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 yWindow="0" windowWidth="16416" windowHeight="4800" tabRatio="923"/>
  </bookViews>
  <sheets>
    <sheet name="RDB-1" sheetId="11" r:id="rId1"/>
    <sheet name="RBD-2" sheetId="12" r:id="rId2"/>
    <sheet name="RBD-3" sheetId="13" r:id="rId3"/>
    <sheet name="RBD-4" sheetId="9" r:id="rId4"/>
    <sheet name="RBD-5" sheetId="10" r:id="rId5"/>
    <sheet name="RBD-6" sheetId="15" r:id="rId6"/>
    <sheet name="Datasheets ==&gt;&gt;" sheetId="22" r:id="rId7"/>
    <sheet name="E-5 Test" sheetId="26" r:id="rId8"/>
    <sheet name="E-5 Sub" sheetId="27" r:id="rId9"/>
    <sheet name="MFR_E_1_Attch1_2017_12CP25" sheetId="16" r:id="rId10"/>
    <sheet name="MFR_E_1_Attch2_2017_12CP25" sheetId="17" r:id="rId11"/>
    <sheet name="MFR_E_1_Attch3_2017_12CP25" sheetId="18" r:id="rId12"/>
    <sheet name="MFR_E_1_Attch1_2018_12CP25" sheetId="19" r:id="rId13"/>
    <sheet name="MFR_E_1_Attch2_2018_12CP25" sheetId="20" r:id="rId14"/>
    <sheet name="MFR_E_1_Attch3_2018_12CP25" sheetId="21" r:id="rId15"/>
    <sheet name="MFR_E_1_Attch2_2017_12CP1-13" sheetId="23" r:id="rId16"/>
    <sheet name="MFR_E_1_Attch2_2018_12CP1-13" sheetId="24" r:id="rId17"/>
  </sheets>
  <definedNames>
    <definedName name="co_name_line1" localSheetId="8">#REF!</definedName>
    <definedName name="co_name_line1" localSheetId="7">#REF!</definedName>
    <definedName name="co_name_line1" localSheetId="3">#REF!</definedName>
    <definedName name="co_name_line1" localSheetId="4">#REF!</definedName>
    <definedName name="co_name_line1">#REF!</definedName>
    <definedName name="co_name_line2" localSheetId="8">#REF!</definedName>
    <definedName name="co_name_line2" localSheetId="7">#REF!</definedName>
    <definedName name="co_name_line2" localSheetId="3">#REF!</definedName>
    <definedName name="co_name_line2" localSheetId="4">#REF!</definedName>
    <definedName name="co_name_line2">#REF!</definedName>
    <definedName name="docket_num" localSheetId="8">#REF!</definedName>
    <definedName name="docket_num" localSheetId="7">#REF!</definedName>
    <definedName name="docket_num" localSheetId="3">#REF!</definedName>
    <definedName name="docket_num" localSheetId="4">#REF!</definedName>
    <definedName name="docket_num">#REF!</definedName>
    <definedName name="HISTORICAL_YEAR_DATE" localSheetId="8">#REF!</definedName>
    <definedName name="HISTORICAL_YEAR_DATE" localSheetId="7">#REF!</definedName>
    <definedName name="HISTORICAL_YEAR_DATE" localSheetId="3">#REF!</definedName>
    <definedName name="HISTORICAL_YEAR_DATE" localSheetId="4">#REF!</definedName>
    <definedName name="HISTORICAL_YEAR_DATE">#REF!</definedName>
    <definedName name="HISTORICAL_YEAR_X" localSheetId="8">#REF!</definedName>
    <definedName name="HISTORICAL_YEAR_X" localSheetId="7">#REF!</definedName>
    <definedName name="HISTORICAL_YEAR_X" localSheetId="3">#REF!</definedName>
    <definedName name="HISTORICAL_YEAR_X" localSheetId="4">#REF!</definedName>
    <definedName name="HISTORICAL_YEAR_X">#REF!</definedName>
    <definedName name="PAGE_1_END" localSheetId="8">#REF!</definedName>
    <definedName name="PAGE_1_END" localSheetId="7">#REF!</definedName>
    <definedName name="PAGE_1_END" localSheetId="3">#REF!</definedName>
    <definedName name="PAGE_1_END" localSheetId="4">#REF!</definedName>
    <definedName name="PAGE_1_END">#REF!</definedName>
    <definedName name="PAGE_1_START" localSheetId="8">#REF!</definedName>
    <definedName name="PAGE_1_START" localSheetId="7">#REF!</definedName>
    <definedName name="PAGE_1_START" localSheetId="3">#REF!</definedName>
    <definedName name="PAGE_1_START" localSheetId="4">#REF!</definedName>
    <definedName name="PAGE_1_START">#REF!</definedName>
    <definedName name="_xlnm.Print_Area" localSheetId="8">#REF!</definedName>
    <definedName name="_xlnm.Print_Area" localSheetId="7">#REF!</definedName>
    <definedName name="_xlnm.Print_Area" localSheetId="1">'RBD-2'!$A$1:$D$58</definedName>
    <definedName name="_xlnm.Print_Area" localSheetId="2">'RBD-3'!$A$1:$D$44</definedName>
    <definedName name="_xlnm.Print_Area" localSheetId="3">'RBD-4'!$A$1:$H$108</definedName>
    <definedName name="_xlnm.Print_Area" localSheetId="4">'RBD-5'!$A$1:$I$104</definedName>
    <definedName name="_xlnm.Print_Area" localSheetId="5">'RBD-6'!$A$1:$K$94</definedName>
    <definedName name="_xlnm.Print_Area" localSheetId="0">'RDB-1'!$A$1:$C$71</definedName>
    <definedName name="_xlnm.Print_Area">#REF!</definedName>
    <definedName name="_xlnm.Print_Titles" localSheetId="9">MFR_E_1_Attch1_2017_12CP25!$A:$A,MFR_E_1_Attch1_2017_12CP25!$3:$8</definedName>
    <definedName name="_xlnm.Print_Titles" localSheetId="12">MFR_E_1_Attch1_2018_12CP25!$A:$A,MFR_E_1_Attch1_2018_12CP25!$4:$9</definedName>
    <definedName name="_xlnm.Print_Titles" localSheetId="15">'MFR_E_1_Attch2_2017_12CP1-13'!$A:$A,'MFR_E_1_Attch2_2017_12CP1-13'!$3:$8</definedName>
    <definedName name="_xlnm.Print_Titles" localSheetId="10">MFR_E_1_Attch2_2017_12CP25!$A:$A,MFR_E_1_Attch2_2017_12CP25!$3:$8</definedName>
    <definedName name="_xlnm.Print_Titles" localSheetId="16">'MFR_E_1_Attch2_2018_12CP1-13'!$A:$A,'MFR_E_1_Attch2_2018_12CP1-13'!$3:$8</definedName>
    <definedName name="_xlnm.Print_Titles" localSheetId="13">MFR_E_1_Attch2_2018_12CP25!$A:$A,MFR_E_1_Attch2_2018_12CP25!$3:$8</definedName>
    <definedName name="_xlnm.Print_Titles" localSheetId="11">MFR_E_1_Attch3_2017_12CP25!$A:$A,MFR_E_1_Attch3_2017_12CP25!$3:$8</definedName>
    <definedName name="_xlnm.Print_Titles" localSheetId="14">MFR_E_1_Attch3_2018_12CP25!$A:$A,MFR_E_1_Attch3_2018_12CP25!$3:$8</definedName>
    <definedName name="_xlnm.Print_Titles" localSheetId="2">'RBD-3'!$6:$8</definedName>
    <definedName name="PRIOR_YEAR_DATE" localSheetId="8">#REF!</definedName>
    <definedName name="PRIOR_YEAR_DATE" localSheetId="7">#REF!</definedName>
    <definedName name="PRIOR_YEAR_DATE" localSheetId="3">#REF!</definedName>
    <definedName name="PRIOR_YEAR_DATE" localSheetId="4">#REF!</definedName>
    <definedName name="PRIOR_YEAR_DATE">#REF!</definedName>
    <definedName name="PRIOR_YEAR_X" localSheetId="8">#REF!</definedName>
    <definedName name="PRIOR_YEAR_X" localSheetId="7">#REF!</definedName>
    <definedName name="PRIOR_YEAR_X" localSheetId="3">#REF!</definedName>
    <definedName name="PRIOR_YEAR_X" localSheetId="4">#REF!</definedName>
    <definedName name="PRIOR_YEAR_X">#REF!</definedName>
    <definedName name="SUBSEQUENT_YEAR_DATE" localSheetId="8">#REF!</definedName>
    <definedName name="SUBSEQUENT_YEAR_DATE" localSheetId="7">#REF!</definedName>
    <definedName name="SUBSEQUENT_YEAR_DATE" localSheetId="3">#REF!</definedName>
    <definedName name="SUBSEQUENT_YEAR_DATE" localSheetId="4">#REF!</definedName>
    <definedName name="SUBSEQUENT_YEAR_DATE">#REF!</definedName>
    <definedName name="SUBSEQUENT_YEAR_X" localSheetId="8">#REF!</definedName>
    <definedName name="SUBSEQUENT_YEAR_X" localSheetId="7">#REF!</definedName>
    <definedName name="SUBSEQUENT_YEAR_X" localSheetId="3">#REF!</definedName>
    <definedName name="SUBSEQUENT_YEAR_X" localSheetId="4">#REF!</definedName>
    <definedName name="SUBSEQUENT_YEAR_X">#REF!</definedName>
    <definedName name="TEST_YEAR_DATE" localSheetId="8">#REF!</definedName>
    <definedName name="TEST_YEAR_DATE" localSheetId="7">#REF!</definedName>
    <definedName name="TEST_YEAR_DATE" localSheetId="3">#REF!</definedName>
    <definedName name="TEST_YEAR_DATE" localSheetId="4">#REF!</definedName>
    <definedName name="TEST_YEAR_DATE">#REF!</definedName>
    <definedName name="TEST_YEAR_X" localSheetId="8">#REF!</definedName>
    <definedName name="TEST_YEAR_X" localSheetId="7">#REF!</definedName>
    <definedName name="TEST_YEAR_X" localSheetId="3">#REF!</definedName>
    <definedName name="TEST_YEAR_X" localSheetId="4">#REF!</definedName>
    <definedName name="TEST_YEAR_X">#REF!</definedName>
  </definedNames>
  <calcPr calcId="145621"/>
</workbook>
</file>

<file path=xl/calcChain.xml><?xml version="1.0" encoding="utf-8"?>
<calcChain xmlns="http://schemas.openxmlformats.org/spreadsheetml/2006/main">
  <c r="D39" i="15" l="1"/>
  <c r="D87" i="15"/>
  <c r="E90" i="10"/>
  <c r="E38" i="10" l="1"/>
  <c r="T103" i="27"/>
  <c r="T103" i="26"/>
  <c r="T53" i="26" l="1"/>
  <c r="U51" i="26" s="1"/>
  <c r="T70" i="26"/>
  <c r="D39" i="9" l="1"/>
  <c r="D37" i="9"/>
  <c r="C37" i="9"/>
  <c r="D36" i="9"/>
  <c r="C36" i="9"/>
  <c r="D35" i="9"/>
  <c r="C35" i="9"/>
  <c r="D34" i="9"/>
  <c r="C34" i="9"/>
  <c r="D33" i="9"/>
  <c r="C33" i="9"/>
  <c r="D32" i="9"/>
  <c r="C32" i="9"/>
  <c r="D31" i="9"/>
  <c r="C31" i="9"/>
  <c r="D30" i="9"/>
  <c r="C30" i="9"/>
  <c r="D27" i="9"/>
  <c r="C27" i="9"/>
  <c r="D26" i="9"/>
  <c r="C26" i="9"/>
  <c r="D25" i="9"/>
  <c r="C25" i="9"/>
  <c r="D24" i="9"/>
  <c r="C24" i="9"/>
  <c r="D23" i="9"/>
  <c r="C23" i="9"/>
  <c r="D22" i="9"/>
  <c r="C22" i="9"/>
  <c r="D21" i="9"/>
  <c r="C21" i="9"/>
  <c r="D20" i="9"/>
  <c r="C20" i="9"/>
  <c r="D19" i="9"/>
  <c r="C19" i="9"/>
  <c r="D88" i="15" l="1"/>
  <c r="C91" i="10"/>
  <c r="G88" i="15"/>
  <c r="T70" i="27"/>
  <c r="E91" i="10" s="1"/>
  <c r="T53" i="27"/>
  <c r="U51" i="27" s="1"/>
  <c r="C95" i="9" l="1"/>
  <c r="F95" i="9" s="1"/>
  <c r="C96" i="9"/>
  <c r="F96" i="9" s="1"/>
  <c r="C90" i="10"/>
  <c r="G87" i="15"/>
  <c r="D40" i="15"/>
  <c r="G40" i="15" s="1"/>
  <c r="G39" i="15"/>
  <c r="E39" i="10"/>
  <c r="C38" i="10"/>
  <c r="C39" i="10"/>
  <c r="C42" i="9"/>
  <c r="F42" i="9" s="1"/>
  <c r="C41" i="9"/>
  <c r="F41" i="9" s="1"/>
  <c r="D93" i="9" l="1"/>
  <c r="G83" i="15" l="1"/>
  <c r="G82" i="15"/>
  <c r="G81" i="15"/>
  <c r="G80" i="15"/>
  <c r="G79" i="15"/>
  <c r="G78" i="15"/>
  <c r="G77" i="15"/>
  <c r="G76" i="15"/>
  <c r="G75" i="15"/>
  <c r="G74" i="15"/>
  <c r="G73" i="15"/>
  <c r="G72" i="15"/>
  <c r="G71" i="15"/>
  <c r="G70" i="15"/>
  <c r="G69" i="15"/>
  <c r="G68" i="15"/>
  <c r="G67" i="15"/>
  <c r="G35" i="15"/>
  <c r="G34" i="15"/>
  <c r="G33" i="15"/>
  <c r="G32" i="15"/>
  <c r="G31" i="15"/>
  <c r="G30" i="15"/>
  <c r="G29" i="15"/>
  <c r="G28" i="15"/>
  <c r="G27" i="15"/>
  <c r="G26" i="15"/>
  <c r="G25" i="15"/>
  <c r="G24" i="15"/>
  <c r="G23" i="15"/>
  <c r="G22" i="15"/>
  <c r="G21" i="15"/>
  <c r="G20" i="15"/>
  <c r="G19" i="15"/>
  <c r="D83" i="15"/>
  <c r="D82" i="15"/>
  <c r="D81" i="15"/>
  <c r="D80" i="15"/>
  <c r="D79" i="15"/>
  <c r="D78" i="15"/>
  <c r="D77" i="15"/>
  <c r="D76" i="15"/>
  <c r="D75" i="15"/>
  <c r="D74" i="15"/>
  <c r="D73" i="15"/>
  <c r="D72" i="15"/>
  <c r="D71" i="15"/>
  <c r="D70" i="15"/>
  <c r="D69" i="15"/>
  <c r="D67" i="15"/>
  <c r="D68" i="15"/>
  <c r="D35" i="15"/>
  <c r="D34" i="15"/>
  <c r="D33" i="15"/>
  <c r="D32" i="15"/>
  <c r="D31" i="15"/>
  <c r="D30" i="15"/>
  <c r="D29" i="15"/>
  <c r="D28" i="15"/>
  <c r="D27" i="15"/>
  <c r="D26" i="15"/>
  <c r="D25" i="15"/>
  <c r="D24" i="15"/>
  <c r="D23" i="15"/>
  <c r="D22" i="15"/>
  <c r="D21" i="15"/>
  <c r="D20" i="15"/>
  <c r="D19" i="15"/>
  <c r="E86" i="10"/>
  <c r="C86" i="10"/>
  <c r="E85" i="10"/>
  <c r="C85" i="10"/>
  <c r="E84" i="10"/>
  <c r="C84" i="10"/>
  <c r="E83" i="10"/>
  <c r="C83" i="10"/>
  <c r="E82" i="10"/>
  <c r="C82" i="10"/>
  <c r="E81" i="10"/>
  <c r="C81" i="10"/>
  <c r="E80" i="10"/>
  <c r="C80" i="10"/>
  <c r="E79" i="10"/>
  <c r="C79" i="10"/>
  <c r="E78" i="10"/>
  <c r="C78" i="10"/>
  <c r="E77" i="10"/>
  <c r="C77" i="10"/>
  <c r="E76" i="10"/>
  <c r="C76" i="10"/>
  <c r="E75" i="10"/>
  <c r="C75" i="10"/>
  <c r="E74" i="10"/>
  <c r="C74" i="10"/>
  <c r="E73" i="10"/>
  <c r="C73" i="10"/>
  <c r="E72" i="10"/>
  <c r="C72" i="10"/>
  <c r="E71" i="10"/>
  <c r="C71" i="10"/>
  <c r="E70" i="10"/>
  <c r="C70" i="10"/>
  <c r="E34" i="10"/>
  <c r="E33" i="10"/>
  <c r="E32" i="10"/>
  <c r="E31" i="10"/>
  <c r="E30" i="10"/>
  <c r="E29" i="10"/>
  <c r="E28" i="10"/>
  <c r="E27" i="10"/>
  <c r="E26" i="10"/>
  <c r="E25" i="10"/>
  <c r="E24" i="10"/>
  <c r="E23" i="10"/>
  <c r="E22" i="10"/>
  <c r="E21" i="10"/>
  <c r="E20" i="10"/>
  <c r="E19" i="10"/>
  <c r="E18" i="10"/>
  <c r="C34" i="10"/>
  <c r="C33" i="10"/>
  <c r="C32" i="10"/>
  <c r="C31" i="10"/>
  <c r="C30" i="10"/>
  <c r="C29" i="10"/>
  <c r="C28" i="10"/>
  <c r="C27" i="10"/>
  <c r="C26" i="10"/>
  <c r="C25" i="10"/>
  <c r="C24" i="10"/>
  <c r="C23" i="10"/>
  <c r="C22" i="10"/>
  <c r="C21" i="10"/>
  <c r="C20" i="10"/>
  <c r="C19" i="10"/>
  <c r="C18" i="10"/>
  <c r="F91" i="9"/>
  <c r="F90" i="9"/>
  <c r="F89" i="9"/>
  <c r="F88" i="9"/>
  <c r="F87" i="9"/>
  <c r="F86" i="9"/>
  <c r="F85" i="9"/>
  <c r="F84" i="9"/>
  <c r="F81" i="9"/>
  <c r="F80" i="9"/>
  <c r="F79" i="9"/>
  <c r="F78" i="9"/>
  <c r="F77" i="9"/>
  <c r="F76" i="9"/>
  <c r="F75" i="9"/>
  <c r="F74" i="9"/>
  <c r="F73" i="9"/>
  <c r="D91" i="9"/>
  <c r="D90" i="9"/>
  <c r="D89" i="9"/>
  <c r="D88" i="9"/>
  <c r="D87" i="9"/>
  <c r="D86" i="9"/>
  <c r="D85" i="9"/>
  <c r="D84" i="9"/>
  <c r="D81" i="9"/>
  <c r="D80" i="9"/>
  <c r="D79" i="9"/>
  <c r="D78" i="9"/>
  <c r="D77" i="9"/>
  <c r="D76" i="9"/>
  <c r="D75" i="9"/>
  <c r="D74" i="9"/>
  <c r="D73" i="9"/>
  <c r="C91" i="9"/>
  <c r="C90" i="9"/>
  <c r="C89" i="9"/>
  <c r="C88" i="9"/>
  <c r="C87" i="9"/>
  <c r="C86" i="9"/>
  <c r="C85" i="9"/>
  <c r="C84" i="9"/>
  <c r="C81" i="9"/>
  <c r="C80" i="9"/>
  <c r="C79" i="9"/>
  <c r="C78" i="9"/>
  <c r="C77" i="9"/>
  <c r="C76" i="9"/>
  <c r="C75" i="9"/>
  <c r="C74" i="9"/>
  <c r="C73" i="9"/>
  <c r="F37" i="9"/>
  <c r="F36" i="9"/>
  <c r="F35" i="9"/>
  <c r="F33" i="9"/>
  <c r="F34" i="9"/>
  <c r="F32" i="9"/>
  <c r="F31" i="9"/>
  <c r="F30" i="9"/>
  <c r="F27" i="9"/>
  <c r="F25" i="9"/>
  <c r="F26" i="9"/>
  <c r="F24" i="9"/>
  <c r="F23" i="9"/>
  <c r="F22" i="9"/>
  <c r="F21" i="9"/>
  <c r="F20" i="9"/>
  <c r="F19" i="9"/>
  <c r="E19" i="9"/>
  <c r="F39" i="9" l="1"/>
  <c r="C39" i="9"/>
  <c r="G18" i="10"/>
  <c r="G19" i="10"/>
  <c r="G20" i="10"/>
  <c r="G21" i="10"/>
  <c r="G22" i="10"/>
  <c r="G23" i="10"/>
  <c r="G24" i="10"/>
  <c r="G25" i="10"/>
  <c r="G26" i="10"/>
  <c r="G27" i="10"/>
  <c r="G28" i="10"/>
  <c r="G29" i="10"/>
  <c r="G30" i="10"/>
  <c r="G31" i="10"/>
  <c r="G32" i="10"/>
  <c r="G33" i="10"/>
  <c r="G34" i="10"/>
  <c r="E93" i="9" l="1"/>
  <c r="G30" i="9" l="1"/>
  <c r="H30" i="9" s="1"/>
  <c r="G27" i="9"/>
  <c r="H27" i="9" s="1"/>
  <c r="E30" i="9"/>
  <c r="E27" i="9"/>
  <c r="G84" i="9" l="1"/>
  <c r="H84" i="9" s="1"/>
  <c r="E84" i="9"/>
  <c r="E86" i="9" l="1"/>
  <c r="G91" i="9"/>
  <c r="H91" i="9" s="1"/>
  <c r="G90" i="9"/>
  <c r="H90" i="9" s="1"/>
  <c r="G89" i="9"/>
  <c r="H89" i="9" s="1"/>
  <c r="G88" i="9"/>
  <c r="H88" i="9" s="1"/>
  <c r="G87" i="9"/>
  <c r="H87" i="9" s="1"/>
  <c r="G86" i="9"/>
  <c r="H86" i="9" s="1"/>
  <c r="G85" i="9"/>
  <c r="H85" i="9" s="1"/>
  <c r="G81" i="9"/>
  <c r="H81" i="9" s="1"/>
  <c r="G80" i="9"/>
  <c r="H80" i="9" s="1"/>
  <c r="G79" i="9"/>
  <c r="H79" i="9" s="1"/>
  <c r="G78" i="9"/>
  <c r="H78" i="9" s="1"/>
  <c r="G77" i="9"/>
  <c r="H77" i="9" s="1"/>
  <c r="G76" i="9"/>
  <c r="H76" i="9" s="1"/>
  <c r="G75" i="9"/>
  <c r="H75" i="9" s="1"/>
  <c r="G73" i="9"/>
  <c r="H73" i="9" s="1"/>
  <c r="G74" i="9"/>
  <c r="H74" i="9" s="1"/>
  <c r="E91" i="9"/>
  <c r="E90" i="9"/>
  <c r="E89" i="9"/>
  <c r="E88" i="9"/>
  <c r="E87" i="9"/>
  <c r="E85" i="9"/>
  <c r="E81" i="9"/>
  <c r="E80" i="9"/>
  <c r="E79" i="9"/>
  <c r="E78" i="9"/>
  <c r="E77" i="9"/>
  <c r="E76" i="9"/>
  <c r="E75" i="9"/>
  <c r="E74" i="9"/>
  <c r="E73" i="9"/>
  <c r="E33" i="9"/>
  <c r="E37" i="9"/>
  <c r="E31" i="9"/>
  <c r="E32" i="9"/>
  <c r="E35" i="9"/>
  <c r="E34" i="9"/>
  <c r="E36" i="9"/>
  <c r="E26" i="9"/>
  <c r="E25" i="9"/>
  <c r="E20" i="9"/>
  <c r="E22" i="9"/>
  <c r="E21" i="9"/>
  <c r="E24" i="9"/>
  <c r="E23" i="9"/>
  <c r="G33" i="9" l="1"/>
  <c r="H33" i="9" s="1"/>
  <c r="G37" i="9"/>
  <c r="H37" i="9" s="1"/>
  <c r="G31" i="9"/>
  <c r="H31" i="9" s="1"/>
  <c r="G32" i="9"/>
  <c r="H32" i="9" s="1"/>
  <c r="G35" i="9"/>
  <c r="H35" i="9" s="1"/>
  <c r="G34" i="9"/>
  <c r="H34" i="9" s="1"/>
  <c r="G36" i="9"/>
  <c r="H36" i="9" s="1"/>
  <c r="G26" i="9"/>
  <c r="H26" i="9" s="1"/>
  <c r="G25" i="9"/>
  <c r="H25" i="9" s="1"/>
  <c r="G20" i="9"/>
  <c r="H20" i="9" s="1"/>
  <c r="G22" i="9"/>
  <c r="H22" i="9" s="1"/>
  <c r="G21" i="9"/>
  <c r="H21" i="9" s="1"/>
  <c r="G19" i="9"/>
  <c r="G24" i="9"/>
  <c r="H24" i="9" s="1"/>
  <c r="G23" i="9"/>
  <c r="H23" i="9" s="1"/>
  <c r="I19" i="15"/>
  <c r="I67" i="15"/>
  <c r="K67" i="15" s="1"/>
  <c r="G91" i="10"/>
  <c r="I91" i="10" s="1"/>
  <c r="G90" i="10"/>
  <c r="I90" i="10" s="1"/>
  <c r="G86" i="10"/>
  <c r="I86" i="10" s="1"/>
  <c r="G85" i="10"/>
  <c r="I85" i="10" s="1"/>
  <c r="G84" i="10"/>
  <c r="I84" i="10" s="1"/>
  <c r="G83" i="10"/>
  <c r="I83" i="10" s="1"/>
  <c r="G82" i="10"/>
  <c r="I82" i="10" s="1"/>
  <c r="G81" i="10"/>
  <c r="I81" i="10" s="1"/>
  <c r="G80" i="10"/>
  <c r="I80" i="10" s="1"/>
  <c r="G79" i="10"/>
  <c r="I79" i="10" s="1"/>
  <c r="G78" i="10"/>
  <c r="I78" i="10" s="1"/>
  <c r="G77" i="10"/>
  <c r="I77" i="10" s="1"/>
  <c r="G76" i="10"/>
  <c r="I76" i="10" s="1"/>
  <c r="G75" i="10"/>
  <c r="I75" i="10" s="1"/>
  <c r="G74" i="10"/>
  <c r="I74" i="10" s="1"/>
  <c r="G73" i="10"/>
  <c r="I73" i="10" s="1"/>
  <c r="G72" i="10"/>
  <c r="I72" i="10" s="1"/>
  <c r="G71" i="10"/>
  <c r="I71" i="10" s="1"/>
  <c r="G70" i="10"/>
  <c r="I70" i="10" s="1"/>
  <c r="G39" i="10"/>
  <c r="I39" i="10" s="1"/>
  <c r="G38" i="10"/>
  <c r="I38" i="10" s="1"/>
  <c r="I34" i="10"/>
  <c r="I33" i="10"/>
  <c r="I32" i="10"/>
  <c r="I31" i="10"/>
  <c r="I30" i="10"/>
  <c r="I29" i="10"/>
  <c r="I28" i="10"/>
  <c r="I27" i="10"/>
  <c r="I26" i="10"/>
  <c r="I25" i="10"/>
  <c r="I24" i="10"/>
  <c r="I23" i="10"/>
  <c r="I22" i="10"/>
  <c r="I21" i="10"/>
  <c r="I20" i="10"/>
  <c r="I19" i="10"/>
  <c r="I18" i="10"/>
  <c r="I88" i="15"/>
  <c r="K88" i="15" s="1"/>
  <c r="I87" i="15"/>
  <c r="K87" i="15" s="1"/>
  <c r="I83" i="15"/>
  <c r="K83" i="15" s="1"/>
  <c r="I82" i="15"/>
  <c r="K82" i="15" s="1"/>
  <c r="I81" i="15"/>
  <c r="K81" i="15" s="1"/>
  <c r="I80" i="15"/>
  <c r="K80" i="15" s="1"/>
  <c r="I79" i="15"/>
  <c r="K79" i="15" s="1"/>
  <c r="I78" i="15"/>
  <c r="K78" i="15" s="1"/>
  <c r="I77" i="15"/>
  <c r="K77" i="15" s="1"/>
  <c r="I76" i="15"/>
  <c r="K76" i="15" s="1"/>
  <c r="I75" i="15"/>
  <c r="K75" i="15" s="1"/>
  <c r="I74" i="15"/>
  <c r="K74" i="15" s="1"/>
  <c r="I73" i="15"/>
  <c r="K73" i="15" s="1"/>
  <c r="I72" i="15"/>
  <c r="K72" i="15" s="1"/>
  <c r="I71" i="15"/>
  <c r="K71" i="15" s="1"/>
  <c r="I70" i="15"/>
  <c r="K70" i="15" s="1"/>
  <c r="I69" i="15"/>
  <c r="K69" i="15" s="1"/>
  <c r="I68" i="15"/>
  <c r="K68" i="15" s="1"/>
  <c r="H19" i="9" l="1"/>
  <c r="G39" i="9"/>
  <c r="I85" i="15"/>
  <c r="I90" i="15" s="1"/>
  <c r="G85" i="15"/>
  <c r="G90" i="15" s="1"/>
  <c r="D85" i="15"/>
  <c r="D90" i="15" s="1"/>
  <c r="G37" i="15"/>
  <c r="D37" i="15"/>
  <c r="K90" i="15" l="1"/>
  <c r="K85" i="15"/>
  <c r="G88" i="10"/>
  <c r="E88" i="10"/>
  <c r="E93" i="10" s="1"/>
  <c r="C88" i="10"/>
  <c r="C93" i="10" s="1"/>
  <c r="I88" i="10" l="1"/>
  <c r="G93" i="10"/>
  <c r="I93" i="10" s="1"/>
  <c r="G36" i="10"/>
  <c r="G41" i="10" s="1"/>
  <c r="E36" i="10"/>
  <c r="E41" i="10" s="1"/>
  <c r="C36" i="10"/>
  <c r="C41" i="10" s="1"/>
  <c r="E39" i="9"/>
  <c r="I36" i="10" l="1"/>
  <c r="I41" i="10"/>
  <c r="I40" i="15" l="1"/>
  <c r="K40" i="15" s="1"/>
  <c r="I39" i="15"/>
  <c r="K39" i="15" s="1"/>
  <c r="I35" i="15"/>
  <c r="K35" i="15" s="1"/>
  <c r="I34" i="15"/>
  <c r="K34" i="15" s="1"/>
  <c r="I31" i="15"/>
  <c r="K31" i="15" s="1"/>
  <c r="I30" i="15"/>
  <c r="K30" i="15" s="1"/>
  <c r="I28" i="15"/>
  <c r="K28" i="15" s="1"/>
  <c r="I27" i="15"/>
  <c r="K27" i="15" s="1"/>
  <c r="I26" i="15"/>
  <c r="K26" i="15" s="1"/>
  <c r="I24" i="15"/>
  <c r="K24" i="15" s="1"/>
  <c r="I23" i="15"/>
  <c r="K23" i="15" s="1"/>
  <c r="I22" i="15"/>
  <c r="K22" i="15" s="1"/>
  <c r="I20" i="15"/>
  <c r="K20" i="15" s="1"/>
  <c r="K19" i="15" l="1"/>
  <c r="G42" i="15"/>
  <c r="I32" i="15"/>
  <c r="K32" i="15" s="1"/>
  <c r="I21" i="15"/>
  <c r="K21" i="15" s="1"/>
  <c r="I25" i="15"/>
  <c r="K25" i="15" s="1"/>
  <c r="I29" i="15"/>
  <c r="K29" i="15" s="1"/>
  <c r="I33" i="15"/>
  <c r="K33" i="15" s="1"/>
  <c r="F93" i="9"/>
  <c r="F98" i="9" s="1"/>
  <c r="C93" i="9"/>
  <c r="C98" i="9" s="1"/>
  <c r="I37" i="15" l="1"/>
  <c r="D42" i="15"/>
  <c r="G93" i="9"/>
  <c r="F44" i="9"/>
  <c r="C44" i="9"/>
  <c r="I42" i="15" l="1"/>
  <c r="K42" i="15" s="1"/>
  <c r="K37" i="15"/>
</calcChain>
</file>

<file path=xl/sharedStrings.xml><?xml version="1.0" encoding="utf-8"?>
<sst xmlns="http://schemas.openxmlformats.org/spreadsheetml/2006/main" count="1980" uniqueCount="640">
  <si>
    <t>GS(T)-1</t>
  </si>
  <si>
    <t>GSCU-1</t>
  </si>
  <si>
    <t>GSD(T)-1</t>
  </si>
  <si>
    <t>GSLD(T)-1</t>
  </si>
  <si>
    <t>GSLD(T)-2</t>
  </si>
  <si>
    <t>GSLD(T)-3</t>
  </si>
  <si>
    <t>METRO</t>
  </si>
  <si>
    <t>OL-1</t>
  </si>
  <si>
    <t>OS-2</t>
  </si>
  <si>
    <t>RS(T)-1</t>
  </si>
  <si>
    <t>SL-1</t>
  </si>
  <si>
    <t>SL-2</t>
  </si>
  <si>
    <t>Sports Field Service</t>
  </si>
  <si>
    <t>General Service Constant Usage</t>
  </si>
  <si>
    <t>Residential Service</t>
  </si>
  <si>
    <t>MET</t>
  </si>
  <si>
    <t>Metropolitan Transit Service</t>
  </si>
  <si>
    <t>Street Lighting</t>
  </si>
  <si>
    <t>Outdoor Lighting</t>
  </si>
  <si>
    <t>Traffic Signal Service</t>
  </si>
  <si>
    <t>General Service Non-Demand</t>
  </si>
  <si>
    <t>General Service Demand</t>
  </si>
  <si>
    <t>General Service Large Demand 1</t>
  </si>
  <si>
    <t>General Service Large Demand 3</t>
  </si>
  <si>
    <t>General Service Large Demand 2</t>
  </si>
  <si>
    <t>RATE CLASS</t>
  </si>
  <si>
    <t>RATE CLASS DESCRIPTION</t>
  </si>
  <si>
    <t>RATE SCHEDULE DESCRIPTION</t>
  </si>
  <si>
    <t>CILC-1D</t>
  </si>
  <si>
    <t>CILC-1T</t>
  </si>
  <si>
    <t>CILC-1G</t>
  </si>
  <si>
    <t>Commercial/Industrial Load Control - Distribution</t>
  </si>
  <si>
    <t>Commercial/Industrial Load Control - Transmission</t>
  </si>
  <si>
    <t>Commercial/Industrial Load Control - General</t>
  </si>
  <si>
    <t>GSD-1, GSDT-1</t>
  </si>
  <si>
    <t>GSLD-1, GSLDT-1</t>
  </si>
  <si>
    <t>GSLD-2, GSLDT-2</t>
  </si>
  <si>
    <t>GSLD-3, GSLDT-3</t>
  </si>
  <si>
    <t>SL-1, PL-1</t>
  </si>
  <si>
    <t>Street Lighting &amp; Premium Lighting</t>
  </si>
  <si>
    <t>RS-1, RST-1</t>
  </si>
  <si>
    <t>Residential Service &amp; Time of Use</t>
  </si>
  <si>
    <t>Sports Field Service &amp; Recreational Lighting</t>
  </si>
  <si>
    <t>SST-1T</t>
  </si>
  <si>
    <t>Standby and Supplemental Service - Distribution</t>
  </si>
  <si>
    <t>Standby and Supplemental Service - Transmission</t>
  </si>
  <si>
    <t>RETAIL:</t>
  </si>
  <si>
    <t>WHOLESALE:</t>
  </si>
  <si>
    <t>LCEC</t>
  </si>
  <si>
    <t>Lee County Electric Cooperative</t>
  </si>
  <si>
    <t>RATE SCHEDULE(S)</t>
  </si>
  <si>
    <t>General Service Large Demand &amp; Time of Use 
(500-1999 kW)</t>
  </si>
  <si>
    <t>General Service Demand &amp; Time of Use 
(21-499 kW)</t>
  </si>
  <si>
    <t>SST-DST</t>
  </si>
  <si>
    <t>SST-TST</t>
  </si>
  <si>
    <t>WAUCHULA</t>
  </si>
  <si>
    <t>City of Wauchula, FL</t>
  </si>
  <si>
    <t>FKEC</t>
  </si>
  <si>
    <t>Florida Keys Electric Cooperative</t>
  </si>
  <si>
    <t>HLFT-1</t>
  </si>
  <si>
    <t>High Load Factor - Time of Use (21-499 kW)</t>
  </si>
  <si>
    <t>SDTR-1A, SDTR-1B</t>
  </si>
  <si>
    <t>CS-1, CST-1</t>
  </si>
  <si>
    <t>HLFT-2</t>
  </si>
  <si>
    <t>High Load Factor - Time of Use (500-1999 kW)</t>
  </si>
  <si>
    <t>SDTR-2A, SDTR-2B</t>
  </si>
  <si>
    <t>CS-2, CST-2</t>
  </si>
  <si>
    <t>Curtailable Service &amp; Time of Use (2000+ kW)</t>
  </si>
  <si>
    <t>HLFT-3</t>
  </si>
  <si>
    <t>High Load Factor - Time of Use (2000+ kW)</t>
  </si>
  <si>
    <t>SDTR-3A, SDTR-3B</t>
  </si>
  <si>
    <t>CS-3, CST-3</t>
  </si>
  <si>
    <t xml:space="preserve">Wholesale </t>
  </si>
  <si>
    <t>(2)</t>
  </si>
  <si>
    <t>The use of extrapolation techniques (Ratio or Mean Per Unit) for 100% metered rate classes is necessary to account for missing interval data resulting from meter, data translation or communication issues.  These two methodologies will extrapolate to the population level and, thus, account for any missing interval data.</t>
  </si>
  <si>
    <t>(1)</t>
  </si>
  <si>
    <t>Ratio</t>
  </si>
  <si>
    <t>SAMPLED</t>
  </si>
  <si>
    <t>Mean Per Unit</t>
  </si>
  <si>
    <t>MODELED</t>
  </si>
  <si>
    <t>MFR #</t>
  </si>
  <si>
    <t>PERIOD</t>
  </si>
  <si>
    <t>TITLE</t>
  </si>
  <si>
    <t>SOLE SPONSORSHIP:</t>
  </si>
  <si>
    <t>E- 2</t>
  </si>
  <si>
    <t>Test</t>
  </si>
  <si>
    <t>Explanation of Variations from Cost of Service Study Approved in Company's Last Rate Case</t>
  </si>
  <si>
    <t>E- 3a</t>
  </si>
  <si>
    <t>Cost of Service Study - Allocation of Rate Base Components to Rate Schedule</t>
  </si>
  <si>
    <t>E- 3b</t>
  </si>
  <si>
    <t>Cost of Service Study - Allocation of Expense Components to Rate Schedule</t>
  </si>
  <si>
    <t>E- 4a</t>
  </si>
  <si>
    <t>Cost of Service Study - Functionalization and Classification of Rate Base</t>
  </si>
  <si>
    <t>E- 4b</t>
  </si>
  <si>
    <t>Cost of Service Study - Functionalization and Classification of Expenses</t>
  </si>
  <si>
    <t>E- 6a</t>
  </si>
  <si>
    <t>Cost of Service Study - Unit Costs, Present Rates</t>
  </si>
  <si>
    <t>E- 6b</t>
  </si>
  <si>
    <t>Cost of Service Study - Unit Costs, Proposed Rates</t>
  </si>
  <si>
    <t>E-10</t>
  </si>
  <si>
    <t>Cost of Service Study - Development of Allocation Factors</t>
  </si>
  <si>
    <t>E-17</t>
  </si>
  <si>
    <t>Historic</t>
  </si>
  <si>
    <t>Load Research Data</t>
  </si>
  <si>
    <t>JOINT OR CO-SPONSORSHIP:</t>
  </si>
  <si>
    <t>B- 2</t>
  </si>
  <si>
    <t>Rate Base Adjustments</t>
  </si>
  <si>
    <t>Prior</t>
  </si>
  <si>
    <t>B- 6</t>
  </si>
  <si>
    <t>Jursidictional Separation Factors - Rate Base</t>
  </si>
  <si>
    <t>C- 4</t>
  </si>
  <si>
    <t>Jursidictional Separation Factors - Net Operating Income</t>
  </si>
  <si>
    <t>Cost of Service Studies</t>
  </si>
  <si>
    <t>Cost of Service - Load Data</t>
  </si>
  <si>
    <t>E-11</t>
  </si>
  <si>
    <t>Development of Coincident and Non-Coincident Demands for Cost Study</t>
  </si>
  <si>
    <t>E-16</t>
  </si>
  <si>
    <t>Customers by Voltage Level</t>
  </si>
  <si>
    <t>E-19a</t>
  </si>
  <si>
    <t>Demand and Energy Losses</t>
  </si>
  <si>
    <t>E-19b</t>
  </si>
  <si>
    <t>Energy Losses</t>
  </si>
  <si>
    <t>E-19c</t>
  </si>
  <si>
    <t>Demand Losses</t>
  </si>
  <si>
    <t>F- 5</t>
  </si>
  <si>
    <t>Forecasting Models</t>
  </si>
  <si>
    <t>E-1</t>
  </si>
  <si>
    <t>E-9</t>
  </si>
  <si>
    <t>Rates of Return and Parity at Present Rates</t>
  </si>
  <si>
    <t>($ Millions)</t>
  </si>
  <si>
    <t>(3)</t>
  </si>
  <si>
    <t>(4)</t>
  </si>
  <si>
    <t>(6)</t>
  </si>
  <si>
    <t>(7)</t>
  </si>
  <si>
    <t>(8)</t>
  </si>
  <si>
    <t>Revenues from Sales - at Present Rates</t>
  </si>
  <si>
    <t>Revenue</t>
  </si>
  <si>
    <t>Rate of</t>
  </si>
  <si>
    <t>Equalized</t>
  </si>
  <si>
    <t>Excess/</t>
  </si>
  <si>
    <t>Percent</t>
  </si>
  <si>
    <t>Rate</t>
  </si>
  <si>
    <t>Achieved</t>
  </si>
  <si>
    <t>Return</t>
  </si>
  <si>
    <t>Parity</t>
  </si>
  <si>
    <t>(Deficiency)</t>
  </si>
  <si>
    <t>Difference</t>
  </si>
  <si>
    <t>Class</t>
  </si>
  <si>
    <t>(2) - (6)</t>
  </si>
  <si>
    <t>(7) / (2)</t>
  </si>
  <si>
    <t>Above Parity -</t>
  </si>
  <si>
    <t>Below Parity -</t>
  </si>
  <si>
    <t>Misc Service Charges</t>
  </si>
  <si>
    <t>Other Operating Revenues</t>
  </si>
  <si>
    <t>Total Operating Revenues</t>
  </si>
  <si>
    <t>Notes:</t>
  </si>
  <si>
    <t xml:space="preserve">Totals may not add due to rounding.  </t>
  </si>
  <si>
    <t>Target Revenue Requirements at Proposed Rates</t>
  </si>
  <si>
    <t>(5)</t>
  </si>
  <si>
    <t>Requirements</t>
  </si>
  <si>
    <t>Revenues</t>
  </si>
  <si>
    <t>Target</t>
  </si>
  <si>
    <t>Deficiency</t>
  </si>
  <si>
    <t>from</t>
  </si>
  <si>
    <t>(Excess)</t>
  </si>
  <si>
    <t>(3) - (2)</t>
  </si>
  <si>
    <t>Misc. Service Charges</t>
  </si>
  <si>
    <t>Seasonal Demand - Time of Use Rider                 (21-499 kW)</t>
  </si>
  <si>
    <t>Seasonal Demand - Time of Use Rider                           (500-1999 kW)</t>
  </si>
  <si>
    <t xml:space="preserve">                                                              Rate Class Extrapolation Methodology</t>
  </si>
  <si>
    <t>LOAD RESEARCH RATE CLASSES AND RELATED RATE SCHEDULES</t>
  </si>
  <si>
    <t xml:space="preserve">                                  Load Research Rate Classes</t>
  </si>
  <si>
    <t xml:space="preserve">                                  and Related Rate Schedules</t>
  </si>
  <si>
    <t xml:space="preserve">                  Rates of Return and Parity at Present Rates</t>
  </si>
  <si>
    <t xml:space="preserve">                              Target Revenue Requirements at Proposed Rates </t>
  </si>
  <si>
    <t>GS-1, GST-1</t>
  </si>
  <si>
    <t>(4) / (2)</t>
  </si>
  <si>
    <t>SST-1D, SST-2D, 
SST-3D</t>
  </si>
  <si>
    <t>Curtailable Service &amp; Time of Use 
(500-1999 kW)</t>
  </si>
  <si>
    <t>Commercial/Industrial Load Control Program - 
Distribution (Closed Schedule)</t>
  </si>
  <si>
    <t>Commercial/Industrial Load Control Program - 
Transmission (Closed Schedule)</t>
  </si>
  <si>
    <t>Commercial/Industrial Load Control Program - 
General (Closed Schedule)</t>
  </si>
  <si>
    <t>General Service Non Demand &amp; Time of Use 
(0-20 kW)</t>
  </si>
  <si>
    <t>General Service Constant Usage (0-20 kW)</t>
  </si>
  <si>
    <t>General Service Large Demand &amp; Time of Use 
(2000+  kW)</t>
  </si>
  <si>
    <t>Seasonal Demand - Time of Use Rider
(2000+ kW)</t>
  </si>
  <si>
    <t>General Service Large Demand &amp; Time of Use -
Transmission (2000+ kW)</t>
  </si>
  <si>
    <t>Curtailable Service &amp; Time of Use  - 
Transmission (2000+ kW)</t>
  </si>
  <si>
    <t>Commercial/Industrial Load 
Control - Distribution</t>
  </si>
  <si>
    <t>Commercial/Industrial Load 
Control - Transmission</t>
  </si>
  <si>
    <t>Commercial/Industrial Load 
Control - General</t>
  </si>
  <si>
    <t>Standby and Supplemental 
Service - Distribution</t>
  </si>
  <si>
    <t>Standby and Supplemental 
Service - Transmission</t>
  </si>
  <si>
    <t>Standby and Supplemental Service - 
Distribution</t>
  </si>
  <si>
    <t xml:space="preserve">Standby and Supplemental Service - 
Transmission </t>
  </si>
  <si>
    <t xml:space="preserve">                                                  MFRs and Schedules Sponsored or</t>
  </si>
  <si>
    <t>MFRs AND SCHEDULES SPONSORED OR CO-SPONSORED BY</t>
  </si>
  <si>
    <t>RATE CLASS EXTRAPOLATION TECHNIQUES</t>
  </si>
  <si>
    <t>EXTRAPOLATION TECHNIQUES</t>
  </si>
  <si>
    <t xml:space="preserve">                                  Exhibit RBD-2, Page 1 of 2</t>
  </si>
  <si>
    <t xml:space="preserve">                                  Exhibit RBD-2, Page 2 of 2</t>
  </si>
  <si>
    <t>RENAE B. DEATON</t>
  </si>
  <si>
    <t xml:space="preserve">                                                  Co-Sponsored by RENAE B. DEATON</t>
  </si>
  <si>
    <t xml:space="preserve">                                                              Exhibit RBD-3, Page 1 of 1</t>
  </si>
  <si>
    <t>For the Test Year 2017</t>
  </si>
  <si>
    <t>City of Blountstown</t>
  </si>
  <si>
    <t>City of Homestead</t>
  </si>
  <si>
    <t>City of New Smryna Beach</t>
  </si>
  <si>
    <t>City of Quincy</t>
  </si>
  <si>
    <t>City of Seminole</t>
  </si>
  <si>
    <t>City of Winter Park</t>
  </si>
  <si>
    <t>City of Winter Park, FL</t>
  </si>
  <si>
    <t>City of Seminole, FL</t>
  </si>
  <si>
    <t>City of Quincy, FL</t>
  </si>
  <si>
    <t>City of New Smryna Beach, FL</t>
  </si>
  <si>
    <t>City of Homestead, FL</t>
  </si>
  <si>
    <t>BLOUNTSTOWN</t>
  </si>
  <si>
    <t>HOMESTEAD</t>
  </si>
  <si>
    <t>NEW SMRYNA BEACH</t>
  </si>
  <si>
    <t>QUINCY</t>
  </si>
  <si>
    <t>SEMINOLE</t>
  </si>
  <si>
    <t>City of Wauchula</t>
  </si>
  <si>
    <t>WINTER PARK</t>
  </si>
  <si>
    <t xml:space="preserve">                  For the Test Year 2017</t>
  </si>
  <si>
    <t xml:space="preserve">                              For the Test Year 2017</t>
  </si>
  <si>
    <t>Comparison of FPL Cost of Service Methodologies</t>
  </si>
  <si>
    <t>Subsequent</t>
  </si>
  <si>
    <t xml:space="preserve">                                                  Exhibit RBD-1, Page 2 of 2</t>
  </si>
  <si>
    <t xml:space="preserve">                                                  Exhibit RBD-1, Page 1 of 2</t>
  </si>
  <si>
    <t>Increase</t>
  </si>
  <si>
    <t>(Decrease)</t>
  </si>
  <si>
    <t>in Revenue</t>
  </si>
  <si>
    <t>(2) - (3)</t>
  </si>
  <si>
    <t>(4) / (3)</t>
  </si>
  <si>
    <t>Total Revenues from Sales</t>
  </si>
  <si>
    <t>RS(T)-1Scen A</t>
  </si>
  <si>
    <t>RS(T)-1Scen B</t>
  </si>
  <si>
    <t>GSD(T)-1Scen A</t>
  </si>
  <si>
    <t>GSD(T)-1Scen B</t>
  </si>
  <si>
    <t>GS(T)-1Scen A</t>
  </si>
  <si>
    <t>GS(T)-1Scen B</t>
  </si>
  <si>
    <t>GSLD(T)-1Scen A</t>
  </si>
  <si>
    <t>GSLD(T)-1Scen B</t>
  </si>
  <si>
    <t>HLFT-2Scen A</t>
  </si>
  <si>
    <t>HLFT-2Scen B</t>
  </si>
  <si>
    <t>CILC-1DScen A</t>
  </si>
  <si>
    <t>CILC-1DScen B</t>
  </si>
  <si>
    <t>SL-1Scen A</t>
  </si>
  <si>
    <t>SL-1Scen B</t>
  </si>
  <si>
    <t>HLFT-1Scen A</t>
  </si>
  <si>
    <t>HLFT-1Scen B</t>
  </si>
  <si>
    <t>CILC-1TScen A</t>
  </si>
  <si>
    <t>CILC-1TScen B</t>
  </si>
  <si>
    <t>HLFT-3Scen A</t>
  </si>
  <si>
    <t>HLFT-3Scen B</t>
  </si>
  <si>
    <t>GSLD(T)-2Scen A</t>
  </si>
  <si>
    <t>GSLD(T)-2Scen B</t>
  </si>
  <si>
    <t>SDTR-2Scen A</t>
  </si>
  <si>
    <t>SDTR-2Scen B</t>
  </si>
  <si>
    <t>SDTR-1Scen A</t>
  </si>
  <si>
    <t>SDTR-1Scen B</t>
  </si>
  <si>
    <t>CILC-1GScen A</t>
  </si>
  <si>
    <t>CILC-1GScen B</t>
  </si>
  <si>
    <t>CS(T)-1Scen A</t>
  </si>
  <si>
    <t>CS(T)-1Scen B</t>
  </si>
  <si>
    <t>CS(T)-2Scen A</t>
  </si>
  <si>
    <t>CS(T)-2Scen B</t>
  </si>
  <si>
    <t>GSCU-1Scen A</t>
  </si>
  <si>
    <t>GSCU-1Scen B</t>
  </si>
  <si>
    <t>12CP 1/13th</t>
  </si>
  <si>
    <t>12CP 25%</t>
  </si>
  <si>
    <t>For the Subsequent Filing Year 2018</t>
  </si>
  <si>
    <t xml:space="preserve">                  Exhibit RBD-4, Page 2 of 2</t>
  </si>
  <si>
    <t xml:space="preserve">                  Exhibit RBD-4, Page 1 of 2</t>
  </si>
  <si>
    <t xml:space="preserve">                              Exhibit RBD-5, Page 1 of 2</t>
  </si>
  <si>
    <t xml:space="preserve">                              Exhibit RBD-5, Page 2 of 2</t>
  </si>
  <si>
    <t xml:space="preserve">                  Exhibit RBD-6, Page 1 of 2</t>
  </si>
  <si>
    <t xml:space="preserve">                  Exhibit RBD-6, Page 2 of 2</t>
  </si>
  <si>
    <t>(1)  Provided on MFR E-1, Achieved at Present Rates, employing the 12CP and 25% methodology</t>
  </si>
  <si>
    <t>(2)  Provided on MFR E-1, Equalized at Present Rates, employing the 12CP and 25% methodology</t>
  </si>
  <si>
    <t>(2)  Provided on MFR E-1, Equalized at Proposed Rates, employing the 12CP and 25% methodology</t>
  </si>
  <si>
    <t>(3)  Revenue Increase Requested per MFR A-1, Line 16</t>
  </si>
  <si>
    <t>Proposed 12CP and 25% Cost of Service Study</t>
  </si>
  <si>
    <t xml:space="preserve">                                                  Docket No. 160021-EI</t>
  </si>
  <si>
    <t xml:space="preserve">                                  Docket No. 160021-EI</t>
  </si>
  <si>
    <t xml:space="preserve">                                                              Docket No. 160021-EI</t>
  </si>
  <si>
    <t xml:space="preserve">                  Docket No. 160021-EI</t>
  </si>
  <si>
    <t xml:space="preserve">                              Docket No. 160021-EI</t>
  </si>
  <si>
    <t>C-20</t>
  </si>
  <si>
    <t>Jursidictional Separation Factors - Taxes Other Than Income Taxes</t>
  </si>
  <si>
    <t>MFR E-1 - COST OF SERVICE STUDY</t>
  </si>
  <si>
    <t>AT PRESENT RATES -  December 2017</t>
  </si>
  <si>
    <t>($000 WHERE APPLICABLE)</t>
  </si>
  <si>
    <t/>
  </si>
  <si>
    <t>TOTAL RETAIL</t>
  </si>
  <si>
    <t>RATE BASE -</t>
  </si>
  <si>
    <t>Electric Plant In Service</t>
  </si>
  <si>
    <t>Accum Depreciation &amp; Amortization</t>
  </si>
  <si>
    <t>Net Plant In Service</t>
  </si>
  <si>
    <t>Plant Held For Future Use</t>
  </si>
  <si>
    <t>Construction Work in Progress</t>
  </si>
  <si>
    <t>Net Nuclear Fuel</t>
  </si>
  <si>
    <t>Total Utility Plant</t>
  </si>
  <si>
    <t>Working Capital - Assets</t>
  </si>
  <si>
    <t>Working Capital - Liabilities</t>
  </si>
  <si>
    <t>Working Capital - Net</t>
  </si>
  <si>
    <t>Total Rate Base</t>
  </si>
  <si>
    <t>REVENUES -</t>
  </si>
  <si>
    <t>Sales of Electricity</t>
  </si>
  <si>
    <t>EXPENSES -</t>
  </si>
  <si>
    <t>Operating &amp; Maintenance Expense</t>
  </si>
  <si>
    <t>Depreciation Expense</t>
  </si>
  <si>
    <t>Taxes Other Than Income Tax</t>
  </si>
  <si>
    <t>Amortization of Property Losses</t>
  </si>
  <si>
    <t>Gain or Loss on Sale of Plant</t>
  </si>
  <si>
    <t>Total Operating Expenses</t>
  </si>
  <si>
    <t>Net Operating Income Before Taxes</t>
  </si>
  <si>
    <t>Income Taxes</t>
  </si>
  <si>
    <t>NOI Before Curtailment Adjustment</t>
  </si>
  <si>
    <t>Curtailment Credit Revenue</t>
  </si>
  <si>
    <t>Reassign Curtailment Credit Revenue</t>
  </si>
  <si>
    <t>Net Curtailment Credit Revenue</t>
  </si>
  <si>
    <t>Net Curtailment NOI Adjustment</t>
  </si>
  <si>
    <t>Net Operating Income (NOI)</t>
  </si>
  <si>
    <t>Rate of Return (ROR)</t>
  </si>
  <si>
    <t>Parity At Present Rates</t>
  </si>
  <si>
    <t>EQUALIZED RATE OF RETURN (ROR) -</t>
  </si>
  <si>
    <t>Equalized Base Revenue Requirements</t>
  </si>
  <si>
    <t>Total Equalized Revenue Requirements</t>
  </si>
  <si>
    <t>Revenue Requirements Deficiency (Excess)</t>
  </si>
  <si>
    <r>
      <t>Revenue Requirements Index</t>
    </r>
    <r>
      <rPr>
        <vertAlign val="superscript"/>
        <sz val="10"/>
        <rFont val="Arial"/>
        <family val="2"/>
      </rPr>
      <t xml:space="preserve"> (1)</t>
    </r>
  </si>
  <si>
    <t xml:space="preserve">   Total Equalized Revenue Requirements)</t>
  </si>
  <si>
    <t>Note: Totals may not add due to rounding.</t>
  </si>
  <si>
    <t>EQUALIZED AT PROPOSED RETAIL ROR - December 2017</t>
  </si>
  <si>
    <t>TARGET REVENUE REQUIREMENTS (EQUALIZED) -</t>
  </si>
  <si>
    <t>Total Target Revenue Requirements</t>
  </si>
  <si>
    <t>Equalized Rate of Return (ROR)</t>
  </si>
  <si>
    <r>
      <t>TARGET REVENUE REQUIREMENTS DEFICIENCY -</t>
    </r>
    <r>
      <rPr>
        <vertAlign val="superscript"/>
        <sz val="10"/>
        <rFont val="Arial"/>
        <family val="2"/>
      </rPr>
      <t xml:space="preserve"> (1)</t>
    </r>
  </si>
  <si>
    <t>Base Revenue Requirements</t>
  </si>
  <si>
    <t>Other Operating Revenues - Misc Service Charges</t>
  </si>
  <si>
    <t>Target Revenue Requirements Deficiency</t>
  </si>
  <si>
    <r>
      <t>TARGET REVENUE REQUIREMENTS INDEX</t>
    </r>
    <r>
      <rPr>
        <vertAlign val="superscript"/>
        <sz val="10"/>
        <rFont val="Arial"/>
        <family val="2"/>
      </rPr>
      <t xml:space="preserve"> (2)</t>
    </r>
  </si>
  <si>
    <t xml:space="preserve">   Total Revenues at present rates from Attachment # 1.</t>
  </si>
  <si>
    <t xml:space="preserve">   divided by Target Revenue Requirements.</t>
  </si>
  <si>
    <t>AT PROPOSED RATES - December 2017</t>
  </si>
  <si>
    <r>
      <t>PROJECTED ROR AT PRESENT RATES -</t>
    </r>
    <r>
      <rPr>
        <vertAlign val="superscript"/>
        <sz val="10"/>
        <rFont val="Arial"/>
        <family val="2"/>
      </rPr>
      <t xml:space="preserve"> (1)</t>
    </r>
  </si>
  <si>
    <t>Operating Revenues -</t>
  </si>
  <si>
    <t>Parity at Present Rates</t>
  </si>
  <si>
    <r>
      <t>PROPOSED INCREASES -</t>
    </r>
    <r>
      <rPr>
        <vertAlign val="superscript"/>
        <sz val="10"/>
        <rFont val="Arial"/>
        <family val="2"/>
      </rPr>
      <t xml:space="preserve"> (2)</t>
    </r>
  </si>
  <si>
    <t>Base Revenues</t>
  </si>
  <si>
    <t>Change in CILC/CDR Credit Offset</t>
  </si>
  <si>
    <t>Unbilled Revenues</t>
  </si>
  <si>
    <t>Miscellaneous Service Charges</t>
  </si>
  <si>
    <t>Total Proposed Increases</t>
  </si>
  <si>
    <t>PROJECTED ROR AT PROPOSED RATES -</t>
  </si>
  <si>
    <t>Parity at Proposed Rates</t>
  </si>
  <si>
    <t>AT PRESENT RATES -  December 2018</t>
  </si>
  <si>
    <t>EQUALIZED AT PROPOSED RETAIL ROR - December 2018</t>
  </si>
  <si>
    <t>AT PROPOSED RATES - December 2018</t>
  </si>
  <si>
    <t>DATASHEETS</t>
  </si>
  <si>
    <t xml:space="preserve">Paste E-1 Attachments in each respective worksheet and watch the magic happen on exhibit 4, 5 and 6.  </t>
  </si>
  <si>
    <t>Make sure to review and ensure all is good before sending out.</t>
  </si>
  <si>
    <r>
      <t>Sales</t>
    </r>
    <r>
      <rPr>
        <b/>
        <vertAlign val="superscript"/>
        <sz val="10"/>
        <rFont val="Arial"/>
        <family val="2"/>
      </rPr>
      <t xml:space="preserve"> (1)</t>
    </r>
  </si>
  <si>
    <r>
      <t>Requirements</t>
    </r>
    <r>
      <rPr>
        <b/>
        <vertAlign val="superscript"/>
        <sz val="10"/>
        <rFont val="Arial"/>
        <family val="2"/>
      </rPr>
      <t xml:space="preserve"> (2)</t>
    </r>
  </si>
  <si>
    <r>
      <t xml:space="preserve">Revenues </t>
    </r>
    <r>
      <rPr>
        <b/>
        <vertAlign val="superscript"/>
        <sz val="10"/>
        <rFont val="Arial"/>
        <family val="2"/>
      </rPr>
      <t>(1)</t>
    </r>
  </si>
  <si>
    <r>
      <t>(ROR)</t>
    </r>
    <r>
      <rPr>
        <b/>
        <vertAlign val="superscript"/>
        <sz val="10"/>
        <rFont val="Arial"/>
        <family val="2"/>
      </rPr>
      <t xml:space="preserve"> (1)</t>
    </r>
  </si>
  <si>
    <r>
      <t>Index</t>
    </r>
    <r>
      <rPr>
        <b/>
        <vertAlign val="superscript"/>
        <sz val="10"/>
        <rFont val="Arial"/>
        <family val="2"/>
      </rPr>
      <t xml:space="preserve"> (1)</t>
    </r>
  </si>
  <si>
    <r>
      <t>100% METERED</t>
    </r>
    <r>
      <rPr>
        <b/>
        <vertAlign val="superscript"/>
        <sz val="10"/>
        <rFont val="Arial"/>
        <family val="2"/>
      </rPr>
      <t>(1)</t>
    </r>
  </si>
  <si>
    <r>
      <t>BLOUNTSTOWN</t>
    </r>
    <r>
      <rPr>
        <vertAlign val="superscript"/>
        <sz val="10"/>
        <rFont val="Arial"/>
        <family val="2"/>
      </rPr>
      <t>(2)</t>
    </r>
  </si>
  <si>
    <r>
      <t>FKEC</t>
    </r>
    <r>
      <rPr>
        <vertAlign val="superscript"/>
        <sz val="10"/>
        <rFont val="Arial"/>
        <family val="2"/>
      </rPr>
      <t>(2)</t>
    </r>
  </si>
  <si>
    <r>
      <t>HOMESTEAD</t>
    </r>
    <r>
      <rPr>
        <vertAlign val="superscript"/>
        <sz val="10"/>
        <rFont val="Arial"/>
        <family val="2"/>
      </rPr>
      <t>(2)</t>
    </r>
  </si>
  <si>
    <r>
      <t>LCEC</t>
    </r>
    <r>
      <rPr>
        <vertAlign val="superscript"/>
        <sz val="10"/>
        <rFont val="Arial"/>
        <family val="2"/>
      </rPr>
      <t>(2)</t>
    </r>
  </si>
  <si>
    <r>
      <t>NEW SMRYNA BEACH</t>
    </r>
    <r>
      <rPr>
        <vertAlign val="superscript"/>
        <sz val="10"/>
        <rFont val="Arial"/>
        <family val="2"/>
      </rPr>
      <t>(2)</t>
    </r>
  </si>
  <si>
    <r>
      <t>QUINCY</t>
    </r>
    <r>
      <rPr>
        <vertAlign val="superscript"/>
        <sz val="10"/>
        <rFont val="Arial"/>
        <family val="2"/>
      </rPr>
      <t>(2)</t>
    </r>
  </si>
  <si>
    <r>
      <t>SEMINOLE</t>
    </r>
    <r>
      <rPr>
        <vertAlign val="superscript"/>
        <sz val="10"/>
        <rFont val="Arial"/>
        <family val="2"/>
      </rPr>
      <t>(2)</t>
    </r>
  </si>
  <si>
    <r>
      <t>WAUCHULA</t>
    </r>
    <r>
      <rPr>
        <vertAlign val="superscript"/>
        <sz val="10"/>
        <rFont val="Arial"/>
        <family val="2"/>
      </rPr>
      <t>(2)</t>
    </r>
  </si>
  <si>
    <r>
      <t>WINTER PARK</t>
    </r>
    <r>
      <rPr>
        <vertAlign val="superscript"/>
        <sz val="10"/>
        <rFont val="Arial"/>
        <family val="2"/>
      </rPr>
      <t>(2)</t>
    </r>
  </si>
  <si>
    <t>Rate Design - Copy of Live Scenario w/ Final Forecast &amp; Rates 11-16-15</t>
  </si>
  <si>
    <t>Rate Class Total</t>
  </si>
  <si>
    <t>Dec 2017 </t>
  </si>
  <si>
    <t>B:[Scenario Index 1]</t>
  </si>
  <si>
    <t>C:[PRESENT REVENUES -]</t>
  </si>
  <si>
    <t>D:[ELECTRICITY SALES:]</t>
  </si>
  <si>
    <t xml:space="preserve">     11 - OL-1 - Outdoor Lighting</t>
  </si>
  <si>
    <t xml:space="preserve">     145 - RTR-1 - Residential Time of Use Rider</t>
  </si>
  <si>
    <t xml:space="preserve">     164 - HLFT-2 - High Load Factor TOU (500 - 1,999 kW) </t>
  </si>
  <si>
    <t xml:space="preserve">     165 - HLFT-3 - High Load Factor TOU (2,000+ kW) </t>
  </si>
  <si>
    <t xml:space="preserve">     168 - GSCU-1 - General Service Constant Usage </t>
  </si>
  <si>
    <t xml:space="preserve">     170 - HLFT-1 - High Load Factor TOU (21 - 499 kW) </t>
  </si>
  <si>
    <t xml:space="preserve">     19 - OS-2 - Sports Field Service </t>
  </si>
  <si>
    <t xml:space="preserve">     264 - SDTR-2A - GSLD-1 with Seasonal Demand Rider </t>
  </si>
  <si>
    <t xml:space="preserve">     265 - SDTR-3A - GSLD-2 with Seasonal Demand Rider </t>
  </si>
  <si>
    <t xml:space="preserve">     270 - SDTR-1A - GSD-1 with Seasonal Demand Rider </t>
  </si>
  <si>
    <t xml:space="preserve">     364 - SDTR-2B - GSLDT-1 with Seasonal Demand Rider </t>
  </si>
  <si>
    <t xml:space="preserve">     365 - SDTR-3B - GSLDT-2 with Seasonal Demand Rider </t>
  </si>
  <si>
    <t xml:space="preserve">     370 - SDTR-1B - GSDT-1 with Seasonal Demand Rider </t>
  </si>
  <si>
    <t xml:space="preserve">     44 - RS-1 - Residential</t>
  </si>
  <si>
    <t xml:space="preserve">     54 - CILC-1D - Commercial/Industrial Load Control (Distribution) </t>
  </si>
  <si>
    <t xml:space="preserve">     55 - CILC-1T - Commercial/Industrial Load Control (Transmission) </t>
  </si>
  <si>
    <t xml:space="preserve">     56 - CILC-1G - Commercial/Industrial Load Control </t>
  </si>
  <si>
    <t xml:space="preserve">     62 - GSLD-1 - General Service Large Demand (500 - 2000 kw) </t>
  </si>
  <si>
    <t xml:space="preserve">     63 - GSLD-2 - General Service Large Demand (2000 kw+) </t>
  </si>
  <si>
    <t xml:space="preserve">     64 - GSLDT-1 - General Service Large Demand Time of Use (500 - 2000 kw) </t>
  </si>
  <si>
    <t xml:space="preserve">     65 - GSLDT-2 - General Service Large Demand Time of Use (2000 kw+) </t>
  </si>
  <si>
    <t xml:space="preserve">     68 - GS-1 - General Service (0 - 20 kw) </t>
  </si>
  <si>
    <t xml:space="preserve">     69 - GST-1 - General Service Time of Use (0 - 20 kw) </t>
  </si>
  <si>
    <t xml:space="preserve">     70 - GSDT-1 - General Service Demand Time of Use (21 - 499 kw) </t>
  </si>
  <si>
    <t xml:space="preserve">     71 - CS-2 - Curtailable Service (2000 kw+) </t>
  </si>
  <si>
    <t xml:space="preserve">     72 - GSD-1 - General Service Demand (21 - 499 kw) </t>
  </si>
  <si>
    <t xml:space="preserve">     73 - CS-1 - Curtailable Service (500 - 2000 kw) </t>
  </si>
  <si>
    <t xml:space="preserve">     74 - CST-1 - Curtailable Service Time of Use (500 - 2000 kw) </t>
  </si>
  <si>
    <t xml:space="preserve">     75 - CST-2 - Curtailable Service Time of Use (2000 kw+) </t>
  </si>
  <si>
    <t xml:space="preserve">     80 - MET - Metropolitan Transit Service(Metrorail) </t>
  </si>
  <si>
    <t xml:space="preserve">     82 - CST-3 - Curtailable Service Time of Use (2000 kw+) </t>
  </si>
  <si>
    <t xml:space="preserve">     85 - SST-1 - Standby and Supplemental Service (Transmission) </t>
  </si>
  <si>
    <t xml:space="preserve">     851 - SST-1 - Standby and Supplemental Service (Distribution) </t>
  </si>
  <si>
    <t xml:space="preserve">     853 - SST-3 - Standby and Supplemental Service (Distribution) </t>
  </si>
  <si>
    <t xml:space="preserve">     86 - SL-2 - Traffic Signal </t>
  </si>
  <si>
    <t xml:space="preserve">     87 - SL-1 - Street Lighting </t>
  </si>
  <si>
    <t xml:space="preserve">     90 - GSLDT-3 - General Service Large Demand - TOU Transmission (2000 kw+) </t>
  </si>
  <si>
    <t xml:space="preserve">     E:[RETAIL SALES - BASE REVENUES]</t>
  </si>
  <si>
    <t xml:space="preserve">     F:[CILC INCENTIVES OFFSET]</t>
  </si>
  <si>
    <t xml:space="preserve">     G:[UNBILLED REVENUES - FPSC]</t>
  </si>
  <si>
    <t>H:[TOTAL SALES TO ULTIMATE CONSUMERS]</t>
  </si>
  <si>
    <t>I:[]</t>
  </si>
  <si>
    <t>J:[OTHER OPERATING REVENUE:]</t>
  </si>
  <si>
    <t>K:[FIELD COLLECTION  &amp; LATE PAYMENT CHARGES - PRESENT]</t>
  </si>
  <si>
    <t>L:[MISC SERVICE REVS - INITIAL CONNECT NEW PREMISE - PRESENT]</t>
  </si>
  <si>
    <t>M:[MISC SERVICE REVS - RECONNECT AFTER NON PAYMENT - PRESENT]</t>
  </si>
  <si>
    <t>N:[MISC SERVICE REVS - CONNECT / DISCONNECT EXIST. PREMISE - PRESENT]</t>
  </si>
  <si>
    <t>O:[MISC SERVICE REVS - RETURNED CUSTOMER CHECKS - PRESENT]</t>
  </si>
  <si>
    <t>P:[MISC SERVICE REVS - CURRENT DIVERSION PENALTY - PRESENT]</t>
  </si>
  <si>
    <t>Q:[MISC SERVICE REVS - OTHER BILLINGS - PRESENT]</t>
  </si>
  <si>
    <t>R:[MISC SERVICE REVS - REIMBURSEMENTS - OTHER - PRESENT]</t>
  </si>
  <si>
    <t>S:[ELECTRIC PROP RENT - GENERAL - PRESENT]</t>
  </si>
  <si>
    <t>T:[ELECTRIC PROP RENT - FUT USE &amp; PLT IN SERVICE &amp; STRG TANKS - PRESENT]</t>
  </si>
  <si>
    <t>U:[ELECTRIC PROP RENT - POLE ATTACHMENTS - PRESENT]</t>
  </si>
  <si>
    <t>V:[OTHER ELECTRIC REVENUES - TRANS SERV DEMAND (ST FIRM)]</t>
  </si>
  <si>
    <t>W:[OTHER ELECTRIC REVENUE - ANC SERV (REACTIVE &amp; VOLTAGE CNTL)]</t>
  </si>
  <si>
    <t>X:[OTHER ELECTRIC REVENUE - ANC SERV (REG, SPIN, SUPP)]</t>
  </si>
  <si>
    <t>Y:[OTHER ELECTRIC REVENUE - WHOLESALE DIST WHEELING]</t>
  </si>
  <si>
    <t>Z:[OTH ELECTRIC REVENUES - MISC - PRESENT]</t>
  </si>
  <si>
    <t>AA:[OTH ELECTRIC REVENUES - USE CHARGE RECOVERIES PSL 2]</t>
  </si>
  <si>
    <t>AB:[OTH ELECTRIC REVENUES - NET METERING]</t>
  </si>
  <si>
    <t>AC:[OTH ELECTRIC REVENUES - INTERCHANGE SALES NON RECOVERABLE]</t>
  </si>
  <si>
    <t xml:space="preserve">     AD:[TOTAL OTHER OPERATING REVENUE]</t>
  </si>
  <si>
    <t>AE:[]</t>
  </si>
  <si>
    <t>AF:[ TOTAL PRESENT REVENUES ]</t>
  </si>
  <si>
    <t>AG:[]</t>
  </si>
  <si>
    <t>AH:[PROPOSED REVENUES -]</t>
  </si>
  <si>
    <t xml:space="preserve">     CILC-1D</t>
  </si>
  <si>
    <t xml:space="preserve">     CILC-1G</t>
  </si>
  <si>
    <t xml:space="preserve">     GS(T)-1</t>
  </si>
  <si>
    <t xml:space="preserve">     GSCU-1</t>
  </si>
  <si>
    <t xml:space="preserve">     GSD(T)-1</t>
  </si>
  <si>
    <t xml:space="preserve">     GSLD(T)-1</t>
  </si>
  <si>
    <t xml:space="preserve">     GSLD(T)-2</t>
  </si>
  <si>
    <t xml:space="preserve">     GSLD(T)-3</t>
  </si>
  <si>
    <t xml:space="preserve">     OL-1</t>
  </si>
  <si>
    <t xml:space="preserve">     OS-2</t>
  </si>
  <si>
    <t xml:space="preserve">     RS(T)-1</t>
  </si>
  <si>
    <t xml:space="preserve">     SL-1</t>
  </si>
  <si>
    <t xml:space="preserve">     SL-2</t>
  </si>
  <si>
    <t xml:space="preserve">     SST-DST</t>
  </si>
  <si>
    <t xml:space="preserve">     SST-TST</t>
  </si>
  <si>
    <t>Miscellaneous Service Charges - Proposed change</t>
  </si>
  <si>
    <t xml:space="preserve">     CILC-1T</t>
  </si>
  <si>
    <t xml:space="preserve">     MET</t>
  </si>
  <si>
    <t>CD:[]</t>
  </si>
  <si>
    <t>Dec 2018 </t>
  </si>
  <si>
    <r>
      <rPr>
        <vertAlign val="superscript"/>
        <sz val="10"/>
        <rFont val="Arial"/>
        <family val="2"/>
      </rPr>
      <t xml:space="preserve">(1) </t>
    </r>
    <r>
      <rPr>
        <sz val="10"/>
        <rFont val="Arial"/>
        <family val="2"/>
      </rPr>
      <t xml:space="preserve">(Total Revenues divided by </t>
    </r>
  </si>
  <si>
    <r>
      <rPr>
        <vertAlign val="superscript"/>
        <sz val="10"/>
        <rFont val="Arial"/>
        <family val="2"/>
      </rPr>
      <t xml:space="preserve">(1) </t>
    </r>
    <r>
      <rPr>
        <sz val="10"/>
        <rFont val="Arial"/>
        <family val="2"/>
      </rPr>
      <t>Target Revenue Requirements at proposed ROR less</t>
    </r>
  </si>
  <si>
    <r>
      <rPr>
        <vertAlign val="superscript"/>
        <sz val="10"/>
        <rFont val="Arial"/>
        <family val="2"/>
      </rPr>
      <t xml:space="preserve">(2) </t>
    </r>
    <r>
      <rPr>
        <sz val="10"/>
        <rFont val="Arial"/>
        <family val="2"/>
      </rPr>
      <t xml:space="preserve">Total Revenues at present rates from Attachment # 1 </t>
    </r>
  </si>
  <si>
    <r>
      <rPr>
        <vertAlign val="superscript"/>
        <sz val="10"/>
        <rFont val="Arial"/>
        <family val="2"/>
      </rPr>
      <t xml:space="preserve">(1) </t>
    </r>
    <r>
      <rPr>
        <sz val="10"/>
        <rFont val="Arial"/>
        <family val="2"/>
      </rPr>
      <t>Per Attachment No. 1</t>
    </r>
  </si>
  <si>
    <r>
      <rPr>
        <vertAlign val="superscript"/>
        <sz val="10"/>
        <rFont val="Arial"/>
        <family val="2"/>
      </rPr>
      <t xml:space="preserve">(2) </t>
    </r>
    <r>
      <rPr>
        <sz val="10"/>
        <rFont val="Arial"/>
        <family val="2"/>
      </rPr>
      <t>Per MFR E-5, Source and Amount of Revenues</t>
    </r>
  </si>
  <si>
    <r>
      <rPr>
        <vertAlign val="superscript"/>
        <sz val="10"/>
        <rFont val="Arial"/>
        <family val="2"/>
      </rPr>
      <t xml:space="preserve">(1) </t>
    </r>
    <r>
      <rPr>
        <sz val="10"/>
        <rFont val="Arial"/>
        <family val="2"/>
      </rPr>
      <t>Per Attachment No. 1</t>
    </r>
  </si>
  <si>
    <r>
      <rPr>
        <vertAlign val="superscript"/>
        <sz val="10"/>
        <rFont val="Arial"/>
        <family val="2"/>
      </rPr>
      <t xml:space="preserve">(2) </t>
    </r>
    <r>
      <rPr>
        <sz val="10"/>
        <rFont val="Arial"/>
        <family val="2"/>
      </rPr>
      <t>Per MFR E-5, Source and Amount of Revenues</t>
    </r>
  </si>
  <si>
    <r>
      <rPr>
        <vertAlign val="superscript"/>
        <sz val="10"/>
        <rFont val="Arial"/>
        <family val="2"/>
      </rPr>
      <t xml:space="preserve">(1) </t>
    </r>
    <r>
      <rPr>
        <sz val="10"/>
        <rFont val="Arial"/>
        <family val="2"/>
      </rPr>
      <t>Target Revenue Requirements at proposed ROR less</t>
    </r>
  </si>
  <si>
    <r>
      <rPr>
        <vertAlign val="superscript"/>
        <sz val="10"/>
        <rFont val="Arial"/>
        <family val="2"/>
      </rPr>
      <t xml:space="preserve">(2) </t>
    </r>
    <r>
      <rPr>
        <sz val="10"/>
        <rFont val="Arial"/>
        <family val="2"/>
      </rPr>
      <t xml:space="preserve">Total Revenues at present rates from Attachment # 1 </t>
    </r>
  </si>
  <si>
    <r>
      <rPr>
        <vertAlign val="superscript"/>
        <sz val="10"/>
        <rFont val="Arial"/>
        <family val="2"/>
      </rPr>
      <t xml:space="preserve">(1) </t>
    </r>
    <r>
      <rPr>
        <sz val="10"/>
        <rFont val="Arial"/>
        <family val="2"/>
      </rPr>
      <t xml:space="preserve">(Total Revenues divided by </t>
    </r>
  </si>
  <si>
    <t>AI:[RETAIL SALES - BASE REVENUES - PROPOSED INCREASE]</t>
  </si>
  <si>
    <t>AJ:[]</t>
  </si>
  <si>
    <t>AK:[ELECTRICITY SALES:]</t>
  </si>
  <si>
    <t>AL:[RETAIL SALES - BASE REVENUES - PROPOSED INCREASE]</t>
  </si>
  <si>
    <t>AM:[DECREASE IN CILC/CDR CREDIT OFFSETS]</t>
  </si>
  <si>
    <t>AN:[UNBILLED REVENUES - FPSC PROPOSED INCREASE]</t>
  </si>
  <si>
    <t xml:space="preserve">     AO:[ELECTRICITY SALES PROPOSED INCREASE]</t>
  </si>
  <si>
    <t>AP:[]</t>
  </si>
  <si>
    <t>AQ:[FIELD COLLECTION  &amp; LATE PAYMENT CHARGES - INCREASE To be allocated]</t>
  </si>
  <si>
    <t>AR:[FIELD COLLECTION  &amp; LATE PAYMENT CHARGES - Sum of Present Revenues]</t>
  </si>
  <si>
    <t>AS:[FIELD COLLECTION  &amp; LATE PAYMENT CHARGES - Present Revenue Factor]</t>
  </si>
  <si>
    <t>AT:[FIELD COLLECTION  &amp; LATE PAYMENT CHARGES - INCREASE by Rate Class]</t>
  </si>
  <si>
    <t>AU:[]</t>
  </si>
  <si>
    <t>AV:[MISC SERVICE REVS - INITIAL CONNECT NEW PREMISE  - INCREASE To be allocated]</t>
  </si>
  <si>
    <t>AW:[MISC SERVICE REVS - INITIAL CONNECT NEW PREMISE - Sum of Present Revenues]</t>
  </si>
  <si>
    <t>AX:[MISC SERVICE REVS - INITIAL CONNECT NEW PREMISE  -Present Revenue Factor]</t>
  </si>
  <si>
    <t>AY:[MISC SERVICE REVS - INITIAL CONNECT NEW PREMISE  - INCREASE by Rate Class]</t>
  </si>
  <si>
    <t>AZ:[]</t>
  </si>
  <si>
    <t>BA:[MISC SERVICE REVS - RECONNECT AFTER NONPAYMENT  - INCREASE To be allocated]</t>
  </si>
  <si>
    <t>BB:[MISC SERVICE REVS - RECONNECT AFTER NONPAYMENT  - Sum of Present Revenues]</t>
  </si>
  <si>
    <t>BC:[MISC SERVICE REVS - RECONNECT AFTER NONPAYMENT   -Present Revenue Factor]</t>
  </si>
  <si>
    <t>BD:[MISC SERVICE REVS - RECONNECT AFTER NONPAYMENT   - INCREASE by Rate Class]</t>
  </si>
  <si>
    <t>BE:[]</t>
  </si>
  <si>
    <t>BF:[MISC SERVICE REVS - CONNECT / DISCONNECT EXIST. PREMISE  -  INCREASE To be alloc]</t>
  </si>
  <si>
    <t>BG:[MISC SERVICE REVS - CONNECT / DISCONNECT EXIST. PREMISE  -  Sum of Present Reven]</t>
  </si>
  <si>
    <t>BH:[MISC SERVICE REVS - CONNECT / DISCONNECT EXIST. PREMISE   - Present Revenue Fact]</t>
  </si>
  <si>
    <t>BI:[MISC SERVICE REVS - CONNECT / DISCONNECT EXIST. PREMISE   - INCREASE by Rate Cla]</t>
  </si>
  <si>
    <t>BJ:[]</t>
  </si>
  <si>
    <t>BK:[MISC SERVICE REVS -  RETURNED CUSTOMER CHECKS  -  INCREASE To be allocation]</t>
  </si>
  <si>
    <t>BL:[MISC SERVICE REVS -  RETURNED CUSTOMER CHECKS  -  Sum of Present Revenue]</t>
  </si>
  <si>
    <t>BM:[MISC SERVICE REVS -  RETURNED CUSTOMER CHECKS   - Present Revenue Fact]</t>
  </si>
  <si>
    <t>BN:[MISC SERVICE REVS -  RETURNED CUSTOMER CHECKS   - INCREASE by Rate Class]</t>
  </si>
  <si>
    <t>BO:[]</t>
  </si>
  <si>
    <t>BP:[MISC SERVICE REVS -  CURRENT DIVERSION PENALTY  -  INCREASE To be allocation]</t>
  </si>
  <si>
    <t>BQ:[MISC SERVICE REVS -  CURRENT DIVERSION PENALTY  -  Sum of Present Revenue]</t>
  </si>
  <si>
    <t>BR:[MISC SERVICE REVS -  CURRENT DIVERSION PENALTY  - Present Revenue Fact]</t>
  </si>
  <si>
    <t>BS:[MISC SERVICE REVS -  CURRENT DIVERSION PENALTY   - INCREASE by Rate Class]</t>
  </si>
  <si>
    <t>BT:[]</t>
  </si>
  <si>
    <t>BU:[MISC SERVICE REVS -  OTHER BILLINGS  -  INCREASE To be allocation]</t>
  </si>
  <si>
    <t>BV:[MISC SERVICE REVS -  OTHER BILLINGS  -  Sum of Present Revenue]</t>
  </si>
  <si>
    <t>BW:[MISC SERVICE REVS -  OTHER BILLINGS   - Present Revenue Fact]</t>
  </si>
  <si>
    <t>BX:[MISC SERVICE REVS -  OTHER BILLINGS   - INCREASE by Rate Class]</t>
  </si>
  <si>
    <t>BY:[]</t>
  </si>
  <si>
    <t>BZ:[OTH ELECTRIC REVENUES - MISC  -  INCREASE To be allocation]</t>
  </si>
  <si>
    <t>CA:[OTH ELECTRIC REVENUES - MISC  -  Sum of Present Revenue]</t>
  </si>
  <si>
    <t>CB:[OTH ELECTRIC REVENUES - MISC   - Present Revenue Fact]</t>
  </si>
  <si>
    <t>CC:[OTH ELECTRIC REVENUES - MISC   - INCREASE by Rate Class]</t>
  </si>
  <si>
    <t>CE:[]</t>
  </si>
  <si>
    <t>CF:[OTHER OPERATING REVENUE:]</t>
  </si>
  <si>
    <t>CG:[FIELD COLLECTION  &amp; LATE PAYMENT CHARGES - INCREASE]</t>
  </si>
  <si>
    <t>CH:[MISC SERVICE REVS - INITIAL CONNECT NEW PREMISE  - INCREASE]</t>
  </si>
  <si>
    <t>CI:[MISC SERVICE REVS - RECONNECT AFTER NON PAYMENT  - INCREASE]</t>
  </si>
  <si>
    <t>CJ:[MISC SERVICE REVS - CONNECT / DISCONNECT EXIST. PREMISE  - INCREASE]</t>
  </si>
  <si>
    <t>CK:[MISC SERVICE REVS - RETURNED CUSTOMER CHECKS  - INCREASE]</t>
  </si>
  <si>
    <t>CL:[MISC SERVICE REVS - CURRENT DIVERSION PENALTY  - INCREASE]</t>
  </si>
  <si>
    <t>CM:[MISC SERVICE REVS - OTHER BILLINGS  - INCREASE]</t>
  </si>
  <si>
    <t>CN:[OTH ELECTRIC REVENUES - MISC  - INCREASE]</t>
  </si>
  <si>
    <t xml:space="preserve">     CO:[OTHER OPERATING REVENUE PROPOSED INCREASE]</t>
  </si>
  <si>
    <t>CP:[]</t>
  </si>
  <si>
    <t>CQ:[ TOTAL PROPOSED INCREASE ]</t>
  </si>
  <si>
    <t>CR:[]</t>
  </si>
  <si>
    <t>CS:[ TOTAL REVENUES WITH PROPOSED INCREASE ]</t>
  </si>
  <si>
    <t>CT:[]</t>
  </si>
  <si>
    <t>CU:[For Blank Line]</t>
  </si>
  <si>
    <t>CV:[]</t>
  </si>
  <si>
    <t>CW:[T2 TRANSFER TO COS]</t>
  </si>
  <si>
    <t>CX:[MISC SERVICE REVENUES - PRESENT]</t>
  </si>
  <si>
    <t>CY:[INPUT - ALLOCATED TO RATE CLASS]</t>
  </si>
  <si>
    <t>CZ:[FIELD COLLECTION  &amp; LATE PAYMENT CHARGES - PRESENT - INPUT]</t>
  </si>
  <si>
    <t>DA:[MISC SERVICE REVS - INITIAL CONNECT NEW PREMISE - PRESENT - INPUT]</t>
  </si>
  <si>
    <t>DB:[MISC SERVICE REVS - RECONNECT AFTER NON PAYMENT - PRESENT - INPUT]</t>
  </si>
  <si>
    <t>DC:[MISC SERVICE REVS - CONNECT / DISCONNECT EXIST. PREMISE - PRESENT - INPUT]</t>
  </si>
  <si>
    <t>DD:[MISC SERVICE REVS - RETURNED CUSTOMER CHECKS - PRESENT - INPUT]</t>
  </si>
  <si>
    <t>DE:[MISC SERVICE REVS - CURRENT DIVERSION PENALTY - PRESENT - INPUT]</t>
  </si>
  <si>
    <t>DF:[TRANSFER]</t>
  </si>
  <si>
    <t>DG:[OTH ELECTRIC REVENUES - MISC  - T2]</t>
  </si>
  <si>
    <t>DH:[FIELD COLLECTION  &amp; LATE PAYMENT CHARGES - PRESENT - T2]</t>
  </si>
  <si>
    <t>DI:[MISC SERVICE REVS - INITIAL CONNECT NEW PREMISE - PRESENT - T2]</t>
  </si>
  <si>
    <t>DJ:[MISC SERVICE REVS - RECONNECT AFTER NON PAYMENT - PRESENT - T2]</t>
  </si>
  <si>
    <t>DK:[MISC SERVICE REVS - CONNECT / DISCONNECT EXIST. PREMISE - PRESENT - T2]</t>
  </si>
  <si>
    <t>DL:[MISC SERVICE REVS - RETURNED CUSTOMER CHECKS - PRESENT - T2]</t>
  </si>
  <si>
    <t>DM:[MISC SERVICE REVS - CURRENT DIVERSION PENALTY - PRESENT - T2]</t>
  </si>
  <si>
    <t>DN:[]</t>
  </si>
  <si>
    <t>DO:[MISC SERVICE REVENUES - PROPOSED]</t>
  </si>
  <si>
    <t>DP:[FIELD COLLECTION  &amp; LATE PAYMENT CHARGES - INCREASE - T2]</t>
  </si>
  <si>
    <t>DQ:[MISC SERVICE REVS - INITIAL CONNECT NEW PREMISE  - INCREASE - T2]</t>
  </si>
  <si>
    <t>DR:[MISC SERVICE REVS - RECONNECT AFTER NON PAYMENT  - INCREASE - T2]</t>
  </si>
  <si>
    <t>DS:[MISC SERVICE REVS - CONNECT / DISCONNECT EXIST. PREMISE  - INCREASE - T2]</t>
  </si>
  <si>
    <t>DT:[MISC SERVICE REVS - RETURNED CUSTOMER CHECKS  - INCREASE - T2]</t>
  </si>
  <si>
    <t>DU:[MISC SERVICE REVS - CURRENT DIVERSION PENALTY  - INCREASE - T2]</t>
  </si>
  <si>
    <t>DV:[MISC SERVICE REVS - OTHER BILLINGS  - INCREASE - T2]</t>
  </si>
  <si>
    <t>DW:[OTH ELECTRIC REVENUES - MISC  - INCREASE - T2]</t>
  </si>
  <si>
    <t>DX:[]</t>
  </si>
  <si>
    <t>DY:[SEND TO B2 FOR E-5 REPORTING]</t>
  </si>
  <si>
    <t>DZ:[PRESENT REVENUES]</t>
  </si>
  <si>
    <t>EA:[ELECTRICITY SALES]</t>
  </si>
  <si>
    <t>EB:[RETAIL SALES - BASE REVENUES]</t>
  </si>
  <si>
    <t>EC:[CILC INCENTIVES OFFSET]</t>
  </si>
  <si>
    <t>ED:[UNBILLED REVENUES - FPSC]</t>
  </si>
  <si>
    <t xml:space="preserve">     EE:[TOTAL SALES TO ULTIMATE CONSUMERS]</t>
  </si>
  <si>
    <t>EF:[OTHER OPERATING REVENUE:]</t>
  </si>
  <si>
    <t>EG:[FIELD COLLECTION  &amp; LATE PAYMENT CHARGES]</t>
  </si>
  <si>
    <t>EH:[MISC SERVICE REVS - INITIAL CONNECT NEW PREMISE]</t>
  </si>
  <si>
    <t>EI:[MISC SERVICE REVS - RECONNECT AFTER NON PAYMENT]</t>
  </si>
  <si>
    <t>EJ:[MISC SERVICE REVS - CONNECT / DISCONNECT EXIST. PREMISE]</t>
  </si>
  <si>
    <t>EK:[MISC SERVICE REVS - RETURNED CUSTOMER CHECKS]</t>
  </si>
  <si>
    <t>EL:[MISC SERVICE REVS - CURRENT DIVERSION PENALTY]</t>
  </si>
  <si>
    <t>EM:[MISC SERVICE REVS - OTHER BILLINGS]</t>
  </si>
  <si>
    <t>EN:[MISC SERVICE REVS - REIMBURSEMENTS - OTHER]</t>
  </si>
  <si>
    <t>EO:[ELECTRIC PROP RENT - GENERAL]</t>
  </si>
  <si>
    <t>EP:[ELECTRIC PROP RENT - FUT USE &amp; PLT IN SERVICE &amp; STRG TANKS]</t>
  </si>
  <si>
    <t>EQ:[ELECTRIC PROP RENT - POLE ATTACHMENTS]</t>
  </si>
  <si>
    <t>ER:[OTH ELECTRIC REVENUES - TRANSMISSION SUBTOTAL]</t>
  </si>
  <si>
    <t>ES:[OTH ELECTRIC REVENUES - TRANSMISSION]</t>
  </si>
  <si>
    <t>ET:[OTH ELECTRIC REVENUES - MISC SUBTOTAL]</t>
  </si>
  <si>
    <t>EU:[OTH ELECTRIC REVENUES - MISC]</t>
  </si>
  <si>
    <t>EV:[TOTAL OTHER OPERATING REVENUE]</t>
  </si>
  <si>
    <t>EW:[TOTAL PRESENT REVENUES]</t>
  </si>
  <si>
    <t>EX:[]</t>
  </si>
  <si>
    <t>EY:[PROPOSED REVENUES -]</t>
  </si>
  <si>
    <t>EZ:[ELECTRICITY SALES:]</t>
  </si>
  <si>
    <t>FA:[RETAIL SALES - BASE REVENUES]</t>
  </si>
  <si>
    <t>FB:[CILC/CDR Credit]</t>
  </si>
  <si>
    <t>FC:[UNBILLED REVENUES - FPSC]</t>
  </si>
  <si>
    <t>FD:[ELECTRICITY SALES PROPOSED INCREASE]</t>
  </si>
  <si>
    <t>FE:[OTHER OPERATING REVENUE:]</t>
  </si>
  <si>
    <t>FF:[FIELD COLLECTION  &amp; LATE PAYMENT CHARGES]</t>
  </si>
  <si>
    <t>FG:[MISC SERVICE REVS - INITIAL CONNECT NEW PREMISE]</t>
  </si>
  <si>
    <t>FH:[MISC SERVICE REVS - RECONNECT AFTER NON PAYMENT]</t>
  </si>
  <si>
    <t>FI:[MISC SERVICE REVS - CONNECT / DISCONNECT EXIST. PREMISE]</t>
  </si>
  <si>
    <t>FJ:[MISC SERVICE REVS - RETURNED CUSTOMER CHECKS]</t>
  </si>
  <si>
    <t>FK:[MISC SERVICE REVS - CURRENT DIVERSION PENALTY]</t>
  </si>
  <si>
    <t>FL:[MISC SERVICE REVS - OTHER BILLINGS]</t>
  </si>
  <si>
    <t>FM:[OTH ELECTRIC REVENUES - MISC]</t>
  </si>
  <si>
    <t>FN:[OTHER OPERATING REVENUE PROPOSED INCREASE]</t>
  </si>
  <si>
    <t>FO:[TOTAL PROPOSED INCREASE]</t>
  </si>
  <si>
    <t>FP:[TOTAL REVENUES WITH PROPOSED INCREASE]</t>
  </si>
  <si>
    <t>FQ:[]</t>
  </si>
  <si>
    <t>(1)  Provided on E-1, Attachment 1 and 2</t>
  </si>
  <si>
    <r>
      <t>Requirements</t>
    </r>
    <r>
      <rPr>
        <b/>
        <vertAlign val="superscript"/>
        <sz val="10"/>
        <rFont val="Arial"/>
        <family val="2"/>
      </rPr>
      <t xml:space="preserve"> (1)</t>
    </r>
  </si>
  <si>
    <t>Okeechobee Limited Scope</t>
  </si>
  <si>
    <t>Total Revenue from Sales</t>
  </si>
  <si>
    <t>OPC 009997</t>
  </si>
  <si>
    <t>FPL RC-16</t>
  </si>
  <si>
    <t>OPC 009998</t>
  </si>
  <si>
    <t>OPC 009999</t>
  </si>
  <si>
    <t>OPC 010000</t>
  </si>
  <si>
    <t>OPC 010001</t>
  </si>
  <si>
    <t>OPC 010002</t>
  </si>
  <si>
    <t>OPC 010003</t>
  </si>
  <si>
    <t>OPC 010004</t>
  </si>
  <si>
    <t>OPC 010005</t>
  </si>
  <si>
    <t>OPC 010006</t>
  </si>
  <si>
    <t>OPC 010007</t>
  </si>
  <si>
    <t>OPC 010008</t>
  </si>
  <si>
    <t>OPC 010009</t>
  </si>
  <si>
    <t>OPC 010010</t>
  </si>
  <si>
    <t>OPC 010011</t>
  </si>
  <si>
    <t>OPC 010012</t>
  </si>
  <si>
    <t>OPC 010013</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</si>
</sst>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6" formatCode="&quot;$&quot;#,##0_);[Red]\(&quot;$&quot;#,##0\)"/>
    <numFmt numFmtId="44" formatCode="_(&quot;$&quot;* #,##0.00_);_(&quot;$&quot;* \(#,##0.00\);_(&quot;$&quot;* &quot;-&quot;??_);_(@_)"/>
    <numFmt numFmtId="43" formatCode="_(* #,##0.00_);_(* \(#,##0.00\);_(* &quot;-&quot;??_);_(@_)"/>
    <numFmt numFmtId="164" formatCode="_(&quot;$&quot;* #,##0.0_);_(&quot;$&quot;* \(#,##0.0\);_(&quot;$&quot;* &quot;-&quot;?_);_(@_)"/>
    <numFmt numFmtId="165" formatCode="0.0%"/>
    <numFmt numFmtId="166" formatCode="_(* #,##0.0_);_(* \(#,##0.0\);_(* &quot;-&quot;?_);_(@_)"/>
    <numFmt numFmtId="167" formatCode="&quot;$&quot;#,##0.0_);\(&quot;$&quot;#,##0.0\)"/>
    <numFmt numFmtId="168" formatCode="&quot;$&quot;#,##0.0"/>
    <numFmt numFmtId="169" formatCode="#,##0.0_);\(#,##0.0\)"/>
    <numFmt numFmtId="170" formatCode="&quot;$&quot;#,##0.0000000_);\(&quot;$&quot;#,##0.0000000\)"/>
    <numFmt numFmtId="171" formatCode="&quot;$&quot;#,##0.0000_);\(&quot;$&quot;#,##0.0000\)"/>
    <numFmt numFmtId="172" formatCode="_(* #,##0.000_);_(* \(#,##0.000\);_(* &quot;-&quot;?_);_(@_)"/>
    <numFmt numFmtId="173" formatCode="0.000000"/>
    <numFmt numFmtId="174" formatCode="_(* #,##0_);_(* \(#,##0\);_(* &quot;-&quot;??_);_(@_)"/>
    <numFmt numFmtId="175" formatCode="#,##0.00%_);[Red]\(#,##0.00%\);&quot; &quot;"/>
    <numFmt numFmtId="176" formatCode="#0.00_);\(#0.00\)"/>
    <numFmt numFmtId="177" formatCode="#,##0.0%_);[Red]\(#,##0.0%\);&quot; &quot;"/>
    <numFmt numFmtId="178" formatCode="#0.000_);\(#0.000\)"/>
    <numFmt numFmtId="179" formatCode="#,##0.000_);[Red]\(#,##0.000\);&quot; &quot;"/>
    <numFmt numFmtId="180" formatCode="#,##0_)"/>
  </numFmts>
  <fonts count="45" x14ac:knownFonts="1">
    <font>
      <sz val="10"/>
      <name val="Arial"/>
    </font>
    <font>
      <sz val="11"/>
      <color theme="1"/>
      <name val="Calibri"/>
      <family val="2"/>
      <scheme val="minor"/>
    </font>
    <font>
      <sz val="11"/>
      <color theme="1"/>
      <name val="Calibri"/>
      <family val="2"/>
      <scheme val="minor"/>
    </font>
    <font>
      <sz val="11"/>
      <color indexed="8"/>
      <name val="Calibri"/>
      <family val="2"/>
    </font>
    <font>
      <sz val="10"/>
      <name val="Arial"/>
      <family val="2"/>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indexed="8"/>
      <name val="Arial"/>
      <family val="2"/>
    </font>
    <font>
      <sz val="10"/>
      <color indexed="10"/>
      <name val="Arial"/>
      <family val="2"/>
    </font>
    <font>
      <sz val="11"/>
      <color indexed="8"/>
      <name val="Calibri"/>
      <family val="2"/>
      <scheme val="minor"/>
    </font>
    <font>
      <b/>
      <sz val="10"/>
      <color indexed="8"/>
      <name val="Arial"/>
      <family val="2"/>
    </font>
    <font>
      <b/>
      <sz val="10"/>
      <color indexed="39"/>
      <name val="Arial"/>
      <family val="2"/>
    </font>
    <font>
      <b/>
      <u val="singleAccounting"/>
      <sz val="10"/>
      <color indexed="8"/>
      <name val="Arial"/>
      <family val="2"/>
    </font>
    <font>
      <b/>
      <sz val="12"/>
      <color indexed="8"/>
      <name val="Arial"/>
      <family val="2"/>
    </font>
    <font>
      <b/>
      <sz val="10"/>
      <name val="Arial"/>
      <family val="2"/>
    </font>
    <font>
      <b/>
      <sz val="11"/>
      <name val="Arial"/>
      <family val="2"/>
    </font>
    <font>
      <sz val="10"/>
      <color indexed="39"/>
      <name val="Arial"/>
      <family val="2"/>
    </font>
    <font>
      <b/>
      <u val="singleAccounting"/>
      <sz val="14"/>
      <color indexed="8"/>
      <name val="Arial"/>
      <family val="2"/>
    </font>
    <font>
      <b/>
      <vertAlign val="superscript"/>
      <sz val="10"/>
      <name val="Arial"/>
      <family val="2"/>
    </font>
    <font>
      <vertAlign val="superscript"/>
      <sz val="10"/>
      <name val="Arial"/>
      <family val="2"/>
    </font>
    <font>
      <sz val="10"/>
      <name val="Arial"/>
      <family val="2"/>
    </font>
    <font>
      <b/>
      <sz val="10"/>
      <name val="Arial"/>
      <family val="2"/>
    </font>
    <font>
      <b/>
      <i/>
      <sz val="10"/>
      <name val="Arial"/>
      <family val="2"/>
    </font>
    <font>
      <b/>
      <sz val="10"/>
      <color rgb="FFFFFF00"/>
      <name val="Arial"/>
      <family val="2"/>
    </font>
    <font>
      <b/>
      <u/>
      <sz val="10"/>
      <color rgb="FFFFFF00"/>
      <name val="Arial"/>
      <family val="2"/>
    </font>
    <font>
      <b/>
      <u val="singleAccounting"/>
      <sz val="10"/>
      <name val="Arial"/>
      <family val="2"/>
    </font>
    <font>
      <b/>
      <sz val="10"/>
      <color rgb="FFFF0000"/>
      <name val="Arial"/>
      <family val="2"/>
    </font>
    <font>
      <sz val="8"/>
      <color theme="1"/>
      <name val="Calibri"/>
      <family val="2"/>
      <scheme val="minor"/>
    </font>
    <font>
      <b/>
      <sz val="8"/>
      <color theme="1"/>
      <name val="Calibri"/>
      <family val="2"/>
      <scheme val="minor"/>
    </font>
  </fonts>
  <fills count="60">
    <fill>
      <patternFill patternType="none"/>
    </fill>
    <fill>
      <patternFill patternType="gray125"/>
    </fill>
    <fill>
      <patternFill patternType="solid">
        <fgColor indexed="55"/>
        <bgColor indexed="64"/>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indexed="43"/>
      </patternFill>
    </fill>
    <fill>
      <patternFill patternType="solid">
        <fgColor indexed="43"/>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9"/>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theme="0"/>
        <bgColor indexed="64"/>
      </patternFill>
    </fill>
    <fill>
      <patternFill patternType="solid">
        <fgColor rgb="FFFF0000"/>
        <bgColor indexed="64"/>
      </patternFill>
    </fill>
    <fill>
      <patternFill patternType="solid">
        <fgColor rgb="FF00B050"/>
        <bgColor indexed="64"/>
      </patternFill>
    </fill>
    <fill>
      <patternFill patternType="solid">
        <fgColor rgb="FFFFFF00"/>
        <bgColor indexed="64"/>
      </patternFill>
    </fill>
    <fill>
      <patternFill patternType="solid">
        <fgColor indexed="63"/>
        <bgColor indexed="64"/>
      </patternFill>
    </fill>
    <fill>
      <patternFill patternType="solid">
        <fgColor theme="4" tint="0.59999389629810485"/>
        <bgColor indexed="64"/>
      </patternFill>
    </fill>
    <fill>
      <patternFill patternType="solid">
        <fgColor indexed="62"/>
        <bgColor indexed="64"/>
      </patternFill>
    </fill>
  </fills>
  <borders count="47">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style="medium">
        <color indexed="64"/>
      </top>
      <bottom/>
      <diagonal/>
    </border>
    <border>
      <left/>
      <right/>
      <top/>
      <bottom style="medium">
        <color indexed="64"/>
      </bottom>
      <diagonal/>
    </border>
    <border>
      <left/>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medium">
        <color indexed="48"/>
      </bottom>
      <diagonal/>
    </border>
    <border>
      <left/>
      <right/>
      <top/>
      <bottom style="medium">
        <color indexed="8"/>
      </bottom>
      <diagonal/>
    </border>
    <border>
      <left style="medium">
        <color indexed="8"/>
      </left>
      <right style="medium">
        <color indexed="8"/>
      </right>
      <top style="medium">
        <color indexed="8"/>
      </top>
      <bottom style="medium">
        <color indexed="8"/>
      </bottom>
      <diagonal/>
    </border>
    <border>
      <left/>
      <right/>
      <top style="medium">
        <color indexed="8"/>
      </top>
      <bottom/>
      <diagonal/>
    </border>
    <border>
      <left/>
      <right/>
      <top style="medium">
        <color indexed="8"/>
      </top>
      <bottom style="thick">
        <color indexed="8"/>
      </bottom>
      <diagonal/>
    </border>
    <border>
      <left/>
      <right/>
      <top style="medium">
        <color indexed="8"/>
      </top>
      <bottom style="medium">
        <color indexed="8"/>
      </bottom>
      <diagonal/>
    </border>
  </borders>
  <cellStyleXfs count="186">
    <xf numFmtId="0" fontId="0" fillId="0" borderId="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8" fillId="28" borderId="0" applyNumberFormat="0" applyBorder="0" applyAlignment="0" applyProtection="0"/>
    <xf numFmtId="0" fontId="9" fillId="29" borderId="30" applyNumberFormat="0" applyAlignment="0" applyProtection="0"/>
    <xf numFmtId="0" fontId="10" fillId="30" borderId="31" applyNumberFormat="0" applyAlignment="0" applyProtection="0"/>
    <xf numFmtId="43" fontId="5" fillId="0" borderId="0" applyFont="0" applyFill="0" applyBorder="0" applyAlignment="0" applyProtection="0"/>
    <xf numFmtId="44" fontId="5" fillId="0" borderId="0" applyFont="0" applyFill="0" applyBorder="0" applyAlignment="0" applyProtection="0"/>
    <xf numFmtId="0" fontId="11" fillId="0" borderId="0" applyNumberFormat="0" applyFill="0" applyBorder="0" applyAlignment="0" applyProtection="0"/>
    <xf numFmtId="0" fontId="12" fillId="31" borderId="0" applyNumberFormat="0" applyBorder="0" applyAlignment="0" applyProtection="0"/>
    <xf numFmtId="0" fontId="13" fillId="0" borderId="32" applyNumberFormat="0" applyFill="0" applyAlignment="0" applyProtection="0"/>
    <xf numFmtId="0" fontId="14" fillId="0" borderId="33" applyNumberFormat="0" applyFill="0" applyAlignment="0" applyProtection="0"/>
    <xf numFmtId="0" fontId="15" fillId="0" borderId="34" applyNumberFormat="0" applyFill="0" applyAlignment="0" applyProtection="0"/>
    <xf numFmtId="0" fontId="15" fillId="0" borderId="0" applyNumberFormat="0" applyFill="0" applyBorder="0" applyAlignment="0" applyProtection="0"/>
    <xf numFmtId="0" fontId="16" fillId="32" borderId="30" applyNumberFormat="0" applyAlignment="0" applyProtection="0"/>
    <xf numFmtId="0" fontId="17" fillId="0" borderId="35" applyNumberFormat="0" applyFill="0" applyAlignment="0" applyProtection="0"/>
    <xf numFmtId="0" fontId="18" fillId="33" borderId="0" applyNumberFormat="0" applyBorder="0" applyAlignment="0" applyProtection="0"/>
    <xf numFmtId="0" fontId="4" fillId="0" borderId="0"/>
    <xf numFmtId="0" fontId="6" fillId="0" borderId="0"/>
    <xf numFmtId="0" fontId="3" fillId="34" borderId="36" applyNumberFormat="0" applyFont="0" applyAlignment="0" applyProtection="0"/>
    <xf numFmtId="0" fontId="19" fillId="29" borderId="37" applyNumberFormat="0" applyAlignment="0" applyProtection="0"/>
    <xf numFmtId="9" fontId="5" fillId="0" borderId="0" applyFont="0" applyFill="0" applyBorder="0" applyAlignment="0" applyProtection="0"/>
    <xf numFmtId="0" fontId="20" fillId="0" borderId="0" applyNumberFormat="0" applyFill="0" applyBorder="0" applyAlignment="0" applyProtection="0"/>
    <xf numFmtId="0" fontId="21" fillId="0" borderId="38" applyNumberFormat="0" applyFill="0" applyAlignment="0" applyProtection="0"/>
    <xf numFmtId="0" fontId="22" fillId="0" borderId="0" applyNumberFormat="0" applyFill="0" applyBorder="0" applyAlignment="0" applyProtection="0"/>
    <xf numFmtId="0" fontId="2" fillId="0" borderId="0"/>
    <xf numFmtId="0" fontId="2" fillId="34" borderId="36" applyNumberFormat="0" applyFont="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9" borderId="0" applyNumberFormat="0" applyBorder="0" applyAlignment="0" applyProtection="0"/>
    <xf numFmtId="0" fontId="2" fillId="15" borderId="0" applyNumberFormat="0" applyBorder="0" applyAlignment="0" applyProtection="0"/>
    <xf numFmtId="43" fontId="2"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5" fillId="0" borderId="0"/>
    <xf numFmtId="0" fontId="25" fillId="0" borderId="0"/>
    <xf numFmtId="0" fontId="25" fillId="0" borderId="0"/>
    <xf numFmtId="0" fontId="25" fillId="0" borderId="0"/>
    <xf numFmtId="0" fontId="25" fillId="0" borderId="0"/>
    <xf numFmtId="0" fontId="4" fillId="0" borderId="0"/>
    <xf numFmtId="0" fontId="25" fillId="0" borderId="0"/>
    <xf numFmtId="0" fontId="2" fillId="0" borderId="0"/>
    <xf numFmtId="0" fontId="2" fillId="0" borderId="0"/>
    <xf numFmtId="0" fontId="25" fillId="0" borderId="0"/>
    <xf numFmtId="0" fontId="2" fillId="0" borderId="0"/>
    <xf numFmtId="0" fontId="2" fillId="0" borderId="0"/>
    <xf numFmtId="0" fontId="25" fillId="0" borderId="0"/>
    <xf numFmtId="0" fontId="2" fillId="0" borderId="0"/>
    <xf numFmtId="0" fontId="2" fillId="0" borderId="0"/>
    <xf numFmtId="0" fontId="25" fillId="0" borderId="0"/>
    <xf numFmtId="0" fontId="2" fillId="0" borderId="0"/>
    <xf numFmtId="0" fontId="2" fillId="0" borderId="0"/>
    <xf numFmtId="0" fontId="25" fillId="0" borderId="0"/>
    <xf numFmtId="0" fontId="25" fillId="0" borderId="0"/>
    <xf numFmtId="0" fontId="25" fillId="0" borderId="0"/>
    <xf numFmtId="0" fontId="2" fillId="0" borderId="0"/>
    <xf numFmtId="0" fontId="2" fillId="0" borderId="0"/>
    <xf numFmtId="0" fontId="25"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 fontId="26" fillId="35" borderId="39" applyNumberFormat="0" applyProtection="0">
      <alignment vertical="center"/>
    </xf>
    <xf numFmtId="4" fontId="27" fillId="36" borderId="39" applyNumberFormat="0" applyProtection="0">
      <alignment vertical="center"/>
    </xf>
    <xf numFmtId="4" fontId="26" fillId="36" borderId="39" applyNumberFormat="0" applyProtection="0">
      <alignment horizontal="left" vertical="center" indent="1"/>
    </xf>
    <xf numFmtId="0" fontId="26" fillId="36" borderId="39" applyNumberFormat="0" applyProtection="0">
      <alignment horizontal="left" vertical="top" indent="1"/>
    </xf>
    <xf numFmtId="4" fontId="28" fillId="0" borderId="0" applyNumberFormat="0" applyProtection="0">
      <alignment horizontal="left"/>
    </xf>
    <xf numFmtId="4" fontId="23" fillId="37" borderId="39" applyNumberFormat="0" applyProtection="0">
      <alignment horizontal="right" vertical="center"/>
    </xf>
    <xf numFmtId="4" fontId="23" fillId="37" borderId="39" applyNumberFormat="0" applyProtection="0">
      <alignment horizontal="right" vertical="center"/>
    </xf>
    <xf numFmtId="4" fontId="23" fillId="38" borderId="39" applyNumberFormat="0" applyProtection="0">
      <alignment horizontal="right" vertical="center"/>
    </xf>
    <xf numFmtId="4" fontId="23" fillId="38" borderId="39" applyNumberFormat="0" applyProtection="0">
      <alignment horizontal="right" vertical="center"/>
    </xf>
    <xf numFmtId="4" fontId="23" fillId="39" borderId="39" applyNumberFormat="0" applyProtection="0">
      <alignment horizontal="right" vertical="center"/>
    </xf>
    <xf numFmtId="4" fontId="23" fillId="39" borderId="39" applyNumberFormat="0" applyProtection="0">
      <alignment horizontal="right" vertical="center"/>
    </xf>
    <xf numFmtId="4" fontId="23" fillId="40" borderId="39" applyNumberFormat="0" applyProtection="0">
      <alignment horizontal="right" vertical="center"/>
    </xf>
    <xf numFmtId="4" fontId="23" fillId="40" borderId="39" applyNumberFormat="0" applyProtection="0">
      <alignment horizontal="right" vertical="center"/>
    </xf>
    <xf numFmtId="4" fontId="23" fillId="41" borderId="39" applyNumberFormat="0" applyProtection="0">
      <alignment horizontal="right" vertical="center"/>
    </xf>
    <xf numFmtId="4" fontId="23" fillId="41" borderId="39" applyNumberFormat="0" applyProtection="0">
      <alignment horizontal="right" vertical="center"/>
    </xf>
    <xf numFmtId="4" fontId="23" fillId="42" borderId="39" applyNumberFormat="0" applyProtection="0">
      <alignment horizontal="right" vertical="center"/>
    </xf>
    <xf numFmtId="4" fontId="23" fillId="42" borderId="39" applyNumberFormat="0" applyProtection="0">
      <alignment horizontal="right" vertical="center"/>
    </xf>
    <xf numFmtId="4" fontId="23" fillId="43" borderId="39" applyNumberFormat="0" applyProtection="0">
      <alignment horizontal="right" vertical="center"/>
    </xf>
    <xf numFmtId="4" fontId="23" fillId="43" borderId="39" applyNumberFormat="0" applyProtection="0">
      <alignment horizontal="right" vertical="center"/>
    </xf>
    <xf numFmtId="4" fontId="23" fillId="44" borderId="39" applyNumberFormat="0" applyProtection="0">
      <alignment horizontal="right" vertical="center"/>
    </xf>
    <xf numFmtId="4" fontId="23" fillId="44" borderId="39" applyNumberFormat="0" applyProtection="0">
      <alignment horizontal="right" vertical="center"/>
    </xf>
    <xf numFmtId="4" fontId="23" fillId="45" borderId="39" applyNumberFormat="0" applyProtection="0">
      <alignment horizontal="right" vertical="center"/>
    </xf>
    <xf numFmtId="4" fontId="23" fillId="45" borderId="39" applyNumberFormat="0" applyProtection="0">
      <alignment horizontal="right" vertical="center"/>
    </xf>
    <xf numFmtId="4" fontId="26" fillId="46" borderId="40" applyNumberFormat="0" applyProtection="0">
      <alignment horizontal="left" vertical="center" indent="1"/>
    </xf>
    <xf numFmtId="4" fontId="26" fillId="0" borderId="0" applyNumberFormat="0" applyProtection="0">
      <alignment horizontal="left" vertical="center" indent="1"/>
    </xf>
    <xf numFmtId="4" fontId="26" fillId="0" borderId="0" applyNumberFormat="0" applyProtection="0">
      <alignment horizontal="left" vertical="center" indent="1"/>
    </xf>
    <xf numFmtId="4" fontId="23" fillId="0" borderId="0" applyNumberFormat="0" applyProtection="0">
      <alignment horizontal="left" vertical="center" indent="1"/>
    </xf>
    <xf numFmtId="4" fontId="23" fillId="0" borderId="0" applyNumberFormat="0" applyProtection="0">
      <alignment horizontal="left" vertical="center" indent="1"/>
    </xf>
    <xf numFmtId="4" fontId="29" fillId="47" borderId="0" applyNumberFormat="0" applyProtection="0">
      <alignment horizontal="left" vertical="center" indent="1"/>
    </xf>
    <xf numFmtId="4" fontId="23" fillId="48" borderId="39" applyNumberFormat="0" applyProtection="0">
      <alignment horizontal="right" vertical="center"/>
    </xf>
    <xf numFmtId="4" fontId="23" fillId="48" borderId="39" applyNumberFormat="0" applyProtection="0">
      <alignment horizontal="right" vertical="center"/>
    </xf>
    <xf numFmtId="4" fontId="23" fillId="0" borderId="0" applyNumberFormat="0" applyProtection="0">
      <alignment horizontal="left" vertical="center" indent="1"/>
    </xf>
    <xf numFmtId="4" fontId="23" fillId="0" borderId="0" applyNumberFormat="0" applyProtection="0">
      <alignment horizontal="left" vertical="center" indent="1"/>
    </xf>
    <xf numFmtId="4" fontId="23" fillId="0" borderId="0" applyNumberFormat="0" applyProtection="0">
      <alignment horizontal="left" vertical="center" indent="1"/>
    </xf>
    <xf numFmtId="4" fontId="23" fillId="0" borderId="0" applyNumberFormat="0" applyProtection="0">
      <alignment horizontal="left" vertical="center" indent="1"/>
    </xf>
    <xf numFmtId="4" fontId="23" fillId="0" borderId="0" applyNumberFormat="0" applyProtection="0">
      <alignment horizontal="left" vertical="center" indent="1"/>
    </xf>
    <xf numFmtId="4" fontId="23" fillId="0" borderId="0" applyNumberFormat="0" applyProtection="0">
      <alignment horizontal="left" vertical="center" indent="1"/>
    </xf>
    <xf numFmtId="4" fontId="23" fillId="0" borderId="0" applyNumberFormat="0" applyProtection="0">
      <alignment horizontal="left" vertical="center" indent="1"/>
    </xf>
    <xf numFmtId="4" fontId="23" fillId="0" borderId="0" applyNumberFormat="0" applyProtection="0">
      <alignment horizontal="left" vertical="center" indent="1"/>
    </xf>
    <xf numFmtId="4" fontId="23" fillId="49" borderId="0" applyNumberFormat="0" applyProtection="0">
      <alignment horizontal="left" vertical="center" indent="1"/>
    </xf>
    <xf numFmtId="4" fontId="23" fillId="49" borderId="0" applyNumberFormat="0" applyProtection="0">
      <alignment horizontal="left" vertical="center" indent="1"/>
    </xf>
    <xf numFmtId="4" fontId="23" fillId="49" borderId="0" applyNumberFormat="0" applyProtection="0">
      <alignment horizontal="left" vertical="center" indent="1"/>
    </xf>
    <xf numFmtId="4" fontId="23" fillId="49" borderId="0" applyNumberFormat="0" applyProtection="0">
      <alignment horizontal="left" vertical="center" indent="1"/>
    </xf>
    <xf numFmtId="4" fontId="23" fillId="49" borderId="0" applyNumberFormat="0" applyProtection="0">
      <alignment horizontal="left" vertical="center" indent="1"/>
    </xf>
    <xf numFmtId="4" fontId="23" fillId="49" borderId="0" applyNumberFormat="0" applyProtection="0">
      <alignment horizontal="left" vertical="center" indent="1"/>
    </xf>
    <xf numFmtId="4" fontId="23" fillId="49" borderId="0" applyNumberFormat="0" applyProtection="0">
      <alignment horizontal="left" vertical="center" indent="1"/>
    </xf>
    <xf numFmtId="4" fontId="23" fillId="49" borderId="0" applyNumberFormat="0" applyProtection="0">
      <alignment horizontal="left" vertical="center" indent="1"/>
    </xf>
    <xf numFmtId="0" fontId="30" fillId="47" borderId="39" applyNumberFormat="0" applyProtection="0">
      <alignment horizontal="left" vertical="center" indent="1"/>
    </xf>
    <xf numFmtId="0" fontId="4" fillId="47" borderId="39" applyNumberFormat="0" applyProtection="0">
      <alignment horizontal="left" vertical="top" indent="1"/>
    </xf>
    <xf numFmtId="0" fontId="4" fillId="49" borderId="39" applyNumberFormat="0" applyProtection="0">
      <alignment horizontal="left" vertical="center" indent="1"/>
    </xf>
    <xf numFmtId="0" fontId="31" fillId="0" borderId="0" applyNumberFormat="0" applyProtection="0">
      <alignment horizontal="left" vertical="center" indent="1"/>
    </xf>
    <xf numFmtId="0" fontId="31" fillId="0" borderId="0" applyNumberFormat="0" applyProtection="0">
      <alignment horizontal="left" vertical="center" indent="1"/>
    </xf>
    <xf numFmtId="0" fontId="4" fillId="49" borderId="39" applyNumberFormat="0" applyProtection="0">
      <alignment horizontal="left" vertical="top" indent="1"/>
    </xf>
    <xf numFmtId="0" fontId="4" fillId="50" borderId="39" applyNumberFormat="0" applyProtection="0">
      <alignment horizontal="left" vertical="center" indent="1"/>
    </xf>
    <xf numFmtId="0" fontId="4" fillId="0" borderId="0" applyNumberFormat="0" applyProtection="0">
      <alignment horizontal="left" vertical="center" indent="1"/>
    </xf>
    <xf numFmtId="0" fontId="4" fillId="50" borderId="39" applyNumberFormat="0" applyProtection="0">
      <alignment horizontal="left" vertical="center" indent="1"/>
    </xf>
    <xf numFmtId="0" fontId="4" fillId="0" borderId="0" applyNumberFormat="0" applyProtection="0">
      <alignment horizontal="left" vertical="center" indent="1"/>
    </xf>
    <xf numFmtId="0" fontId="4" fillId="50" borderId="39" applyNumberFormat="0" applyProtection="0">
      <alignment horizontal="left" vertical="top" indent="1"/>
    </xf>
    <xf numFmtId="0" fontId="4" fillId="51" borderId="39" applyNumberFormat="0" applyProtection="0">
      <alignment horizontal="left" vertical="center" indent="1"/>
    </xf>
    <xf numFmtId="0" fontId="4" fillId="51" borderId="39" applyNumberFormat="0" applyProtection="0">
      <alignment horizontal="left" vertical="top" indent="1"/>
    </xf>
    <xf numFmtId="0" fontId="4" fillId="0" borderId="0"/>
    <xf numFmtId="4" fontId="23" fillId="52" borderId="39" applyNumberFormat="0" applyProtection="0">
      <alignment vertical="center"/>
    </xf>
    <xf numFmtId="4" fontId="23" fillId="52" borderId="39" applyNumberFormat="0" applyProtection="0">
      <alignment vertical="center"/>
    </xf>
    <xf numFmtId="4" fontId="32" fillId="52" borderId="39" applyNumberFormat="0" applyProtection="0">
      <alignment vertical="center"/>
    </xf>
    <xf numFmtId="4" fontId="23" fillId="52" borderId="39" applyNumberFormat="0" applyProtection="0">
      <alignment horizontal="left" vertical="center" indent="1"/>
    </xf>
    <xf numFmtId="4" fontId="23" fillId="52" borderId="39" applyNumberFormat="0" applyProtection="0">
      <alignment horizontal="left" vertical="center" indent="1"/>
    </xf>
    <xf numFmtId="0" fontId="23" fillId="52" borderId="39" applyNumberFormat="0" applyProtection="0">
      <alignment horizontal="left" vertical="top" indent="1"/>
    </xf>
    <xf numFmtId="0" fontId="23" fillId="52" borderId="39" applyNumberFormat="0" applyProtection="0">
      <alignment horizontal="left" vertical="top" indent="1"/>
    </xf>
    <xf numFmtId="4" fontId="23" fillId="0" borderId="0" applyNumberFormat="0" applyProtection="0">
      <alignment horizontal="right"/>
    </xf>
    <xf numFmtId="4" fontId="23" fillId="0" borderId="0" applyNumberFormat="0" applyProtection="0">
      <alignment horizontal="right" vertical="justify"/>
    </xf>
    <xf numFmtId="4" fontId="23" fillId="0" borderId="0" applyNumberFormat="0" applyProtection="0">
      <alignment horizontal="right"/>
    </xf>
    <xf numFmtId="4" fontId="23" fillId="0" borderId="0" applyNumberFormat="0" applyProtection="0">
      <alignment horizontal="right" vertical="justify"/>
    </xf>
    <xf numFmtId="4" fontId="26" fillId="0" borderId="41" applyNumberFormat="0" applyProtection="0">
      <alignment horizontal="right" vertical="center"/>
    </xf>
    <xf numFmtId="4" fontId="26" fillId="0" borderId="0" applyNumberFormat="0" applyProtection="0">
      <alignment horizontal="left" vertical="center" wrapText="1" indent="1"/>
    </xf>
    <xf numFmtId="0" fontId="28" fillId="0" borderId="0" applyNumberFormat="0" applyProtection="0">
      <alignment horizontal="center" wrapText="1"/>
    </xf>
    <xf numFmtId="4" fontId="33" fillId="0" borderId="0" applyNumberFormat="0" applyProtection="0">
      <alignment horizontal="left"/>
    </xf>
    <xf numFmtId="4" fontId="24" fillId="0" borderId="0" applyNumberFormat="0" applyProtection="0">
      <alignment horizontal="right"/>
    </xf>
    <xf numFmtId="4" fontId="24" fillId="0" borderId="0" applyNumberFormat="0" applyProtection="0">
      <alignment horizontal="right"/>
    </xf>
    <xf numFmtId="173" fontId="4" fillId="0" borderId="0">
      <alignment horizontal="left" wrapText="1"/>
    </xf>
    <xf numFmtId="0" fontId="1" fillId="0" borderId="0"/>
    <xf numFmtId="0" fontId="1" fillId="34" borderId="36" applyNumberFormat="0" applyFont="0" applyAlignment="0" applyProtection="0"/>
  </cellStyleXfs>
  <cellXfs count="353">
    <xf numFmtId="0" fontId="0" fillId="0" borderId="0" xfId="0"/>
    <xf numFmtId="0" fontId="4" fillId="0" borderId="0" xfId="39" applyFont="1" applyAlignment="1">
      <alignment horizontal="right"/>
    </xf>
    <xf numFmtId="0" fontId="4" fillId="53" borderId="0" xfId="39" applyFont="1" applyFill="1" applyAlignment="1">
      <alignment horizontal="right"/>
    </xf>
    <xf numFmtId="0" fontId="30" fillId="53" borderId="9" xfId="0" applyFont="1" applyFill="1" applyBorder="1" applyAlignment="1">
      <alignment horizontal="center"/>
    </xf>
    <xf numFmtId="0" fontId="30" fillId="53" borderId="0" xfId="0" quotePrefix="1" applyFont="1" applyFill="1" applyBorder="1" applyAlignment="1">
      <alignment horizontal="center"/>
    </xf>
    <xf numFmtId="0" fontId="30" fillId="53" borderId="0" xfId="0" applyFont="1" applyFill="1" applyAlignment="1">
      <alignment horizontal="center"/>
    </xf>
    <xf numFmtId="0" fontId="30" fillId="53" borderId="0" xfId="0" applyFont="1" applyFill="1" applyBorder="1" applyAlignment="1">
      <alignment horizontal="center"/>
    </xf>
    <xf numFmtId="0" fontId="4" fillId="53" borderId="0" xfId="0" applyFont="1" applyFill="1"/>
    <xf numFmtId="0" fontId="4" fillId="53" borderId="0" xfId="0" applyFont="1" applyFill="1" applyAlignment="1">
      <alignment horizontal="left" indent="1"/>
    </xf>
    <xf numFmtId="167" fontId="30" fillId="53" borderId="11" xfId="29" applyNumberFormat="1" applyFont="1" applyFill="1" applyBorder="1"/>
    <xf numFmtId="167" fontId="30" fillId="53" borderId="18" xfId="0" applyNumberFormat="1" applyFont="1" applyFill="1" applyBorder="1"/>
    <xf numFmtId="0" fontId="35" fillId="53" borderId="0" xfId="0" quotePrefix="1" applyFont="1" applyFill="1"/>
    <xf numFmtId="167" fontId="4" fillId="53" borderId="0" xfId="29" applyNumberFormat="1" applyFont="1" applyFill="1"/>
    <xf numFmtId="165" fontId="4" fillId="53" borderId="0" xfId="43" applyNumberFormat="1" applyFont="1" applyFill="1"/>
    <xf numFmtId="169" fontId="4" fillId="53" borderId="0" xfId="28" applyNumberFormat="1" applyFont="1" applyFill="1"/>
    <xf numFmtId="168" fontId="4" fillId="53" borderId="0" xfId="0" applyNumberFormat="1" applyFont="1" applyFill="1"/>
    <xf numFmtId="165" fontId="30" fillId="53" borderId="11" xfId="43" applyNumberFormat="1" applyFont="1" applyFill="1" applyBorder="1"/>
    <xf numFmtId="165" fontId="30" fillId="53" borderId="18" xfId="43" applyNumberFormat="1" applyFont="1" applyFill="1" applyBorder="1"/>
    <xf numFmtId="0" fontId="25" fillId="0" borderId="0" xfId="78"/>
    <xf numFmtId="0" fontId="0" fillId="54" borderId="0" xfId="0" applyFill="1"/>
    <xf numFmtId="0" fontId="39" fillId="54" borderId="0" xfId="0" applyFont="1" applyFill="1"/>
    <xf numFmtId="0" fontId="40" fillId="54" borderId="0" xfId="0" applyFont="1" applyFill="1"/>
    <xf numFmtId="0" fontId="4" fillId="53" borderId="0" xfId="39" applyFont="1" applyFill="1"/>
    <xf numFmtId="0" fontId="4" fillId="53" borderId="0" xfId="0" applyFont="1" applyFill="1" applyAlignment="1">
      <alignment horizontal="centerContinuous"/>
    </xf>
    <xf numFmtId="169" fontId="4" fillId="53" borderId="0" xfId="0" applyNumberFormat="1" applyFont="1" applyFill="1"/>
    <xf numFmtId="171" fontId="4" fillId="53" borderId="0" xfId="0" applyNumberFormat="1" applyFont="1" applyFill="1"/>
    <xf numFmtId="44" fontId="4" fillId="53" borderId="0" xfId="0" applyNumberFormat="1" applyFont="1" applyFill="1"/>
    <xf numFmtId="0" fontId="4" fillId="53" borderId="0" xfId="39" applyFont="1" applyFill="1" applyAlignment="1">
      <alignment horizontal="centerContinuous" wrapText="1"/>
    </xf>
    <xf numFmtId="0" fontId="30" fillId="53" borderId="0" xfId="0" applyFont="1" applyFill="1"/>
    <xf numFmtId="0" fontId="4" fillId="0" borderId="0" xfId="0" quotePrefix="1" applyFont="1" applyAlignment="1">
      <alignment horizontal="left" indent="1"/>
    </xf>
    <xf numFmtId="0" fontId="4" fillId="0" borderId="0" xfId="0" applyFont="1" applyAlignment="1">
      <alignment horizontal="left" indent="1"/>
    </xf>
    <xf numFmtId="0" fontId="4" fillId="53" borderId="0" xfId="39" applyFont="1" applyFill="1" applyAlignment="1">
      <alignment horizontal="left"/>
    </xf>
    <xf numFmtId="0" fontId="30" fillId="53" borderId="0" xfId="0" applyFont="1" applyFill="1" applyAlignment="1">
      <alignment horizontal="centerContinuous" wrapText="1"/>
    </xf>
    <xf numFmtId="0" fontId="30" fillId="53" borderId="0" xfId="0" applyFont="1" applyFill="1" applyBorder="1" applyAlignment="1"/>
    <xf numFmtId="0" fontId="30" fillId="53" borderId="0" xfId="0" quotePrefix="1" applyFont="1" applyFill="1" applyAlignment="1">
      <alignment horizontal="center"/>
    </xf>
    <xf numFmtId="164" fontId="4" fillId="53" borderId="0" xfId="29" applyNumberFormat="1" applyFont="1" applyFill="1"/>
    <xf numFmtId="164" fontId="4" fillId="53" borderId="0" xfId="0" applyNumberFormat="1" applyFont="1" applyFill="1"/>
    <xf numFmtId="174" fontId="4" fillId="53" borderId="0" xfId="28" applyNumberFormat="1" applyFont="1" applyFill="1"/>
    <xf numFmtId="166" fontId="4" fillId="53" borderId="0" xfId="28" applyNumberFormat="1" applyFont="1" applyFill="1"/>
    <xf numFmtId="166" fontId="4" fillId="53" borderId="0" xfId="0" applyNumberFormat="1" applyFont="1" applyFill="1"/>
    <xf numFmtId="0" fontId="30" fillId="53" borderId="0" xfId="0" applyFont="1" applyFill="1" applyAlignment="1">
      <alignment horizontal="left"/>
    </xf>
    <xf numFmtId="164" fontId="30" fillId="53" borderId="11" xfId="29" applyNumberFormat="1" applyFont="1" applyFill="1" applyBorder="1"/>
    <xf numFmtId="165" fontId="30" fillId="53" borderId="11" xfId="62" applyNumberFormat="1" applyFont="1" applyFill="1" applyBorder="1"/>
    <xf numFmtId="164" fontId="30" fillId="53" borderId="18" xfId="0" applyNumberFormat="1" applyFont="1" applyFill="1" applyBorder="1"/>
    <xf numFmtId="166" fontId="30" fillId="53" borderId="0" xfId="0" applyNumberFormat="1" applyFont="1" applyFill="1"/>
    <xf numFmtId="166" fontId="34" fillId="53" borderId="0" xfId="0" quotePrefix="1" applyNumberFormat="1" applyFont="1" applyFill="1"/>
    <xf numFmtId="165" fontId="30" fillId="53" borderId="18" xfId="62" applyNumberFormat="1" applyFont="1" applyFill="1" applyBorder="1"/>
    <xf numFmtId="172" fontId="4" fillId="53" borderId="0" xfId="0" applyNumberFormat="1" applyFont="1" applyFill="1"/>
    <xf numFmtId="170" fontId="4" fillId="53" borderId="0" xfId="0" applyNumberFormat="1" applyFont="1" applyFill="1"/>
    <xf numFmtId="164" fontId="30" fillId="53" borderId="11" xfId="72" applyNumberFormat="1" applyFont="1" applyFill="1" applyBorder="1"/>
    <xf numFmtId="6" fontId="30" fillId="53" borderId="9" xfId="0" applyNumberFormat="1" applyFont="1" applyFill="1" applyBorder="1" applyAlignment="1">
      <alignment horizontal="center"/>
    </xf>
    <xf numFmtId="9" fontId="4" fillId="53" borderId="0" xfId="43" applyFont="1" applyFill="1"/>
    <xf numFmtId="166" fontId="4" fillId="53" borderId="0" xfId="29" applyNumberFormat="1" applyFont="1" applyFill="1"/>
    <xf numFmtId="164" fontId="4" fillId="53" borderId="0" xfId="28" applyNumberFormat="1" applyFont="1" applyFill="1"/>
    <xf numFmtId="167" fontId="4" fillId="53" borderId="0" xfId="0" applyNumberFormat="1" applyFont="1" applyFill="1"/>
    <xf numFmtId="43" fontId="4" fillId="53" borderId="0" xfId="0" applyNumberFormat="1" applyFont="1" applyFill="1"/>
    <xf numFmtId="9" fontId="4" fillId="53" borderId="11" xfId="43" applyFont="1" applyFill="1" applyBorder="1"/>
    <xf numFmtId="9" fontId="30" fillId="53" borderId="11" xfId="43" applyNumberFormat="1" applyFont="1" applyFill="1" applyBorder="1"/>
    <xf numFmtId="0" fontId="34" fillId="53" borderId="0" xfId="0" quotePrefix="1" applyFont="1" applyFill="1"/>
    <xf numFmtId="0" fontId="4" fillId="53" borderId="0" xfId="0" quotePrefix="1" applyFont="1" applyFill="1" applyAlignment="1">
      <alignment horizontal="left" indent="1"/>
    </xf>
    <xf numFmtId="0" fontId="42" fillId="53" borderId="0" xfId="0" quotePrefix="1" applyFont="1" applyFill="1" applyAlignment="1">
      <alignment horizontal="center"/>
    </xf>
    <xf numFmtId="0" fontId="42" fillId="53" borderId="0" xfId="0" applyFont="1" applyFill="1" applyBorder="1" applyAlignment="1">
      <alignment horizontal="center"/>
    </xf>
    <xf numFmtId="0" fontId="30" fillId="53" borderId="0" xfId="0" applyFont="1" applyFill="1" applyAlignment="1">
      <alignment horizontal="left" indent="1"/>
    </xf>
    <xf numFmtId="9" fontId="30" fillId="53" borderId="11" xfId="43" applyFont="1" applyFill="1" applyBorder="1"/>
    <xf numFmtId="0" fontId="4" fillId="0" borderId="0" xfId="39" applyFont="1"/>
    <xf numFmtId="0" fontId="4" fillId="0" borderId="0" xfId="39" applyFont="1" applyAlignment="1">
      <alignment horizontal="left"/>
    </xf>
    <xf numFmtId="0" fontId="30" fillId="0" borderId="0" xfId="39" applyFont="1" applyAlignment="1">
      <alignment horizontal="centerContinuous"/>
    </xf>
    <xf numFmtId="0" fontId="4" fillId="0" borderId="0" xfId="39" applyFont="1" applyAlignment="1">
      <alignment horizontal="centerContinuous"/>
    </xf>
    <xf numFmtId="0" fontId="30" fillId="2" borderId="2" xfId="39" quotePrefix="1" applyFont="1" applyFill="1" applyBorder="1" applyAlignment="1">
      <alignment horizontal="center" vertical="center"/>
    </xf>
    <xf numFmtId="0" fontId="30" fillId="2" borderId="3" xfId="39" quotePrefix="1" applyFont="1" applyFill="1" applyBorder="1" applyAlignment="1">
      <alignment horizontal="center" vertical="center" wrapText="1"/>
    </xf>
    <xf numFmtId="0" fontId="4" fillId="0" borderId="0" xfId="39" quotePrefix="1" applyFont="1" applyBorder="1" applyAlignment="1">
      <alignment horizontal="left"/>
    </xf>
    <xf numFmtId="0" fontId="4" fillId="0" borderId="13" xfId="39" applyFont="1" applyBorder="1" applyAlignment="1">
      <alignment horizontal="center"/>
    </xf>
    <xf numFmtId="0" fontId="4" fillId="0" borderId="0" xfId="39" applyFont="1" applyBorder="1"/>
    <xf numFmtId="0" fontId="4" fillId="0" borderId="0" xfId="39" applyFont="1" applyFill="1" applyBorder="1" applyAlignment="1">
      <alignment horizontal="left"/>
    </xf>
    <xf numFmtId="0" fontId="4" fillId="0" borderId="14" xfId="39" applyFont="1" applyBorder="1"/>
    <xf numFmtId="0" fontId="4" fillId="0" borderId="13" xfId="39" applyFont="1" applyBorder="1"/>
    <xf numFmtId="0" fontId="35" fillId="0" borderId="14" xfId="39" quotePrefix="1" applyFont="1" applyBorder="1" applyAlignment="1">
      <alignment horizontal="right" vertical="top"/>
    </xf>
    <xf numFmtId="0" fontId="35" fillId="0" borderId="15" xfId="39" quotePrefix="1" applyFont="1" applyBorder="1" applyAlignment="1">
      <alignment horizontal="right" vertical="top"/>
    </xf>
    <xf numFmtId="0" fontId="4" fillId="0" borderId="0" xfId="0" applyFont="1"/>
    <xf numFmtId="0" fontId="4" fillId="0" borderId="0" xfId="0" applyFont="1" applyAlignment="1">
      <alignment horizontal="center"/>
    </xf>
    <xf numFmtId="0" fontId="4" fillId="0" borderId="0" xfId="0" applyFont="1" applyAlignment="1">
      <alignment vertical="center"/>
    </xf>
    <xf numFmtId="0" fontId="4" fillId="0" borderId="0" xfId="0" applyFont="1" applyAlignment="1">
      <alignment horizontal="right"/>
    </xf>
    <xf numFmtId="0" fontId="4" fillId="0" borderId="0" xfId="0" applyFont="1" applyAlignment="1">
      <alignment horizontal="left"/>
    </xf>
    <xf numFmtId="0" fontId="30" fillId="2" borderId="1" xfId="0" applyFont="1" applyFill="1" applyBorder="1" applyAlignment="1">
      <alignment horizontal="center" vertical="center"/>
    </xf>
    <xf numFmtId="0" fontId="30" fillId="2" borderId="2" xfId="0" applyFont="1" applyFill="1" applyBorder="1" applyAlignment="1">
      <alignment horizontal="center" vertical="center"/>
    </xf>
    <xf numFmtId="0" fontId="30" fillId="2" borderId="2" xfId="0" applyFont="1" applyFill="1" applyBorder="1" applyAlignment="1">
      <alignment horizontal="center" vertical="center" wrapText="1"/>
    </xf>
    <xf numFmtId="0" fontId="30" fillId="2" borderId="3" xfId="0" applyFont="1" applyFill="1" applyBorder="1" applyAlignment="1">
      <alignment horizontal="center" vertical="center"/>
    </xf>
    <xf numFmtId="0" fontId="4" fillId="0" borderId="4" xfId="0" quotePrefix="1" applyFont="1" applyBorder="1" applyAlignment="1">
      <alignment horizontal="left" vertical="center" indent="1"/>
    </xf>
    <xf numFmtId="0" fontId="4" fillId="0" borderId="4" xfId="0" quotePrefix="1" applyFont="1" applyBorder="1" applyAlignment="1">
      <alignment horizontal="left" vertical="center" wrapText="1" indent="1"/>
    </xf>
    <xf numFmtId="0" fontId="4" fillId="0" borderId="4" xfId="0" quotePrefix="1" applyFont="1" applyBorder="1" applyAlignment="1">
      <alignment horizontal="center" vertical="center"/>
    </xf>
    <xf numFmtId="0" fontId="23" fillId="0" borderId="4" xfId="0" quotePrefix="1" applyFont="1" applyBorder="1" applyAlignment="1">
      <alignment horizontal="left" vertical="center" wrapText="1" indent="1"/>
    </xf>
    <xf numFmtId="0" fontId="4" fillId="0" borderId="5" xfId="0" quotePrefix="1" applyFont="1" applyBorder="1" applyAlignment="1">
      <alignment horizontal="left" vertical="center" indent="1"/>
    </xf>
    <xf numFmtId="0" fontId="4" fillId="0" borderId="5" xfId="0" quotePrefix="1" applyFont="1" applyBorder="1" applyAlignment="1">
      <alignment horizontal="left" vertical="center" wrapText="1" indent="1"/>
    </xf>
    <xf numFmtId="0" fontId="4" fillId="0" borderId="5" xfId="0" quotePrefix="1" applyFont="1" applyBorder="1" applyAlignment="1">
      <alignment horizontal="center" vertical="center"/>
    </xf>
    <xf numFmtId="0" fontId="23" fillId="0" borderId="5" xfId="0" quotePrefix="1" applyFont="1" applyBorder="1" applyAlignment="1">
      <alignment horizontal="left" vertical="center" wrapText="1" indent="1"/>
    </xf>
    <xf numFmtId="0" fontId="4" fillId="0" borderId="5" xfId="0" applyFont="1" applyBorder="1" applyAlignment="1">
      <alignment horizontal="left" vertical="center" indent="1"/>
    </xf>
    <xf numFmtId="0" fontId="4" fillId="0" borderId="5" xfId="0" applyFont="1" applyBorder="1" applyAlignment="1">
      <alignment horizontal="left" vertical="center" wrapText="1" indent="1"/>
    </xf>
    <xf numFmtId="0" fontId="4" fillId="0" borderId="5" xfId="0" applyFont="1" applyBorder="1" applyAlignment="1">
      <alignment horizontal="center" vertical="center"/>
    </xf>
    <xf numFmtId="0" fontId="4" fillId="0" borderId="6" xfId="0" quotePrefix="1" applyFont="1" applyBorder="1" applyAlignment="1">
      <alignment horizontal="center" vertical="center"/>
    </xf>
    <xf numFmtId="0" fontId="4" fillId="0" borderId="6" xfId="0" quotePrefix="1" applyFont="1" applyBorder="1" applyAlignment="1">
      <alignment horizontal="left" vertical="center" wrapText="1" indent="1"/>
    </xf>
    <xf numFmtId="0" fontId="4" fillId="0" borderId="7" xfId="0" quotePrefix="1" applyFont="1" applyBorder="1" applyAlignment="1">
      <alignment horizontal="center" vertical="center"/>
    </xf>
    <xf numFmtId="0" fontId="4" fillId="0" borderId="7" xfId="0" quotePrefix="1" applyFont="1" applyBorder="1" applyAlignment="1">
      <alignment horizontal="left" vertical="center" wrapText="1" indent="1"/>
    </xf>
    <xf numFmtId="0" fontId="4" fillId="0" borderId="8" xfId="0" quotePrefix="1" applyFont="1" applyBorder="1" applyAlignment="1">
      <alignment horizontal="center" vertical="center"/>
    </xf>
    <xf numFmtId="0" fontId="4" fillId="0" borderId="8" xfId="0" quotePrefix="1" applyFont="1" applyBorder="1" applyAlignment="1">
      <alignment horizontal="left" vertical="center" wrapText="1" indent="1"/>
    </xf>
    <xf numFmtId="0" fontId="23" fillId="0" borderId="6" xfId="0" quotePrefix="1" applyFont="1" applyBorder="1" applyAlignment="1">
      <alignment horizontal="left" vertical="center" wrapText="1" indent="1"/>
    </xf>
    <xf numFmtId="0" fontId="23" fillId="0" borderId="5" xfId="0" applyFont="1" applyBorder="1" applyAlignment="1">
      <alignment horizontal="left" vertical="center" wrapText="1" indent="1"/>
    </xf>
    <xf numFmtId="0" fontId="4" fillId="0" borderId="5" xfId="0" quotePrefix="1" applyFont="1" applyBorder="1" applyAlignment="1">
      <alignment horizontal="center" vertical="center" wrapText="1"/>
    </xf>
    <xf numFmtId="0" fontId="4" fillId="0" borderId="0" xfId="0" quotePrefix="1" applyFont="1" applyBorder="1" applyAlignment="1">
      <alignment horizontal="left" vertical="center" indent="1"/>
    </xf>
    <xf numFmtId="0" fontId="23" fillId="0" borderId="0" xfId="0" quotePrefix="1" applyFont="1" applyBorder="1" applyAlignment="1">
      <alignment horizontal="left" vertical="center" wrapText="1" indent="1"/>
    </xf>
    <xf numFmtId="0" fontId="4" fillId="0" borderId="0" xfId="0" quotePrefix="1" applyFont="1" applyBorder="1" applyAlignment="1">
      <alignment horizontal="center" vertical="center"/>
    </xf>
    <xf numFmtId="0" fontId="4" fillId="0" borderId="15" xfId="0" quotePrefix="1" applyFont="1" applyBorder="1" applyAlignment="1">
      <alignment horizontal="left" vertical="center" indent="1"/>
    </xf>
    <xf numFmtId="0" fontId="23" fillId="0" borderId="15" xfId="0" quotePrefix="1" applyFont="1" applyBorder="1" applyAlignment="1">
      <alignment horizontal="left" vertical="center" indent="1"/>
    </xf>
    <xf numFmtId="0" fontId="4" fillId="0" borderId="9" xfId="0" applyFont="1" applyBorder="1" applyAlignment="1">
      <alignment horizontal="center"/>
    </xf>
    <xf numFmtId="0" fontId="4" fillId="0" borderId="10" xfId="0" applyFont="1" applyBorder="1"/>
    <xf numFmtId="0" fontId="4" fillId="0" borderId="22" xfId="0" quotePrefix="1" applyFont="1" applyBorder="1" applyAlignment="1">
      <alignment horizontal="left" vertical="center" indent="1"/>
    </xf>
    <xf numFmtId="0" fontId="23" fillId="0" borderId="22" xfId="0" quotePrefix="1" applyFont="1" applyBorder="1" applyAlignment="1">
      <alignment horizontal="left" vertical="center" indent="1"/>
    </xf>
    <xf numFmtId="0" fontId="4" fillId="0" borderId="11" xfId="0" applyFont="1" applyBorder="1" applyAlignment="1">
      <alignment horizontal="center"/>
    </xf>
    <xf numFmtId="0" fontId="4" fillId="0" borderId="12" xfId="0" applyFont="1" applyBorder="1"/>
    <xf numFmtId="0" fontId="30" fillId="2" borderId="1" xfId="39" applyFont="1" applyFill="1" applyBorder="1" applyAlignment="1">
      <alignment horizontal="center" vertical="center"/>
    </xf>
    <xf numFmtId="0" fontId="30" fillId="2" borderId="2" xfId="39" applyFont="1" applyFill="1" applyBorder="1" applyAlignment="1">
      <alignment horizontal="center" vertical="center"/>
    </xf>
    <xf numFmtId="0" fontId="30" fillId="2" borderId="3" xfId="39" applyFont="1" applyFill="1" applyBorder="1" applyAlignment="1">
      <alignment horizontal="center" vertical="center"/>
    </xf>
    <xf numFmtId="0" fontId="4" fillId="0" borderId="19" xfId="39" applyFont="1" applyBorder="1" applyAlignment="1">
      <alignment horizontal="left" vertical="center" indent="1"/>
    </xf>
    <xf numFmtId="0" fontId="4" fillId="0" borderId="20" xfId="39" applyFont="1" applyBorder="1" applyAlignment="1">
      <alignment horizontal="left" vertical="center" indent="1"/>
    </xf>
    <xf numFmtId="0" fontId="4" fillId="0" borderId="5" xfId="39" applyFont="1" applyBorder="1" applyAlignment="1">
      <alignment horizontal="left" vertical="center" indent="1"/>
    </xf>
    <xf numFmtId="0" fontId="4" fillId="0" borderId="21" xfId="39" applyFont="1" applyBorder="1" applyAlignment="1">
      <alignment horizontal="left" vertical="center" indent="1"/>
    </xf>
    <xf numFmtId="0" fontId="4" fillId="0" borderId="4" xfId="39" applyFont="1" applyBorder="1" applyAlignment="1">
      <alignment horizontal="left" vertical="center" indent="1"/>
    </xf>
    <xf numFmtId="0" fontId="4" fillId="0" borderId="20" xfId="39" applyFont="1" applyBorder="1" applyAlignment="1">
      <alignment horizontal="left" vertical="center" wrapText="1" indent="1"/>
    </xf>
    <xf numFmtId="0" fontId="4" fillId="0" borderId="5" xfId="39" applyFont="1" applyBorder="1" applyAlignment="1">
      <alignment horizontal="left" vertical="center" wrapText="1" indent="1"/>
    </xf>
    <xf numFmtId="0" fontId="30" fillId="53" borderId="0" xfId="0" applyFont="1" applyFill="1" applyAlignment="1">
      <alignment horizontal="centerContinuous"/>
    </xf>
    <xf numFmtId="49" fontId="43" fillId="0" borderId="0" xfId="0" applyNumberFormat="1" applyFont="1" applyAlignment="1">
      <alignment horizontal="left" wrapText="1"/>
    </xf>
    <xf numFmtId="49" fontId="43" fillId="0" borderId="0" xfId="0" applyNumberFormat="1" applyFont="1" applyAlignment="1">
      <alignment horizontal="right" wrapText="1"/>
    </xf>
    <xf numFmtId="180" fontId="43" fillId="0" borderId="0" xfId="0" applyNumberFormat="1" applyFont="1" applyAlignment="1">
      <alignment horizontal="right"/>
    </xf>
    <xf numFmtId="180" fontId="43" fillId="0" borderId="0" xfId="0" applyNumberFormat="1" applyFont="1" applyAlignment="1">
      <alignment horizontal="left"/>
    </xf>
    <xf numFmtId="180" fontId="44" fillId="56" borderId="0" xfId="0" applyNumberFormat="1" applyFont="1" applyFill="1" applyAlignment="1">
      <alignment horizontal="right"/>
    </xf>
    <xf numFmtId="180" fontId="44" fillId="0" borderId="0" xfId="0" applyNumberFormat="1" applyFont="1" applyAlignment="1">
      <alignment horizontal="left"/>
    </xf>
    <xf numFmtId="180" fontId="43" fillId="57" borderId="0" xfId="0" applyNumberFormat="1" applyFont="1" applyFill="1" applyAlignment="1">
      <alignment horizontal="left"/>
    </xf>
    <xf numFmtId="180" fontId="44" fillId="58" borderId="0" xfId="0" applyNumberFormat="1" applyFont="1" applyFill="1" applyAlignment="1">
      <alignment horizontal="right"/>
    </xf>
    <xf numFmtId="175" fontId="43" fillId="0" borderId="0" xfId="0" applyNumberFormat="1" applyFont="1" applyAlignment="1">
      <alignment horizontal="left"/>
    </xf>
    <xf numFmtId="175" fontId="43" fillId="0" borderId="0" xfId="0" applyNumberFormat="1" applyFont="1" applyAlignment="1">
      <alignment horizontal="right"/>
    </xf>
    <xf numFmtId="180" fontId="43" fillId="56" borderId="0" xfId="0" applyNumberFormat="1" applyFont="1" applyFill="1" applyAlignment="1">
      <alignment horizontal="right"/>
    </xf>
    <xf numFmtId="180" fontId="43" fillId="59" borderId="0" xfId="0" applyNumberFormat="1" applyFont="1" applyFill="1" applyAlignment="1">
      <alignment horizontal="left"/>
    </xf>
    <xf numFmtId="180" fontId="43" fillId="0" borderId="0" xfId="39" applyNumberFormat="1" applyFont="1" applyAlignment="1">
      <alignment horizontal="right"/>
    </xf>
    <xf numFmtId="180" fontId="44" fillId="56" borderId="0" xfId="39" applyNumberFormat="1" applyFont="1" applyFill="1" applyAlignment="1">
      <alignment horizontal="right"/>
    </xf>
    <xf numFmtId="180" fontId="44" fillId="0" borderId="0" xfId="39" applyNumberFormat="1" applyFont="1" applyAlignment="1">
      <alignment horizontal="left"/>
    </xf>
    <xf numFmtId="180" fontId="43" fillId="58" borderId="0" xfId="0" applyNumberFormat="1" applyFont="1" applyFill="1" applyAlignment="1">
      <alignment horizontal="right"/>
    </xf>
    <xf numFmtId="180" fontId="44" fillId="58" borderId="0" xfId="39" applyNumberFormat="1" applyFont="1" applyFill="1" applyAlignment="1">
      <alignment horizontal="right"/>
    </xf>
    <xf numFmtId="0" fontId="25" fillId="0" borderId="0" xfId="78"/>
    <xf numFmtId="0" fontId="25" fillId="0" borderId="42" xfId="78" applyBorder="1"/>
    <xf numFmtId="0" fontId="37" fillId="0" borderId="0" xfId="78" applyFont="1"/>
    <xf numFmtId="0" fontId="37" fillId="0" borderId="43" xfId="78" applyFont="1" applyBorder="1" applyAlignment="1">
      <alignment horizontal="center" vertical="center" wrapText="1"/>
    </xf>
    <xf numFmtId="0" fontId="37" fillId="0" borderId="0" xfId="78" applyFont="1" applyAlignment="1">
      <alignment horizontal="left"/>
    </xf>
    <xf numFmtId="37" fontId="36" fillId="0" borderId="0" xfId="78" applyNumberFormat="1" applyFont="1" applyAlignment="1">
      <alignment horizontal="right"/>
    </xf>
    <xf numFmtId="0" fontId="36" fillId="0" borderId="0" xfId="78" applyFont="1" applyAlignment="1">
      <alignment horizontal="left" indent="1"/>
    </xf>
    <xf numFmtId="0" fontId="36" fillId="0" borderId="0" xfId="78" applyFont="1" applyAlignment="1">
      <alignment horizontal="left" indent="2"/>
    </xf>
    <xf numFmtId="37" fontId="36" fillId="0" borderId="44" xfId="78" applyNumberFormat="1" applyFont="1" applyBorder="1" applyAlignment="1">
      <alignment horizontal="right"/>
    </xf>
    <xf numFmtId="0" fontId="37" fillId="0" borderId="0" xfId="78" applyFont="1" applyAlignment="1">
      <alignment horizontal="left" indent="1"/>
    </xf>
    <xf numFmtId="37" fontId="36" fillId="0" borderId="45" xfId="78" applyNumberFormat="1" applyFont="1" applyBorder="1" applyAlignment="1">
      <alignment horizontal="right"/>
    </xf>
    <xf numFmtId="0" fontId="37" fillId="0" borderId="0" xfId="78" applyFont="1" applyAlignment="1">
      <alignment horizontal="left" indent="2"/>
    </xf>
    <xf numFmtId="37" fontId="36" fillId="0" borderId="46" xfId="78" applyNumberFormat="1" applyFont="1" applyBorder="1" applyAlignment="1">
      <alignment horizontal="right"/>
    </xf>
    <xf numFmtId="175" fontId="36" fillId="0" borderId="0" xfId="78" applyNumberFormat="1" applyFont="1" applyAlignment="1">
      <alignment horizontal="right"/>
    </xf>
    <xf numFmtId="176" fontId="36" fillId="0" borderId="0" xfId="78" applyNumberFormat="1" applyFont="1" applyAlignment="1">
      <alignment horizontal="right"/>
    </xf>
    <xf numFmtId="0" fontId="38" fillId="0" borderId="0" xfId="78" applyFont="1" applyAlignment="1">
      <alignment horizontal="left" indent="2"/>
    </xf>
    <xf numFmtId="177" fontId="36" fillId="0" borderId="0" xfId="78" applyNumberFormat="1" applyFont="1" applyAlignment="1">
      <alignment horizontal="right"/>
    </xf>
    <xf numFmtId="0" fontId="36" fillId="0" borderId="0" xfId="78" applyFont="1"/>
    <xf numFmtId="0" fontId="36" fillId="0" borderId="0" xfId="78" applyFont="1" applyAlignment="1">
      <alignment horizontal="center"/>
    </xf>
    <xf numFmtId="0" fontId="25" fillId="0" borderId="0" xfId="78"/>
    <xf numFmtId="0" fontId="25" fillId="0" borderId="42" xfId="78" applyBorder="1"/>
    <xf numFmtId="0" fontId="37" fillId="0" borderId="0" xfId="78" applyFont="1" applyAlignment="1">
      <alignment horizontal="left"/>
    </xf>
    <xf numFmtId="37" fontId="36" fillId="0" borderId="0" xfId="78" applyNumberFormat="1" applyFont="1" applyAlignment="1">
      <alignment horizontal="right"/>
    </xf>
    <xf numFmtId="0" fontId="36" fillId="0" borderId="0" xfId="78" applyFont="1" applyAlignment="1">
      <alignment horizontal="left" indent="1"/>
    </xf>
    <xf numFmtId="0" fontId="36" fillId="0" borderId="0" xfId="78" applyFont="1" applyAlignment="1">
      <alignment horizontal="left" indent="2"/>
    </xf>
    <xf numFmtId="37" fontId="36" fillId="0" borderId="44" xfId="78" applyNumberFormat="1" applyFont="1" applyBorder="1" applyAlignment="1">
      <alignment horizontal="right"/>
    </xf>
    <xf numFmtId="0" fontId="37" fillId="0" borderId="0" xfId="78" applyFont="1" applyAlignment="1">
      <alignment horizontal="left" indent="1"/>
    </xf>
    <xf numFmtId="0" fontId="37" fillId="0" borderId="0" xfId="78" applyFont="1" applyAlignment="1">
      <alignment horizontal="left" indent="2"/>
    </xf>
    <xf numFmtId="37" fontId="36" fillId="0" borderId="46" xfId="78" applyNumberFormat="1" applyFont="1" applyBorder="1" applyAlignment="1">
      <alignment horizontal="right"/>
    </xf>
    <xf numFmtId="175" fontId="36" fillId="0" borderId="0" xfId="78" applyNumberFormat="1" applyFont="1" applyAlignment="1">
      <alignment horizontal="right"/>
    </xf>
    <xf numFmtId="177" fontId="36" fillId="0" borderId="0" xfId="78" applyNumberFormat="1" applyFont="1" applyAlignment="1">
      <alignment horizontal="right"/>
    </xf>
    <xf numFmtId="0" fontId="36" fillId="0" borderId="0" xfId="78" applyFont="1"/>
    <xf numFmtId="0" fontId="36" fillId="0" borderId="0" xfId="78" applyFont="1" applyAlignment="1">
      <alignment horizontal="center"/>
    </xf>
    <xf numFmtId="0" fontId="36" fillId="0" borderId="43" xfId="78" applyFont="1" applyBorder="1" applyAlignment="1">
      <alignment horizontal="center" vertical="center" wrapText="1"/>
    </xf>
    <xf numFmtId="0" fontId="25" fillId="0" borderId="0" xfId="78"/>
    <xf numFmtId="0" fontId="25" fillId="0" borderId="42" xfId="78" applyBorder="1"/>
    <xf numFmtId="0" fontId="37" fillId="0" borderId="0" xfId="78" applyFont="1" applyAlignment="1">
      <alignment horizontal="left"/>
    </xf>
    <xf numFmtId="37" fontId="36" fillId="0" borderId="0" xfId="78" applyNumberFormat="1" applyFont="1" applyAlignment="1">
      <alignment horizontal="right"/>
    </xf>
    <xf numFmtId="0" fontId="36" fillId="0" borderId="0" xfId="78" applyFont="1" applyAlignment="1">
      <alignment horizontal="left" indent="1"/>
    </xf>
    <xf numFmtId="0" fontId="36" fillId="0" borderId="0" xfId="78" applyFont="1" applyAlignment="1">
      <alignment horizontal="left" indent="2"/>
    </xf>
    <xf numFmtId="37" fontId="36" fillId="0" borderId="44" xfId="78" applyNumberFormat="1" applyFont="1" applyBorder="1" applyAlignment="1">
      <alignment horizontal="right"/>
    </xf>
    <xf numFmtId="37" fontId="36" fillId="0" borderId="46" xfId="78" applyNumberFormat="1" applyFont="1" applyBorder="1" applyAlignment="1">
      <alignment horizontal="right"/>
    </xf>
    <xf numFmtId="175" fontId="36" fillId="0" borderId="0" xfId="78" applyNumberFormat="1" applyFont="1" applyAlignment="1">
      <alignment horizontal="right"/>
    </xf>
    <xf numFmtId="0" fontId="36" fillId="0" borderId="0" xfId="78" applyFont="1"/>
    <xf numFmtId="0" fontId="36" fillId="0" borderId="0" xfId="78" applyFont="1" applyAlignment="1">
      <alignment horizontal="center"/>
    </xf>
    <xf numFmtId="0" fontId="36" fillId="0" borderId="43" xfId="78" applyFont="1" applyBorder="1" applyAlignment="1">
      <alignment horizontal="center" vertical="center" wrapText="1"/>
    </xf>
    <xf numFmtId="0" fontId="36" fillId="0" borderId="0" xfId="78" applyNumberFormat="1" applyFont="1" applyAlignment="1">
      <alignment horizontal="right"/>
    </xf>
    <xf numFmtId="178" fontId="36" fillId="0" borderId="0" xfId="78" applyNumberFormat="1" applyFont="1" applyAlignment="1">
      <alignment horizontal="right"/>
    </xf>
    <xf numFmtId="179" fontId="36" fillId="0" borderId="0" xfId="78" applyNumberFormat="1" applyFont="1" applyAlignment="1">
      <alignment horizontal="right"/>
    </xf>
    <xf numFmtId="37" fontId="36" fillId="0" borderId="0" xfId="78" applyNumberFormat="1" applyFont="1" applyAlignment="1">
      <alignment horizontal="right"/>
    </xf>
    <xf numFmtId="0" fontId="36" fillId="0" borderId="0" xfId="78" applyFont="1" applyAlignment="1">
      <alignment horizontal="left" indent="1"/>
    </xf>
    <xf numFmtId="37" fontId="36" fillId="0" borderId="0" xfId="78" applyNumberFormat="1" applyFont="1" applyAlignment="1">
      <alignment horizontal="right"/>
    </xf>
    <xf numFmtId="0" fontId="36" fillId="0" borderId="0" xfId="78" applyFont="1" applyAlignment="1">
      <alignment horizontal="left" indent="1"/>
    </xf>
    <xf numFmtId="0" fontId="25" fillId="0" borderId="0" xfId="78"/>
    <xf numFmtId="0" fontId="25" fillId="0" borderId="42" xfId="78" applyBorder="1"/>
    <xf numFmtId="0" fontId="37" fillId="0" borderId="0" xfId="78" applyFont="1" applyAlignment="1">
      <alignment horizontal="left"/>
    </xf>
    <xf numFmtId="37" fontId="36" fillId="0" borderId="0" xfId="78" applyNumberFormat="1" applyFont="1" applyAlignment="1">
      <alignment horizontal="right"/>
    </xf>
    <xf numFmtId="0" fontId="36" fillId="0" borderId="0" xfId="78" applyFont="1" applyAlignment="1">
      <alignment horizontal="left" indent="1"/>
    </xf>
    <xf numFmtId="0" fontId="36" fillId="0" borderId="0" xfId="78" applyFont="1" applyAlignment="1">
      <alignment horizontal="left" indent="2"/>
    </xf>
    <xf numFmtId="37" fontId="36" fillId="0" borderId="44" xfId="78" applyNumberFormat="1" applyFont="1" applyBorder="1" applyAlignment="1">
      <alignment horizontal="right"/>
    </xf>
    <xf numFmtId="37" fontId="36" fillId="0" borderId="46" xfId="78" applyNumberFormat="1" applyFont="1" applyBorder="1" applyAlignment="1">
      <alignment horizontal="right"/>
    </xf>
    <xf numFmtId="175" fontId="36" fillId="0" borderId="0" xfId="78" applyNumberFormat="1" applyFont="1" applyAlignment="1">
      <alignment horizontal="right"/>
    </xf>
    <xf numFmtId="0" fontId="36" fillId="0" borderId="0" xfId="78" applyFont="1"/>
    <xf numFmtId="0" fontId="36" fillId="0" borderId="0" xfId="78" applyFont="1" applyAlignment="1">
      <alignment horizontal="center"/>
    </xf>
    <xf numFmtId="0" fontId="36" fillId="0" borderId="43" xfId="78" applyFont="1" applyBorder="1" applyAlignment="1">
      <alignment horizontal="center" vertical="center" wrapText="1"/>
    </xf>
    <xf numFmtId="0" fontId="36" fillId="0" borderId="0" xfId="78" applyNumberFormat="1" applyFont="1" applyAlignment="1">
      <alignment horizontal="right"/>
    </xf>
    <xf numFmtId="178" fontId="36" fillId="0" borderId="0" xfId="78" applyNumberFormat="1" applyFont="1" applyAlignment="1">
      <alignment horizontal="right"/>
    </xf>
    <xf numFmtId="179" fontId="36" fillId="0" borderId="0" xfId="78" applyNumberFormat="1" applyFont="1" applyAlignment="1">
      <alignment horizontal="right"/>
    </xf>
    <xf numFmtId="0" fontId="25" fillId="0" borderId="0" xfId="78"/>
    <xf numFmtId="0" fontId="25" fillId="0" borderId="42" xfId="78" applyBorder="1"/>
    <xf numFmtId="0" fontId="37" fillId="0" borderId="0" xfId="78" applyFont="1" applyAlignment="1">
      <alignment horizontal="left"/>
    </xf>
    <xf numFmtId="37" fontId="36" fillId="0" borderId="0" xfId="78" applyNumberFormat="1" applyFont="1" applyAlignment="1">
      <alignment horizontal="right"/>
    </xf>
    <xf numFmtId="0" fontId="36" fillId="0" borderId="0" xfId="78" applyFont="1" applyAlignment="1">
      <alignment horizontal="left" indent="1"/>
    </xf>
    <xf numFmtId="0" fontId="36" fillId="0" borderId="0" xfId="78" applyFont="1" applyAlignment="1">
      <alignment horizontal="left" indent="2"/>
    </xf>
    <xf numFmtId="37" fontId="36" fillId="0" borderId="44" xfId="78" applyNumberFormat="1" applyFont="1" applyBorder="1" applyAlignment="1">
      <alignment horizontal="right"/>
    </xf>
    <xf numFmtId="0" fontId="37" fillId="0" borderId="0" xfId="78" applyFont="1" applyAlignment="1">
      <alignment horizontal="left" indent="1"/>
    </xf>
    <xf numFmtId="0" fontId="37" fillId="0" borderId="0" xfId="78" applyFont="1" applyAlignment="1">
      <alignment horizontal="left" indent="2"/>
    </xf>
    <xf numFmtId="37" fontId="36" fillId="0" borderId="46" xfId="78" applyNumberFormat="1" applyFont="1" applyBorder="1" applyAlignment="1">
      <alignment horizontal="right"/>
    </xf>
    <xf numFmtId="175" fontId="36" fillId="0" borderId="0" xfId="78" applyNumberFormat="1" applyFont="1" applyAlignment="1">
      <alignment horizontal="right"/>
    </xf>
    <xf numFmtId="177" fontId="36" fillId="0" borderId="0" xfId="78" applyNumberFormat="1" applyFont="1" applyAlignment="1">
      <alignment horizontal="right"/>
    </xf>
    <xf numFmtId="0" fontId="36" fillId="0" borderId="0" xfId="78" applyFont="1"/>
    <xf numFmtId="0" fontId="36" fillId="0" borderId="0" xfId="78" applyFont="1" applyAlignment="1">
      <alignment horizontal="center"/>
    </xf>
    <xf numFmtId="0" fontId="36" fillId="0" borderId="43" xfId="78" applyFont="1" applyBorder="1" applyAlignment="1">
      <alignment horizontal="center" vertical="center" wrapText="1"/>
    </xf>
    <xf numFmtId="0" fontId="25" fillId="0" borderId="0" xfId="78"/>
    <xf numFmtId="0" fontId="25" fillId="0" borderId="42" xfId="78" applyBorder="1"/>
    <xf numFmtId="0" fontId="37" fillId="0" borderId="0" xfId="78" applyFont="1"/>
    <xf numFmtId="0" fontId="37" fillId="0" borderId="43" xfId="78" applyFont="1" applyBorder="1" applyAlignment="1">
      <alignment horizontal="center" vertical="center" wrapText="1"/>
    </xf>
    <xf numFmtId="0" fontId="37" fillId="0" borderId="0" xfId="78" applyFont="1" applyAlignment="1">
      <alignment horizontal="left"/>
    </xf>
    <xf numFmtId="37" fontId="36" fillId="0" borderId="0" xfId="78" applyNumberFormat="1" applyFont="1" applyAlignment="1">
      <alignment horizontal="right"/>
    </xf>
    <xf numFmtId="0" fontId="36" fillId="0" borderId="0" xfId="78" applyFont="1" applyAlignment="1">
      <alignment horizontal="left" indent="1"/>
    </xf>
    <xf numFmtId="0" fontId="36" fillId="0" borderId="0" xfId="78" applyFont="1" applyAlignment="1">
      <alignment horizontal="left" indent="2"/>
    </xf>
    <xf numFmtId="37" fontId="36" fillId="0" borderId="44" xfId="78" applyNumberFormat="1" applyFont="1" applyBorder="1" applyAlignment="1">
      <alignment horizontal="right"/>
    </xf>
    <xf numFmtId="0" fontId="37" fillId="0" borderId="0" xfId="78" applyFont="1" applyAlignment="1">
      <alignment horizontal="left" indent="1"/>
    </xf>
    <xf numFmtId="37" fontId="36" fillId="0" borderId="45" xfId="78" applyNumberFormat="1" applyFont="1" applyBorder="1" applyAlignment="1">
      <alignment horizontal="right"/>
    </xf>
    <xf numFmtId="0" fontId="37" fillId="0" borderId="0" xfId="78" applyFont="1" applyAlignment="1">
      <alignment horizontal="left" indent="2"/>
    </xf>
    <xf numFmtId="37" fontId="36" fillId="0" borderId="46" xfId="78" applyNumberFormat="1" applyFont="1" applyBorder="1" applyAlignment="1">
      <alignment horizontal="right"/>
    </xf>
    <xf numFmtId="175" fontId="36" fillId="0" borderId="0" xfId="78" applyNumberFormat="1" applyFont="1" applyAlignment="1">
      <alignment horizontal="right"/>
    </xf>
    <xf numFmtId="176" fontId="36" fillId="0" borderId="0" xfId="78" applyNumberFormat="1" applyFont="1" applyAlignment="1">
      <alignment horizontal="right"/>
    </xf>
    <xf numFmtId="0" fontId="38" fillId="0" borderId="0" xfId="78" applyFont="1" applyAlignment="1">
      <alignment horizontal="left" indent="2"/>
    </xf>
    <xf numFmtId="177" fontId="36" fillId="0" borderId="0" xfId="78" applyNumberFormat="1" applyFont="1" applyAlignment="1">
      <alignment horizontal="right"/>
    </xf>
    <xf numFmtId="0" fontId="36" fillId="0" borderId="0" xfId="78" applyFont="1"/>
    <xf numFmtId="0" fontId="36" fillId="0" borderId="0" xfId="78" applyFont="1" applyAlignment="1">
      <alignment horizontal="center"/>
    </xf>
    <xf numFmtId="0" fontId="25" fillId="0" borderId="0" xfId="78"/>
    <xf numFmtId="0" fontId="25" fillId="0" borderId="42" xfId="78" applyBorder="1"/>
    <xf numFmtId="0" fontId="36" fillId="0" borderId="0" xfId="78" applyFont="1"/>
    <xf numFmtId="0" fontId="36" fillId="0" borderId="43" xfId="78" applyFont="1" applyBorder="1" applyAlignment="1">
      <alignment horizontal="center" vertical="center" wrapText="1"/>
    </xf>
    <xf numFmtId="0" fontId="37" fillId="0" borderId="0" xfId="78" applyFont="1" applyAlignment="1">
      <alignment horizontal="left"/>
    </xf>
    <xf numFmtId="37" fontId="36" fillId="0" borderId="0" xfId="78" applyNumberFormat="1" applyFont="1" applyAlignment="1">
      <alignment horizontal="right"/>
    </xf>
    <xf numFmtId="0" fontId="36" fillId="0" borderId="0" xfId="78" applyFont="1" applyAlignment="1">
      <alignment horizontal="left" indent="1"/>
    </xf>
    <xf numFmtId="0" fontId="36" fillId="0" borderId="0" xfId="78" applyFont="1" applyAlignment="1">
      <alignment horizontal="left" indent="2"/>
    </xf>
    <xf numFmtId="37" fontId="36" fillId="0" borderId="44" xfId="78" applyNumberFormat="1" applyFont="1" applyBorder="1" applyAlignment="1">
      <alignment horizontal="right"/>
    </xf>
    <xf numFmtId="0" fontId="37" fillId="0" borderId="0" xfId="78" applyFont="1" applyAlignment="1">
      <alignment horizontal="left" indent="1"/>
    </xf>
    <xf numFmtId="37" fontId="36" fillId="0" borderId="46" xfId="78" applyNumberFormat="1" applyFont="1" applyBorder="1" applyAlignment="1">
      <alignment horizontal="right"/>
    </xf>
    <xf numFmtId="0" fontId="37" fillId="0" borderId="0" xfId="78" applyFont="1" applyAlignment="1">
      <alignment horizontal="left" indent="2"/>
    </xf>
    <xf numFmtId="175" fontId="36" fillId="0" borderId="0" xfId="78" applyNumberFormat="1" applyFont="1" applyAlignment="1">
      <alignment horizontal="right"/>
    </xf>
    <xf numFmtId="177" fontId="36" fillId="0" borderId="0" xfId="78" applyNumberFormat="1" applyFont="1" applyAlignment="1">
      <alignment horizontal="right"/>
    </xf>
    <xf numFmtId="0" fontId="36" fillId="0" borderId="0" xfId="78" applyFont="1" applyAlignment="1">
      <alignment horizontal="center"/>
    </xf>
    <xf numFmtId="0" fontId="25" fillId="0" borderId="0" xfId="78"/>
    <xf numFmtId="0" fontId="25" fillId="0" borderId="42" xfId="78" applyBorder="1"/>
    <xf numFmtId="0" fontId="36" fillId="0" borderId="0" xfId="78" applyFont="1"/>
    <xf numFmtId="0" fontId="36" fillId="0" borderId="43" xfId="78" applyFont="1" applyBorder="1" applyAlignment="1">
      <alignment horizontal="center" vertical="center" wrapText="1"/>
    </xf>
    <xf numFmtId="0" fontId="37" fillId="0" borderId="0" xfId="78" applyFont="1" applyAlignment="1">
      <alignment horizontal="left"/>
    </xf>
    <xf numFmtId="37" fontId="36" fillId="0" borderId="0" xfId="78" applyNumberFormat="1" applyFont="1" applyAlignment="1">
      <alignment horizontal="right"/>
    </xf>
    <xf numFmtId="0" fontId="36" fillId="0" borderId="0" xfId="78" applyFont="1" applyAlignment="1">
      <alignment horizontal="left" indent="1"/>
    </xf>
    <xf numFmtId="0" fontId="36" fillId="0" borderId="0" xfId="78" applyFont="1" applyAlignment="1">
      <alignment horizontal="left" indent="2"/>
    </xf>
    <xf numFmtId="37" fontId="36" fillId="0" borderId="44" xfId="78" applyNumberFormat="1" applyFont="1" applyBorder="1" applyAlignment="1">
      <alignment horizontal="right"/>
    </xf>
    <xf numFmtId="0" fontId="37" fillId="0" borderId="0" xfId="78" applyFont="1" applyAlignment="1">
      <alignment horizontal="left" indent="1"/>
    </xf>
    <xf numFmtId="37" fontId="36" fillId="0" borderId="46" xfId="78" applyNumberFormat="1" applyFont="1" applyBorder="1" applyAlignment="1">
      <alignment horizontal="right"/>
    </xf>
    <xf numFmtId="0" fontId="37" fillId="0" borderId="0" xfId="78" applyFont="1" applyAlignment="1">
      <alignment horizontal="left" indent="2"/>
    </xf>
    <xf numFmtId="175" fontId="36" fillId="0" borderId="0" xfId="78" applyNumberFormat="1" applyFont="1" applyAlignment="1">
      <alignment horizontal="right"/>
    </xf>
    <xf numFmtId="177" fontId="36" fillId="0" borderId="0" xfId="78" applyNumberFormat="1" applyFont="1" applyAlignment="1">
      <alignment horizontal="right"/>
    </xf>
    <xf numFmtId="0" fontId="36" fillId="0" borderId="0" xfId="78" applyFont="1" applyAlignment="1">
      <alignment horizontal="center"/>
    </xf>
    <xf numFmtId="0" fontId="30" fillId="53" borderId="0" xfId="0" applyFont="1" applyFill="1" applyAlignment="1">
      <alignment horizontal="center"/>
    </xf>
    <xf numFmtId="0" fontId="30" fillId="53" borderId="0" xfId="0" applyFont="1" applyFill="1" applyBorder="1" applyAlignment="1">
      <alignment horizontal="center" vertical="center"/>
    </xf>
    <xf numFmtId="164" fontId="4" fillId="53" borderId="0" xfId="72" applyNumberFormat="1" applyFont="1" applyFill="1"/>
    <xf numFmtId="165" fontId="4" fillId="53" borderId="0" xfId="62" applyNumberFormat="1" applyFont="1" applyFill="1"/>
    <xf numFmtId="174" fontId="4" fillId="53" borderId="0" xfId="63" applyNumberFormat="1" applyFont="1" applyFill="1"/>
    <xf numFmtId="166" fontId="4" fillId="53" borderId="0" xfId="63" applyNumberFormat="1" applyFont="1" applyFill="1"/>
    <xf numFmtId="169" fontId="4" fillId="53" borderId="0" xfId="63" applyNumberFormat="1" applyFont="1" applyFill="1"/>
    <xf numFmtId="180" fontId="44" fillId="56" borderId="0" xfId="0" applyNumberFormat="1" applyFont="1" applyFill="1" applyAlignment="1">
      <alignment horizontal="left"/>
    </xf>
    <xf numFmtId="180" fontId="43" fillId="55" borderId="0" xfId="0" applyNumberFormat="1" applyFont="1" applyFill="1" applyAlignment="1">
      <alignment horizontal="left"/>
    </xf>
    <xf numFmtId="180" fontId="43" fillId="55" borderId="0" xfId="0" applyNumberFormat="1" applyFont="1" applyFill="1" applyAlignment="1">
      <alignment horizontal="right"/>
    </xf>
    <xf numFmtId="180" fontId="43" fillId="53" borderId="0" xfId="0" applyNumberFormat="1" applyFont="1" applyFill="1" applyAlignment="1">
      <alignment horizontal="left"/>
    </xf>
    <xf numFmtId="180" fontId="43" fillId="53" borderId="0" xfId="0" applyNumberFormat="1" applyFont="1" applyFill="1" applyAlignment="1">
      <alignment horizontal="right"/>
    </xf>
    <xf numFmtId="0" fontId="4" fillId="0" borderId="4" xfId="39" applyFont="1" applyBorder="1" applyAlignment="1">
      <alignment horizontal="left" vertical="center" indent="1"/>
    </xf>
    <xf numFmtId="0" fontId="4" fillId="0" borderId="20" xfId="39" applyFont="1" applyBorder="1" applyAlignment="1">
      <alignment horizontal="left" vertical="center" indent="1"/>
    </xf>
    <xf numFmtId="0" fontId="4" fillId="0" borderId="20" xfId="39" quotePrefix="1" applyFont="1" applyBorder="1" applyAlignment="1">
      <alignment horizontal="left" vertical="center" indent="1"/>
    </xf>
    <xf numFmtId="10" fontId="4" fillId="53" borderId="0" xfId="43" applyNumberFormat="1" applyFont="1" applyFill="1"/>
    <xf numFmtId="10" fontId="4" fillId="53" borderId="0" xfId="0" applyNumberFormat="1" applyFont="1" applyFill="1"/>
    <xf numFmtId="10" fontId="30" fillId="53" borderId="11" xfId="0" applyNumberFormat="1" applyFont="1" applyFill="1" applyBorder="1"/>
    <xf numFmtId="0" fontId="4" fillId="0" borderId="20" xfId="39" applyFont="1" applyBorder="1" applyAlignment="1">
      <alignment horizontal="left" vertical="center" indent="1"/>
    </xf>
    <xf numFmtId="0" fontId="4" fillId="0" borderId="21" xfId="39" applyFont="1" applyBorder="1" applyAlignment="1">
      <alignment horizontal="left" vertical="center" indent="1"/>
    </xf>
    <xf numFmtId="0" fontId="4" fillId="0" borderId="4" xfId="39" applyFont="1" applyBorder="1" applyAlignment="1">
      <alignment horizontal="left" vertical="center" indent="1"/>
    </xf>
    <xf numFmtId="0" fontId="4" fillId="0" borderId="21" xfId="0" applyFont="1" applyBorder="1" applyAlignment="1">
      <alignment horizontal="left" vertical="center" indent="1"/>
    </xf>
    <xf numFmtId="0" fontId="4" fillId="0" borderId="4" xfId="0" applyFont="1" applyBorder="1" applyAlignment="1">
      <alignment horizontal="left" vertical="center" indent="1"/>
    </xf>
    <xf numFmtId="0" fontId="4" fillId="0" borderId="19" xfId="39" applyFont="1" applyBorder="1" applyAlignment="1">
      <alignment horizontal="left" vertical="center" indent="1"/>
    </xf>
    <xf numFmtId="0" fontId="4" fillId="0" borderId="19" xfId="39" quotePrefix="1" applyFont="1" applyBorder="1" applyAlignment="1">
      <alignment horizontal="left" vertical="center" indent="1"/>
    </xf>
    <xf numFmtId="0" fontId="4" fillId="0" borderId="21" xfId="39" quotePrefix="1" applyFont="1" applyBorder="1" applyAlignment="1">
      <alignment horizontal="left" vertical="center" indent="1"/>
    </xf>
    <xf numFmtId="0" fontId="4" fillId="0" borderId="4" xfId="39" quotePrefix="1" applyFont="1" applyBorder="1" applyAlignment="1">
      <alignment horizontal="left" vertical="center" indent="1"/>
    </xf>
    <xf numFmtId="0" fontId="30" fillId="0" borderId="0" xfId="39" applyFont="1" applyAlignment="1">
      <alignment horizontal="center"/>
    </xf>
    <xf numFmtId="0" fontId="30" fillId="3" borderId="23" xfId="39" quotePrefix="1" applyFont="1" applyFill="1" applyBorder="1" applyAlignment="1">
      <alignment horizontal="left" vertical="center"/>
    </xf>
    <xf numFmtId="0" fontId="30" fillId="3" borderId="24" xfId="39" quotePrefix="1" applyFont="1" applyFill="1" applyBorder="1" applyAlignment="1">
      <alignment horizontal="left" vertical="center"/>
    </xf>
    <xf numFmtId="0" fontId="30" fillId="3" borderId="26" xfId="39" quotePrefix="1" applyFont="1" applyFill="1" applyBorder="1" applyAlignment="1">
      <alignment horizontal="left" vertical="center"/>
    </xf>
    <xf numFmtId="0" fontId="4" fillId="0" borderId="19" xfId="39" quotePrefix="1" applyFont="1" applyBorder="1" applyAlignment="1">
      <alignment horizontal="left" vertical="center" wrapText="1" indent="1"/>
    </xf>
    <xf numFmtId="0" fontId="0" fillId="0" borderId="4" xfId="0" applyBorder="1" applyAlignment="1">
      <alignment horizontal="left" vertical="center" wrapText="1" indent="1"/>
    </xf>
    <xf numFmtId="0" fontId="0" fillId="0" borderId="21" xfId="0" applyBorder="1" applyAlignment="1">
      <alignment horizontal="left" vertical="center" indent="1"/>
    </xf>
    <xf numFmtId="0" fontId="4" fillId="0" borderId="20" xfId="39" quotePrefix="1" applyFont="1" applyBorder="1" applyAlignment="1">
      <alignment horizontal="left" vertical="center" wrapText="1" indent="1"/>
    </xf>
    <xf numFmtId="0" fontId="0" fillId="0" borderId="4" xfId="0" applyBorder="1" applyAlignment="1">
      <alignment horizontal="left" vertical="center" indent="1"/>
    </xf>
    <xf numFmtId="0" fontId="30" fillId="0" borderId="0" xfId="0" applyFont="1" applyAlignment="1">
      <alignment horizontal="center"/>
    </xf>
    <xf numFmtId="0" fontId="4" fillId="0" borderId="20" xfId="0" applyFont="1" applyBorder="1" applyAlignment="1">
      <alignment horizontal="left" vertical="center" indent="1"/>
    </xf>
    <xf numFmtId="0" fontId="4" fillId="0" borderId="20" xfId="0" quotePrefix="1" applyFont="1" applyBorder="1" applyAlignment="1">
      <alignment horizontal="left" vertical="center" wrapText="1" indent="1"/>
    </xf>
    <xf numFmtId="0" fontId="4" fillId="0" borderId="4" xfId="0" quotePrefix="1" applyFont="1" applyBorder="1" applyAlignment="1">
      <alignment horizontal="left" vertical="center" wrapText="1" indent="1"/>
    </xf>
    <xf numFmtId="0" fontId="30" fillId="3" borderId="26" xfId="0" quotePrefix="1" applyFont="1" applyFill="1" applyBorder="1" applyAlignment="1">
      <alignment horizontal="left" vertical="center"/>
    </xf>
    <xf numFmtId="0" fontId="30" fillId="3" borderId="24" xfId="0" quotePrefix="1" applyFont="1" applyFill="1" applyBorder="1" applyAlignment="1">
      <alignment horizontal="left" vertical="center"/>
    </xf>
    <xf numFmtId="0" fontId="30" fillId="3" borderId="25" xfId="0" quotePrefix="1" applyFont="1" applyFill="1" applyBorder="1" applyAlignment="1">
      <alignment horizontal="left" vertical="center"/>
    </xf>
    <xf numFmtId="0" fontId="30" fillId="3" borderId="26" xfId="0" applyFont="1" applyFill="1" applyBorder="1" applyAlignment="1">
      <alignment vertical="center"/>
    </xf>
    <xf numFmtId="0" fontId="30" fillId="3" borderId="24" xfId="0" applyFont="1" applyFill="1" applyBorder="1" applyAlignment="1">
      <alignment vertical="center"/>
    </xf>
    <xf numFmtId="0" fontId="30" fillId="3" borderId="25" xfId="0" applyFont="1" applyFill="1" applyBorder="1" applyAlignment="1">
      <alignment vertical="center"/>
    </xf>
    <xf numFmtId="0" fontId="4" fillId="0" borderId="21" xfId="0" quotePrefix="1" applyFont="1" applyBorder="1" applyAlignment="1">
      <alignment horizontal="left" vertical="center" wrapText="1" indent="1"/>
    </xf>
    <xf numFmtId="0" fontId="4" fillId="0" borderId="20" xfId="0" applyFont="1" applyBorder="1" applyAlignment="1">
      <alignment horizontal="left" vertical="center" wrapText="1" indent="1"/>
    </xf>
    <xf numFmtId="0" fontId="4" fillId="0" borderId="21" xfId="0" applyFont="1" applyBorder="1" applyAlignment="1">
      <alignment horizontal="left" vertical="center" wrapText="1" indent="1"/>
    </xf>
    <xf numFmtId="0" fontId="4" fillId="0" borderId="4" xfId="0" applyFont="1" applyBorder="1" applyAlignment="1">
      <alignment horizontal="left" vertical="center" wrapText="1" indent="1"/>
    </xf>
    <xf numFmtId="0" fontId="30" fillId="2" borderId="23" xfId="0" applyFont="1" applyFill="1" applyBorder="1" applyAlignment="1">
      <alignment horizontal="center" vertical="center"/>
    </xf>
    <xf numFmtId="0" fontId="30" fillId="2" borderId="24" xfId="0" applyFont="1" applyFill="1" applyBorder="1" applyAlignment="1">
      <alignment horizontal="center" vertical="center"/>
    </xf>
    <xf numFmtId="0" fontId="30" fillId="2" borderId="25" xfId="0" applyFont="1" applyFill="1" applyBorder="1" applyAlignment="1">
      <alignment horizontal="center" vertical="center"/>
    </xf>
    <xf numFmtId="0" fontId="4" fillId="0" borderId="28" xfId="39" applyFont="1" applyBorder="1" applyAlignment="1">
      <alignment horizontal="left"/>
    </xf>
    <xf numFmtId="0" fontId="4" fillId="0" borderId="16" xfId="39" applyFont="1" applyBorder="1" applyAlignment="1">
      <alignment horizontal="left"/>
    </xf>
    <xf numFmtId="0" fontId="4" fillId="0" borderId="14" xfId="39" applyFont="1" applyBorder="1" applyAlignment="1">
      <alignment horizontal="left"/>
    </xf>
    <xf numFmtId="0" fontId="4" fillId="0" borderId="0" xfId="39" applyFont="1" applyBorder="1" applyAlignment="1">
      <alignment horizontal="left"/>
    </xf>
    <xf numFmtId="0" fontId="4" fillId="0" borderId="0" xfId="39" applyFont="1" applyBorder="1" applyAlignment="1">
      <alignment horizontal="left" vertical="top" wrapText="1"/>
    </xf>
    <xf numFmtId="0" fontId="4" fillId="0" borderId="0" xfId="39" applyFont="1" applyBorder="1" applyAlignment="1">
      <alignment vertical="top" wrapText="1"/>
    </xf>
    <xf numFmtId="0" fontId="4" fillId="0" borderId="13" xfId="39" applyFont="1" applyBorder="1" applyAlignment="1">
      <alignment vertical="top" wrapText="1"/>
    </xf>
    <xf numFmtId="0" fontId="4" fillId="0" borderId="9" xfId="39" applyFont="1" applyBorder="1" applyAlignment="1">
      <alignment horizontal="left" vertical="top" wrapText="1"/>
    </xf>
    <xf numFmtId="0" fontId="4" fillId="0" borderId="9" xfId="39" applyFont="1" applyBorder="1" applyAlignment="1">
      <alignment vertical="top" wrapText="1"/>
    </xf>
    <xf numFmtId="0" fontId="4" fillId="0" borderId="10" xfId="39" applyFont="1" applyBorder="1" applyAlignment="1">
      <alignment vertical="top" wrapText="1"/>
    </xf>
    <xf numFmtId="0" fontId="30" fillId="3" borderId="23" xfId="39" applyFont="1" applyFill="1" applyBorder="1" applyAlignment="1">
      <alignment horizontal="left" vertical="center"/>
    </xf>
    <xf numFmtId="0" fontId="30" fillId="3" borderId="24" xfId="39" applyFont="1" applyFill="1" applyBorder="1" applyAlignment="1">
      <alignment horizontal="left" vertical="center"/>
    </xf>
    <xf numFmtId="0" fontId="30" fillId="3" borderId="27" xfId="39" applyFont="1" applyFill="1" applyBorder="1" applyAlignment="1">
      <alignment horizontal="left" vertical="center"/>
    </xf>
    <xf numFmtId="0" fontId="4" fillId="0" borderId="29" xfId="39" applyFont="1" applyBorder="1" applyAlignment="1">
      <alignment horizontal="left"/>
    </xf>
    <xf numFmtId="0" fontId="4" fillId="0" borderId="17" xfId="39" applyFont="1" applyBorder="1" applyAlignment="1">
      <alignment horizontal="left"/>
    </xf>
    <xf numFmtId="0" fontId="30" fillId="2" borderId="26" xfId="39" quotePrefix="1" applyFont="1" applyFill="1" applyBorder="1" applyAlignment="1">
      <alignment horizontal="center" vertical="center" wrapText="1"/>
    </xf>
    <xf numFmtId="0" fontId="30" fillId="2" borderId="27" xfId="39" quotePrefix="1" applyFont="1" applyFill="1" applyBorder="1" applyAlignment="1">
      <alignment horizontal="center" vertical="center" wrapText="1"/>
    </xf>
    <xf numFmtId="0" fontId="30" fillId="3" borderId="27" xfId="39" quotePrefix="1" applyFont="1" applyFill="1" applyBorder="1" applyAlignment="1">
      <alignment horizontal="left" vertical="center"/>
    </xf>
    <xf numFmtId="0" fontId="30" fillId="53" borderId="0" xfId="0" applyFont="1" applyFill="1" applyAlignment="1">
      <alignment horizontal="center"/>
    </xf>
    <xf numFmtId="0" fontId="41" fillId="53" borderId="0" xfId="0" applyFont="1" applyFill="1" applyBorder="1" applyAlignment="1">
      <alignment horizontal="center"/>
    </xf>
    <xf numFmtId="0" fontId="30" fillId="0" borderId="0" xfId="39" applyFont="1"/>
    <xf numFmtId="0" fontId="30" fillId="54" borderId="0" xfId="0" applyFont="1" applyFill="1"/>
  </cellXfs>
  <cellStyles count="186">
    <cellStyle name="20% - Accent1" xfId="1" builtinId="30" customBuiltin="1"/>
    <cellStyle name="20% - Accent1 2" xfId="49"/>
    <cellStyle name="20% - Accent2" xfId="2" builtinId="34" customBuiltin="1"/>
    <cellStyle name="20% - Accent2 2" xfId="51"/>
    <cellStyle name="20% - Accent3" xfId="3" builtinId="38" customBuiltin="1"/>
    <cellStyle name="20% - Accent3 2" xfId="53"/>
    <cellStyle name="20% - Accent4" xfId="4" builtinId="42" customBuiltin="1"/>
    <cellStyle name="20% - Accent4 2" xfId="55"/>
    <cellStyle name="20% - Accent5" xfId="5" builtinId="46" customBuiltin="1"/>
    <cellStyle name="20% - Accent5 2" xfId="57"/>
    <cellStyle name="20% - Accent6" xfId="6" builtinId="50" customBuiltin="1"/>
    <cellStyle name="20% - Accent6 2" xfId="59"/>
    <cellStyle name="40% - Accent1" xfId="7" builtinId="31" customBuiltin="1"/>
    <cellStyle name="40% - Accent1 2" xfId="50"/>
    <cellStyle name="40% - Accent2" xfId="8" builtinId="35" customBuiltin="1"/>
    <cellStyle name="40% - Accent2 2" xfId="52"/>
    <cellStyle name="40% - Accent3" xfId="9" builtinId="39" customBuiltin="1"/>
    <cellStyle name="40% - Accent3 2" xfId="54"/>
    <cellStyle name="40% - Accent4" xfId="10" builtinId="43" customBuiltin="1"/>
    <cellStyle name="40% - Accent4 2" xfId="56"/>
    <cellStyle name="40% - Accent5" xfId="11" builtinId="47" customBuiltin="1"/>
    <cellStyle name="40% - Accent5 2" xfId="58"/>
    <cellStyle name="40% - Accent6" xfId="12" builtinId="51" customBuiltin="1"/>
    <cellStyle name="40% - Accent6 2" xfId="6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63"/>
    <cellStyle name="Comma 2 2" xfId="64"/>
    <cellStyle name="Comma 3" xfId="65"/>
    <cellStyle name="Comma 3 2" xfId="66"/>
    <cellStyle name="Comma 4" xfId="67"/>
    <cellStyle name="Comma 5" xfId="68"/>
    <cellStyle name="Comma 6" xfId="69"/>
    <cellStyle name="Comma 7" xfId="70"/>
    <cellStyle name="Comma 8" xfId="71"/>
    <cellStyle name="Comma 9" xfId="61"/>
    <cellStyle name="Currency" xfId="29" builtinId="4"/>
    <cellStyle name="Currency 2" xfId="72"/>
    <cellStyle name="Currency 3" xfId="73"/>
    <cellStyle name="Currency 4" xfId="74"/>
    <cellStyle name="Currency 5" xfId="75"/>
    <cellStyle name="Currency 6" xfId="76"/>
    <cellStyle name="Currency 7" xfId="77"/>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10" xfId="78"/>
    <cellStyle name="Normal 11" xfId="79"/>
    <cellStyle name="Normal 12" xfId="80"/>
    <cellStyle name="Normal 13" xfId="81"/>
    <cellStyle name="Normal 14" xfId="82"/>
    <cellStyle name="Normal 15" xfId="47"/>
    <cellStyle name="Normal 16" xfId="184"/>
    <cellStyle name="Normal 2" xfId="39"/>
    <cellStyle name="Normal 2 2" xfId="83"/>
    <cellStyle name="Normal 2 3" xfId="84"/>
    <cellStyle name="Normal 3" xfId="40"/>
    <cellStyle name="Normal 3 2" xfId="86"/>
    <cellStyle name="Normal 3 3" xfId="87"/>
    <cellStyle name="Normal 3 4" xfId="85"/>
    <cellStyle name="Normal 4" xfId="88"/>
    <cellStyle name="Normal 4 2" xfId="89"/>
    <cellStyle name="Normal 4 3" xfId="90"/>
    <cellStyle name="Normal 5" xfId="91"/>
    <cellStyle name="Normal 5 2" xfId="92"/>
    <cellStyle name="Normal 5 3" xfId="93"/>
    <cellStyle name="Normal 6" xfId="94"/>
    <cellStyle name="Normal 6 2" xfId="95"/>
    <cellStyle name="Normal 6 3" xfId="96"/>
    <cellStyle name="Normal 7" xfId="97"/>
    <cellStyle name="Normal 8" xfId="98"/>
    <cellStyle name="Normal 9" xfId="99"/>
    <cellStyle name="Normal 9 2" xfId="100"/>
    <cellStyle name="Normal 9 3" xfId="101"/>
    <cellStyle name="Note 2" xfId="41"/>
    <cellStyle name="Note 3" xfId="48"/>
    <cellStyle name="Note 4" xfId="185"/>
    <cellStyle name="Output" xfId="42" builtinId="21" customBuiltin="1"/>
    <cellStyle name="Percent" xfId="43" builtinId="5"/>
    <cellStyle name="Percent 2" xfId="62"/>
    <cellStyle name="Percent 2 2" xfId="102"/>
    <cellStyle name="Percent 3" xfId="103"/>
    <cellStyle name="Percent 3 2" xfId="104"/>
    <cellStyle name="SAPBEXaggData" xfId="105"/>
    <cellStyle name="SAPBEXaggDataEmph" xfId="106"/>
    <cellStyle name="SAPBEXaggItem" xfId="107"/>
    <cellStyle name="SAPBEXaggItemX" xfId="108"/>
    <cellStyle name="SAPBEXchaText" xfId="109"/>
    <cellStyle name="SAPBEXexcBad7" xfId="110"/>
    <cellStyle name="SAPBEXexcBad7 2" xfId="111"/>
    <cellStyle name="SAPBEXexcBad8" xfId="112"/>
    <cellStyle name="SAPBEXexcBad8 2" xfId="113"/>
    <cellStyle name="SAPBEXexcBad9" xfId="114"/>
    <cellStyle name="SAPBEXexcBad9 2" xfId="115"/>
    <cellStyle name="SAPBEXexcCritical4" xfId="116"/>
    <cellStyle name="SAPBEXexcCritical4 2" xfId="117"/>
    <cellStyle name="SAPBEXexcCritical5" xfId="118"/>
    <cellStyle name="SAPBEXexcCritical5 2" xfId="119"/>
    <cellStyle name="SAPBEXexcCritical6" xfId="120"/>
    <cellStyle name="SAPBEXexcCritical6 2" xfId="121"/>
    <cellStyle name="SAPBEXexcGood1" xfId="122"/>
    <cellStyle name="SAPBEXexcGood1 2" xfId="123"/>
    <cellStyle name="SAPBEXexcGood2" xfId="124"/>
    <cellStyle name="SAPBEXexcGood2 2" xfId="125"/>
    <cellStyle name="SAPBEXexcGood3" xfId="126"/>
    <cellStyle name="SAPBEXexcGood3 2" xfId="127"/>
    <cellStyle name="SAPBEXfilterDrill" xfId="128"/>
    <cellStyle name="SAPBEXfilterDrill 2" xfId="129"/>
    <cellStyle name="SAPBEXfilterDrill_Feb 12 Revenue Trend (2)" xfId="130"/>
    <cellStyle name="SAPBEXfilterItem" xfId="131"/>
    <cellStyle name="SAPBEXfilterItem 2" xfId="132"/>
    <cellStyle name="SAPBEXfilterText" xfId="133"/>
    <cellStyle name="SAPBEXformats" xfId="134"/>
    <cellStyle name="SAPBEXformats 2" xfId="135"/>
    <cellStyle name="SAPBEXheaderItem" xfId="136"/>
    <cellStyle name="SAPBEXheaderItem 2" xfId="137"/>
    <cellStyle name="SAPBEXheaderItem 3" xfId="138"/>
    <cellStyle name="SAPBEXheaderItem 4" xfId="139"/>
    <cellStyle name="SAPBEXheaderItem 5" xfId="140"/>
    <cellStyle name="SAPBEXheaderItem 6" xfId="141"/>
    <cellStyle name="SAPBEXheaderItem 7" xfId="142"/>
    <cellStyle name="SAPBEXheaderItem 8" xfId="143"/>
    <cellStyle name="SAPBEXheaderText" xfId="144"/>
    <cellStyle name="SAPBEXheaderText 2" xfId="145"/>
    <cellStyle name="SAPBEXheaderText 3" xfId="146"/>
    <cellStyle name="SAPBEXheaderText 4" xfId="147"/>
    <cellStyle name="SAPBEXheaderText 5" xfId="148"/>
    <cellStyle name="SAPBEXheaderText 6" xfId="149"/>
    <cellStyle name="SAPBEXheaderText 7" xfId="150"/>
    <cellStyle name="SAPBEXheaderText 8" xfId="151"/>
    <cellStyle name="SAPBEXHLevel0" xfId="152"/>
    <cellStyle name="SAPBEXHLevel0X" xfId="153"/>
    <cellStyle name="SAPBEXHLevel1" xfId="154"/>
    <cellStyle name="SAPBEXHLevel1 2" xfId="155"/>
    <cellStyle name="SAPBEXHLevel1_Feb 12 Revenue Trend (2)" xfId="156"/>
    <cellStyle name="SAPBEXHLevel1X" xfId="157"/>
    <cellStyle name="SAPBEXHLevel2" xfId="158"/>
    <cellStyle name="SAPBEXHLevel2 2" xfId="159"/>
    <cellStyle name="SAPBEXHLevel2 3" xfId="160"/>
    <cellStyle name="SAPBEXHLevel2_Feb 12 Revenue Trend (2)" xfId="161"/>
    <cellStyle name="SAPBEXHLevel2X" xfId="162"/>
    <cellStyle name="SAPBEXHLevel3" xfId="163"/>
    <cellStyle name="SAPBEXHLevel3X" xfId="164"/>
    <cellStyle name="SAPBEXinputData" xfId="165"/>
    <cellStyle name="SAPBEXresData" xfId="166"/>
    <cellStyle name="SAPBEXresData 2" xfId="167"/>
    <cellStyle name="SAPBEXresDataEmph" xfId="168"/>
    <cellStyle name="SAPBEXresItem" xfId="169"/>
    <cellStyle name="SAPBEXresItem 2" xfId="170"/>
    <cellStyle name="SAPBEXresItemX" xfId="171"/>
    <cellStyle name="SAPBEXresItemX 2" xfId="172"/>
    <cellStyle name="SAPBEXstdData" xfId="173"/>
    <cellStyle name="SAPBEXstdData 2" xfId="174"/>
    <cellStyle name="SAPBEXstdData 3" xfId="175"/>
    <cellStyle name="SAPBEXstdData_Feb 12 Revenue Trend (2)" xfId="176"/>
    <cellStyle name="SAPBEXstdDataEmph" xfId="177"/>
    <cellStyle name="SAPBEXstdItem" xfId="178"/>
    <cellStyle name="SAPBEXstdItemX" xfId="179"/>
    <cellStyle name="SAPBEXtitle" xfId="180"/>
    <cellStyle name="SAPBEXundefined" xfId="181"/>
    <cellStyle name="SAPBEXundefined 2" xfId="182"/>
    <cellStyle name="Style 1" xfId="183"/>
    <cellStyle name="Title" xfId="44" builtinId="15" customBuiltin="1"/>
    <cellStyle name="Total" xfId="45" builtinId="25" customBuiltin="1"/>
    <cellStyle name="Warning Text" xfId="4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1"/>
  <sheetViews>
    <sheetView showGridLines="0" tabSelected="1" view="pageBreakPreview" zoomScaleNormal="100" zoomScaleSheetLayoutView="100" workbookViewId="0">
      <selection sqref="A1:A2"/>
    </sheetView>
  </sheetViews>
  <sheetFormatPr defaultColWidth="9.109375" defaultRowHeight="13.2" x14ac:dyDescent="0.25"/>
  <cols>
    <col min="1" max="1" width="9.109375" style="64"/>
    <col min="2" max="2" width="26.109375" style="64" bestFit="1" customWidth="1"/>
    <col min="3" max="3" width="72.6640625" style="64" customWidth="1"/>
    <col min="4" max="16384" width="9.109375" style="64"/>
  </cols>
  <sheetData>
    <row r="1" spans="1:5" x14ac:dyDescent="0.25">
      <c r="A1" s="351" t="s">
        <v>622</v>
      </c>
      <c r="C1" s="81" t="s">
        <v>283</v>
      </c>
    </row>
    <row r="2" spans="1:5" x14ac:dyDescent="0.25">
      <c r="A2" s="351" t="s">
        <v>623</v>
      </c>
      <c r="C2" s="81" t="s">
        <v>195</v>
      </c>
    </row>
    <row r="3" spans="1:5" x14ac:dyDescent="0.25">
      <c r="C3" s="81" t="s">
        <v>202</v>
      </c>
    </row>
    <row r="4" spans="1:5" x14ac:dyDescent="0.25">
      <c r="C4" s="81" t="s">
        <v>228</v>
      </c>
      <c r="E4" s="1"/>
    </row>
    <row r="5" spans="1:5" x14ac:dyDescent="0.25">
      <c r="D5" s="65"/>
      <c r="E5" s="1"/>
    </row>
    <row r="7" spans="1:5" x14ac:dyDescent="0.25">
      <c r="A7" s="305" t="s">
        <v>196</v>
      </c>
      <c r="B7" s="305"/>
      <c r="C7" s="305"/>
    </row>
    <row r="8" spans="1:5" x14ac:dyDescent="0.25">
      <c r="A8" s="305" t="s">
        <v>201</v>
      </c>
      <c r="B8" s="305"/>
      <c r="C8" s="305"/>
    </row>
    <row r="9" spans="1:5" ht="13.8" thickBot="1" x14ac:dyDescent="0.3"/>
    <row r="10" spans="1:5" ht="13.8" thickBot="1" x14ac:dyDescent="0.3">
      <c r="A10" s="118" t="s">
        <v>80</v>
      </c>
      <c r="B10" s="119" t="s">
        <v>81</v>
      </c>
      <c r="C10" s="120" t="s">
        <v>82</v>
      </c>
    </row>
    <row r="11" spans="1:5" ht="13.8" thickBot="1" x14ac:dyDescent="0.3">
      <c r="A11" s="306" t="s">
        <v>83</v>
      </c>
      <c r="B11" s="307"/>
      <c r="C11" s="307"/>
    </row>
    <row r="12" spans="1:5" ht="21.9" customHeight="1" x14ac:dyDescent="0.25">
      <c r="A12" s="301" t="s">
        <v>84</v>
      </c>
      <c r="B12" s="121" t="s">
        <v>85</v>
      </c>
      <c r="C12" s="309" t="s">
        <v>86</v>
      </c>
    </row>
    <row r="13" spans="1:5" ht="21.9" customHeight="1" x14ac:dyDescent="0.25">
      <c r="A13" s="311"/>
      <c r="B13" s="290" t="s">
        <v>226</v>
      </c>
      <c r="C13" s="310"/>
    </row>
    <row r="14" spans="1:5" ht="21.9" customHeight="1" x14ac:dyDescent="0.25">
      <c r="A14" s="296" t="s">
        <v>87</v>
      </c>
      <c r="B14" s="122" t="s">
        <v>85</v>
      </c>
      <c r="C14" s="312" t="s">
        <v>88</v>
      </c>
    </row>
    <row r="15" spans="1:5" ht="21.9" customHeight="1" x14ac:dyDescent="0.25">
      <c r="A15" s="311"/>
      <c r="B15" s="290" t="s">
        <v>226</v>
      </c>
      <c r="C15" s="310"/>
    </row>
    <row r="16" spans="1:5" ht="21.9" customHeight="1" x14ac:dyDescent="0.25">
      <c r="A16" s="296" t="s">
        <v>89</v>
      </c>
      <c r="B16" s="122" t="s">
        <v>85</v>
      </c>
      <c r="C16" s="312" t="s">
        <v>90</v>
      </c>
    </row>
    <row r="17" spans="1:3" ht="21.9" customHeight="1" x14ac:dyDescent="0.25">
      <c r="A17" s="313"/>
      <c r="B17" s="290" t="s">
        <v>226</v>
      </c>
      <c r="C17" s="310"/>
    </row>
    <row r="18" spans="1:3" ht="21.9" customHeight="1" x14ac:dyDescent="0.25">
      <c r="A18" s="297" t="s">
        <v>91</v>
      </c>
      <c r="B18" s="122" t="s">
        <v>85</v>
      </c>
      <c r="C18" s="312" t="s">
        <v>92</v>
      </c>
    </row>
    <row r="19" spans="1:3" ht="21.9" customHeight="1" x14ac:dyDescent="0.25">
      <c r="A19" s="313"/>
      <c r="B19" s="290" t="s">
        <v>226</v>
      </c>
      <c r="C19" s="310"/>
    </row>
    <row r="20" spans="1:3" ht="21.9" customHeight="1" x14ac:dyDescent="0.25">
      <c r="A20" s="296" t="s">
        <v>93</v>
      </c>
      <c r="B20" s="122" t="s">
        <v>85</v>
      </c>
      <c r="C20" s="312" t="s">
        <v>94</v>
      </c>
    </row>
    <row r="21" spans="1:3" ht="21.9" customHeight="1" x14ac:dyDescent="0.25">
      <c r="A21" s="313"/>
      <c r="B21" s="290" t="s">
        <v>226</v>
      </c>
      <c r="C21" s="310"/>
    </row>
    <row r="22" spans="1:3" ht="21.9" customHeight="1" x14ac:dyDescent="0.25">
      <c r="A22" s="297" t="s">
        <v>95</v>
      </c>
      <c r="B22" s="291" t="s">
        <v>85</v>
      </c>
      <c r="C22" s="312" t="s">
        <v>96</v>
      </c>
    </row>
    <row r="23" spans="1:3" ht="21.9" customHeight="1" x14ac:dyDescent="0.25">
      <c r="A23" s="313"/>
      <c r="B23" s="290" t="s">
        <v>226</v>
      </c>
      <c r="C23" s="310"/>
    </row>
    <row r="24" spans="1:3" ht="21.9" customHeight="1" x14ac:dyDescent="0.25">
      <c r="A24" s="297" t="s">
        <v>97</v>
      </c>
      <c r="B24" s="291" t="s">
        <v>85</v>
      </c>
      <c r="C24" s="312" t="s">
        <v>98</v>
      </c>
    </row>
    <row r="25" spans="1:3" ht="21.9" customHeight="1" x14ac:dyDescent="0.25">
      <c r="A25" s="313"/>
      <c r="B25" s="290" t="s">
        <v>226</v>
      </c>
      <c r="C25" s="310"/>
    </row>
    <row r="26" spans="1:3" ht="21.9" customHeight="1" x14ac:dyDescent="0.25">
      <c r="A26" s="296" t="s">
        <v>99</v>
      </c>
      <c r="B26" s="291" t="s">
        <v>85</v>
      </c>
      <c r="C26" s="312" t="s">
        <v>100</v>
      </c>
    </row>
    <row r="27" spans="1:3" ht="21.9" customHeight="1" x14ac:dyDescent="0.25">
      <c r="A27" s="313"/>
      <c r="B27" s="290" t="s">
        <v>226</v>
      </c>
      <c r="C27" s="310"/>
    </row>
    <row r="28" spans="1:3" ht="21.9" customHeight="1" x14ac:dyDescent="0.25">
      <c r="A28" s="296" t="s">
        <v>101</v>
      </c>
      <c r="B28" s="292" t="s">
        <v>102</v>
      </c>
      <c r="C28" s="312" t="s">
        <v>103</v>
      </c>
    </row>
    <row r="29" spans="1:3" ht="21.9" customHeight="1" x14ac:dyDescent="0.25">
      <c r="A29" s="313"/>
      <c r="B29" s="290" t="s">
        <v>226</v>
      </c>
      <c r="C29" s="310"/>
    </row>
    <row r="30" spans="1:3" x14ac:dyDescent="0.25">
      <c r="C30" s="81" t="s">
        <v>283</v>
      </c>
    </row>
    <row r="31" spans="1:3" x14ac:dyDescent="0.25">
      <c r="C31" s="81" t="s">
        <v>195</v>
      </c>
    </row>
    <row r="32" spans="1:3" x14ac:dyDescent="0.25">
      <c r="C32" s="81" t="s">
        <v>202</v>
      </c>
    </row>
    <row r="33" spans="1:5" x14ac:dyDescent="0.25">
      <c r="C33" s="81" t="s">
        <v>227</v>
      </c>
      <c r="E33" s="1"/>
    </row>
    <row r="34" spans="1:5" x14ac:dyDescent="0.25">
      <c r="D34" s="65"/>
      <c r="E34" s="1"/>
    </row>
    <row r="36" spans="1:5" x14ac:dyDescent="0.25">
      <c r="A36" s="305" t="s">
        <v>196</v>
      </c>
      <c r="B36" s="305"/>
      <c r="C36" s="305"/>
    </row>
    <row r="37" spans="1:5" x14ac:dyDescent="0.25">
      <c r="A37" s="305" t="s">
        <v>201</v>
      </c>
      <c r="B37" s="305"/>
      <c r="C37" s="305"/>
    </row>
    <row r="38" spans="1:5" ht="13.8" thickBot="1" x14ac:dyDescent="0.3"/>
    <row r="39" spans="1:5" ht="13.8" thickBot="1" x14ac:dyDescent="0.3">
      <c r="A39" s="118" t="s">
        <v>80</v>
      </c>
      <c r="B39" s="119" t="s">
        <v>81</v>
      </c>
      <c r="C39" s="120" t="s">
        <v>82</v>
      </c>
    </row>
    <row r="40" spans="1:5" ht="13.8" thickBot="1" x14ac:dyDescent="0.3">
      <c r="A40" s="308" t="s">
        <v>104</v>
      </c>
      <c r="B40" s="307"/>
      <c r="C40" s="307"/>
    </row>
    <row r="41" spans="1:5" x14ac:dyDescent="0.25">
      <c r="A41" s="301" t="s">
        <v>105</v>
      </c>
      <c r="B41" s="124" t="s">
        <v>102</v>
      </c>
      <c r="C41" s="302" t="s">
        <v>106</v>
      </c>
    </row>
    <row r="42" spans="1:5" x14ac:dyDescent="0.25">
      <c r="A42" s="297"/>
      <c r="B42" s="124" t="s">
        <v>107</v>
      </c>
      <c r="C42" s="303"/>
    </row>
    <row r="43" spans="1:5" x14ac:dyDescent="0.25">
      <c r="A43" s="297"/>
      <c r="B43" s="124" t="s">
        <v>85</v>
      </c>
      <c r="C43" s="303"/>
    </row>
    <row r="44" spans="1:5" x14ac:dyDescent="0.25">
      <c r="A44" s="298"/>
      <c r="B44" s="125" t="s">
        <v>226</v>
      </c>
      <c r="C44" s="304"/>
    </row>
    <row r="45" spans="1:5" x14ac:dyDescent="0.25">
      <c r="A45" s="296" t="s">
        <v>108</v>
      </c>
      <c r="B45" s="122" t="s">
        <v>102</v>
      </c>
      <c r="C45" s="296" t="s">
        <v>109</v>
      </c>
    </row>
    <row r="46" spans="1:5" x14ac:dyDescent="0.25">
      <c r="A46" s="297"/>
      <c r="B46" s="124" t="s">
        <v>85</v>
      </c>
      <c r="C46" s="297"/>
    </row>
    <row r="47" spans="1:5" x14ac:dyDescent="0.25">
      <c r="A47" s="297"/>
      <c r="B47" s="124" t="s">
        <v>226</v>
      </c>
      <c r="C47" s="297"/>
    </row>
    <row r="48" spans="1:5" x14ac:dyDescent="0.25">
      <c r="A48" s="297"/>
      <c r="B48" s="124" t="s">
        <v>620</v>
      </c>
      <c r="C48" s="297"/>
    </row>
    <row r="49" spans="1:3" x14ac:dyDescent="0.25">
      <c r="A49" s="296" t="s">
        <v>110</v>
      </c>
      <c r="B49" s="122" t="s">
        <v>102</v>
      </c>
      <c r="C49" s="296" t="s">
        <v>111</v>
      </c>
    </row>
    <row r="50" spans="1:3" x14ac:dyDescent="0.25">
      <c r="A50" s="297"/>
      <c r="B50" s="124" t="s">
        <v>85</v>
      </c>
      <c r="C50" s="297"/>
    </row>
    <row r="51" spans="1:3" x14ac:dyDescent="0.25">
      <c r="A51" s="297"/>
      <c r="B51" s="124" t="s">
        <v>226</v>
      </c>
      <c r="C51" s="297"/>
    </row>
    <row r="52" spans="1:3" x14ac:dyDescent="0.25">
      <c r="A52" s="298"/>
      <c r="B52" s="125" t="s">
        <v>620</v>
      </c>
      <c r="C52" s="298"/>
    </row>
    <row r="53" spans="1:3" x14ac:dyDescent="0.25">
      <c r="A53" s="296" t="s">
        <v>288</v>
      </c>
      <c r="B53" s="124" t="s">
        <v>85</v>
      </c>
      <c r="C53" s="296" t="s">
        <v>289</v>
      </c>
    </row>
    <row r="54" spans="1:3" x14ac:dyDescent="0.25">
      <c r="A54" s="299"/>
      <c r="B54" s="124" t="s">
        <v>226</v>
      </c>
      <c r="C54" s="299"/>
    </row>
    <row r="55" spans="1:3" x14ac:dyDescent="0.25">
      <c r="A55" s="300"/>
      <c r="B55" s="125" t="s">
        <v>620</v>
      </c>
      <c r="C55" s="300"/>
    </row>
    <row r="56" spans="1:3" ht="21.9" customHeight="1" x14ac:dyDescent="0.25">
      <c r="A56" s="125" t="s">
        <v>126</v>
      </c>
      <c r="B56" s="125" t="s">
        <v>85</v>
      </c>
      <c r="C56" s="125" t="s">
        <v>112</v>
      </c>
    </row>
    <row r="57" spans="1:3" ht="21.9" customHeight="1" x14ac:dyDescent="0.25">
      <c r="A57" s="125" t="s">
        <v>126</v>
      </c>
      <c r="B57" s="125" t="s">
        <v>226</v>
      </c>
      <c r="C57" s="125" t="s">
        <v>112</v>
      </c>
    </row>
    <row r="58" spans="1:3" ht="21.9" customHeight="1" x14ac:dyDescent="0.25">
      <c r="A58" s="122" t="s">
        <v>114</v>
      </c>
      <c r="B58" s="122" t="s">
        <v>85</v>
      </c>
      <c r="C58" s="126" t="s">
        <v>115</v>
      </c>
    </row>
    <row r="59" spans="1:3" ht="21.9" customHeight="1" x14ac:dyDescent="0.25">
      <c r="A59" s="123" t="s">
        <v>114</v>
      </c>
      <c r="B59" s="123" t="s">
        <v>226</v>
      </c>
      <c r="C59" s="127" t="s">
        <v>115</v>
      </c>
    </row>
    <row r="60" spans="1:3" ht="21.9" customHeight="1" x14ac:dyDescent="0.25">
      <c r="A60" s="125" t="s">
        <v>127</v>
      </c>
      <c r="B60" s="125" t="s">
        <v>85</v>
      </c>
      <c r="C60" s="125" t="s">
        <v>113</v>
      </c>
    </row>
    <row r="61" spans="1:3" ht="21.9" customHeight="1" x14ac:dyDescent="0.25">
      <c r="A61" s="122" t="s">
        <v>127</v>
      </c>
      <c r="B61" s="125" t="s">
        <v>226</v>
      </c>
      <c r="C61" s="122" t="s">
        <v>113</v>
      </c>
    </row>
    <row r="62" spans="1:3" x14ac:dyDescent="0.25">
      <c r="A62" s="296" t="s">
        <v>116</v>
      </c>
      <c r="B62" s="122" t="s">
        <v>107</v>
      </c>
      <c r="C62" s="296" t="s">
        <v>117</v>
      </c>
    </row>
    <row r="63" spans="1:3" x14ac:dyDescent="0.25">
      <c r="A63" s="297"/>
      <c r="B63" s="124" t="s">
        <v>85</v>
      </c>
      <c r="C63" s="297"/>
    </row>
    <row r="64" spans="1:3" x14ac:dyDescent="0.25">
      <c r="A64" s="298"/>
      <c r="B64" s="124" t="s">
        <v>226</v>
      </c>
      <c r="C64" s="297"/>
    </row>
    <row r="65" spans="1:3" ht="21.9" customHeight="1" x14ac:dyDescent="0.25">
      <c r="A65" s="122" t="s">
        <v>118</v>
      </c>
      <c r="B65" s="122" t="s">
        <v>85</v>
      </c>
      <c r="C65" s="122" t="s">
        <v>119</v>
      </c>
    </row>
    <row r="66" spans="1:3" ht="21.9" customHeight="1" x14ac:dyDescent="0.25">
      <c r="A66" s="122" t="s">
        <v>118</v>
      </c>
      <c r="B66" s="122" t="s">
        <v>226</v>
      </c>
      <c r="C66" s="122" t="s">
        <v>119</v>
      </c>
    </row>
    <row r="67" spans="1:3" ht="21.9" customHeight="1" x14ac:dyDescent="0.25">
      <c r="A67" s="123" t="s">
        <v>120</v>
      </c>
      <c r="B67" s="123" t="s">
        <v>85</v>
      </c>
      <c r="C67" s="123" t="s">
        <v>121</v>
      </c>
    </row>
    <row r="68" spans="1:3" ht="21.9" customHeight="1" x14ac:dyDescent="0.25">
      <c r="A68" s="123" t="s">
        <v>120</v>
      </c>
      <c r="B68" s="123" t="s">
        <v>226</v>
      </c>
      <c r="C68" s="123" t="s">
        <v>121</v>
      </c>
    </row>
    <row r="69" spans="1:3" ht="21.9" customHeight="1" x14ac:dyDescent="0.25">
      <c r="A69" s="122" t="s">
        <v>122</v>
      </c>
      <c r="B69" s="125" t="s">
        <v>85</v>
      </c>
      <c r="C69" s="122" t="s">
        <v>123</v>
      </c>
    </row>
    <row r="70" spans="1:3" ht="21.9" customHeight="1" x14ac:dyDescent="0.25">
      <c r="A70" s="122" t="s">
        <v>122</v>
      </c>
      <c r="B70" s="125" t="s">
        <v>226</v>
      </c>
      <c r="C70" s="122" t="s">
        <v>123</v>
      </c>
    </row>
    <row r="71" spans="1:3" ht="21.9" customHeight="1" x14ac:dyDescent="0.25">
      <c r="A71" s="123" t="s">
        <v>124</v>
      </c>
      <c r="B71" s="123" t="s">
        <v>85</v>
      </c>
      <c r="C71" s="123" t="s">
        <v>125</v>
      </c>
    </row>
  </sheetData>
  <sortState ref="A51:C56">
    <sortCondition ref="A51"/>
  </sortState>
  <mergeCells count="34">
    <mergeCell ref="C26:C27"/>
    <mergeCell ref="C28:C29"/>
    <mergeCell ref="A14:A15"/>
    <mergeCell ref="A16:A17"/>
    <mergeCell ref="A18:A19"/>
    <mergeCell ref="A20:A21"/>
    <mergeCell ref="A22:A23"/>
    <mergeCell ref="A24:A25"/>
    <mergeCell ref="A26:A27"/>
    <mergeCell ref="A28:A29"/>
    <mergeCell ref="A41:A44"/>
    <mergeCell ref="C41:C44"/>
    <mergeCell ref="A7:C7"/>
    <mergeCell ref="A8:C8"/>
    <mergeCell ref="A11:C11"/>
    <mergeCell ref="A40:C40"/>
    <mergeCell ref="A36:C36"/>
    <mergeCell ref="A37:C37"/>
    <mergeCell ref="C12:C13"/>
    <mergeCell ref="A12:A13"/>
    <mergeCell ref="C14:C15"/>
    <mergeCell ref="C16:C17"/>
    <mergeCell ref="C18:C19"/>
    <mergeCell ref="C20:C21"/>
    <mergeCell ref="C22:C23"/>
    <mergeCell ref="C24:C25"/>
    <mergeCell ref="A45:A48"/>
    <mergeCell ref="A49:A52"/>
    <mergeCell ref="A62:A64"/>
    <mergeCell ref="C45:C48"/>
    <mergeCell ref="C49:C52"/>
    <mergeCell ref="C62:C64"/>
    <mergeCell ref="C53:C55"/>
    <mergeCell ref="A53:A55"/>
  </mergeCells>
  <phoneticPr fontId="0" type="noConversion"/>
  <printOptions horizontalCentered="1"/>
  <pageMargins left="1.75" right="1" top="1" bottom="1" header="1" footer="0.5"/>
  <pageSetup scale="67" fitToHeight="0" orientation="portrait" r:id="rId1"/>
  <headerFooter alignWithMargins="0"/>
  <rowBreaks count="1" manualBreakCount="1">
    <brk id="29"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autoPageBreaks="0"/>
  </sheetPr>
  <dimension ref="A1:W72"/>
  <sheetViews>
    <sheetView showGridLines="0" showZeros="0" workbookViewId="0">
      <pane xSplit="1" ySplit="8" topLeftCell="B9" activePane="bottomRight" state="frozen"/>
      <selection activeCell="A47" sqref="A47"/>
      <selection pane="topRight" activeCell="A47" sqref="A47"/>
      <selection pane="bottomLeft" activeCell="A47" sqref="A47"/>
      <selection pane="bottomRight" activeCell="A2" sqref="A1:A2"/>
    </sheetView>
  </sheetViews>
  <sheetFormatPr defaultColWidth="9.109375" defaultRowHeight="14.4" x14ac:dyDescent="0.3"/>
  <cols>
    <col min="1" max="1" width="45.6640625" style="18" customWidth="1"/>
    <col min="2" max="23" width="11.33203125" style="18" customWidth="1"/>
    <col min="24" max="16384" width="9.109375" style="18"/>
  </cols>
  <sheetData>
    <row r="1" spans="1:23" s="263" customFormat="1" x14ac:dyDescent="0.3">
      <c r="A1" s="351" t="s">
        <v>632</v>
      </c>
    </row>
    <row r="2" spans="1:23" s="263" customFormat="1" x14ac:dyDescent="0.3">
      <c r="A2" s="351" t="s">
        <v>623</v>
      </c>
    </row>
    <row r="3" spans="1:23" ht="15" thickBot="1" x14ac:dyDescent="0.35">
      <c r="A3" s="147"/>
      <c r="B3" s="147"/>
      <c r="C3" s="147"/>
      <c r="D3" s="147"/>
      <c r="E3" s="147"/>
      <c r="F3" s="147"/>
      <c r="G3" s="147"/>
      <c r="H3" s="147"/>
      <c r="I3" s="147"/>
      <c r="J3" s="147"/>
      <c r="K3" s="147"/>
      <c r="L3" s="147"/>
      <c r="M3" s="147"/>
      <c r="N3" s="147"/>
      <c r="O3" s="147"/>
      <c r="P3" s="147"/>
      <c r="Q3" s="147"/>
      <c r="R3" s="147"/>
      <c r="S3" s="147"/>
      <c r="T3" s="147"/>
      <c r="U3" s="147"/>
      <c r="V3" s="147"/>
      <c r="W3" s="147"/>
    </row>
    <row r="4" spans="1:23" x14ac:dyDescent="0.3">
      <c r="A4" s="148" t="s">
        <v>290</v>
      </c>
      <c r="B4" s="146"/>
      <c r="C4" s="146"/>
      <c r="D4" s="146"/>
      <c r="E4" s="146"/>
      <c r="F4" s="146"/>
      <c r="G4" s="146"/>
      <c r="H4" s="146"/>
      <c r="I4" s="146"/>
      <c r="J4" s="146"/>
      <c r="K4" s="146"/>
      <c r="L4" s="146"/>
      <c r="M4" s="146"/>
      <c r="N4" s="146"/>
      <c r="O4" s="146"/>
      <c r="P4" s="146"/>
      <c r="Q4" s="146"/>
      <c r="R4" s="146"/>
      <c r="S4" s="146"/>
      <c r="T4" s="146"/>
      <c r="U4" s="146"/>
      <c r="V4" s="146"/>
      <c r="W4" s="146"/>
    </row>
    <row r="5" spans="1:23" x14ac:dyDescent="0.3">
      <c r="A5" s="148" t="s">
        <v>291</v>
      </c>
      <c r="B5" s="146"/>
      <c r="C5" s="146"/>
      <c r="D5" s="146"/>
      <c r="E5" s="146"/>
      <c r="F5" s="146"/>
      <c r="G5" s="146"/>
      <c r="H5" s="146"/>
      <c r="I5" s="146"/>
      <c r="J5" s="146"/>
      <c r="K5" s="146"/>
      <c r="L5" s="146"/>
      <c r="M5" s="146"/>
      <c r="N5" s="146"/>
      <c r="O5" s="146"/>
      <c r="P5" s="146"/>
      <c r="Q5" s="146"/>
      <c r="R5" s="146"/>
      <c r="S5" s="146"/>
      <c r="T5" s="146"/>
      <c r="U5" s="146"/>
      <c r="V5" s="146"/>
      <c r="W5" s="146"/>
    </row>
    <row r="6" spans="1:23" x14ac:dyDescent="0.3">
      <c r="A6" s="148" t="s">
        <v>292</v>
      </c>
      <c r="B6" s="146"/>
      <c r="C6" s="146"/>
      <c r="D6" s="146"/>
      <c r="E6" s="146"/>
      <c r="F6" s="146"/>
      <c r="G6" s="146"/>
      <c r="H6" s="146"/>
      <c r="I6" s="146"/>
      <c r="J6" s="146"/>
      <c r="K6" s="146"/>
      <c r="L6" s="146"/>
      <c r="M6" s="146"/>
      <c r="N6" s="146"/>
      <c r="O6" s="146"/>
      <c r="P6" s="146"/>
      <c r="Q6" s="146"/>
      <c r="R6" s="146"/>
      <c r="S6" s="146"/>
      <c r="T6" s="146"/>
      <c r="U6" s="146"/>
      <c r="V6" s="146"/>
      <c r="W6" s="146"/>
    </row>
    <row r="7" spans="1:23" ht="15" thickBot="1" x14ac:dyDescent="0.35">
      <c r="A7" s="147"/>
      <c r="B7" s="147"/>
      <c r="C7" s="147"/>
      <c r="D7" s="147"/>
      <c r="E7" s="147"/>
      <c r="F7" s="147"/>
      <c r="G7" s="147"/>
      <c r="H7" s="147"/>
      <c r="I7" s="147"/>
      <c r="J7" s="147"/>
      <c r="K7" s="147"/>
      <c r="L7" s="147"/>
      <c r="M7" s="147"/>
      <c r="N7" s="147"/>
      <c r="O7" s="147"/>
      <c r="P7" s="147"/>
      <c r="Q7" s="147"/>
      <c r="R7" s="147"/>
      <c r="S7" s="147"/>
      <c r="T7" s="147"/>
      <c r="U7" s="147"/>
      <c r="V7" s="147"/>
      <c r="W7" s="147"/>
    </row>
    <row r="8" spans="1:23" ht="27" thickBot="1" x14ac:dyDescent="0.35">
      <c r="A8" s="149" t="s">
        <v>293</v>
      </c>
      <c r="B8" s="149" t="s">
        <v>294</v>
      </c>
      <c r="C8" s="149" t="s">
        <v>28</v>
      </c>
      <c r="D8" s="149" t="s">
        <v>30</v>
      </c>
      <c r="E8" s="149" t="s">
        <v>29</v>
      </c>
      <c r="F8" s="149" t="s">
        <v>0</v>
      </c>
      <c r="G8" s="149" t="s">
        <v>1</v>
      </c>
      <c r="H8" s="149" t="s">
        <v>2</v>
      </c>
      <c r="I8" s="149" t="s">
        <v>3</v>
      </c>
      <c r="J8" s="149" t="s">
        <v>4</v>
      </c>
      <c r="K8" s="149" t="s">
        <v>5</v>
      </c>
      <c r="L8" s="149" t="s">
        <v>15</v>
      </c>
      <c r="M8" s="149" t="s">
        <v>7</v>
      </c>
      <c r="N8" s="149" t="s">
        <v>8</v>
      </c>
      <c r="O8" s="149" t="s">
        <v>9</v>
      </c>
      <c r="P8" s="149" t="s">
        <v>10</v>
      </c>
      <c r="Q8" s="149" t="s">
        <v>11</v>
      </c>
      <c r="R8" s="149" t="s">
        <v>53</v>
      </c>
      <c r="S8" s="149" t="s">
        <v>54</v>
      </c>
      <c r="T8" s="146"/>
      <c r="U8" s="146"/>
      <c r="V8" s="146"/>
      <c r="W8" s="146"/>
    </row>
    <row r="9" spans="1:23" x14ac:dyDescent="0.3">
      <c r="A9" s="150" t="s">
        <v>295</v>
      </c>
      <c r="B9" s="151">
        <v>0</v>
      </c>
      <c r="C9" s="151">
        <v>0</v>
      </c>
      <c r="D9" s="151">
        <v>0</v>
      </c>
      <c r="E9" s="151">
        <v>0</v>
      </c>
      <c r="F9" s="151">
        <v>0</v>
      </c>
      <c r="G9" s="151">
        <v>0</v>
      </c>
      <c r="H9" s="151">
        <v>0</v>
      </c>
      <c r="I9" s="151">
        <v>0</v>
      </c>
      <c r="J9" s="151">
        <v>0</v>
      </c>
      <c r="K9" s="151">
        <v>0</v>
      </c>
      <c r="L9" s="151">
        <v>0</v>
      </c>
      <c r="M9" s="151">
        <v>0</v>
      </c>
      <c r="N9" s="151">
        <v>0</v>
      </c>
      <c r="O9" s="151">
        <v>0</v>
      </c>
      <c r="P9" s="151">
        <v>0</v>
      </c>
      <c r="Q9" s="151">
        <v>0</v>
      </c>
      <c r="R9" s="151">
        <v>0</v>
      </c>
      <c r="S9" s="151">
        <v>0</v>
      </c>
      <c r="T9" s="146"/>
      <c r="U9" s="146"/>
      <c r="V9" s="146"/>
      <c r="W9" s="146"/>
    </row>
    <row r="10" spans="1:23" x14ac:dyDescent="0.3">
      <c r="A10" s="152" t="s">
        <v>296</v>
      </c>
      <c r="B10" s="151">
        <v>43122297.36666742</v>
      </c>
      <c r="C10" s="151">
        <v>733540.02787674277</v>
      </c>
      <c r="D10" s="151">
        <v>29412.365024838342</v>
      </c>
      <c r="E10" s="151">
        <v>289165.4330937721</v>
      </c>
      <c r="F10" s="151">
        <v>2500171.4588199104</v>
      </c>
      <c r="G10" s="151">
        <v>22992.757672568776</v>
      </c>
      <c r="H10" s="151">
        <v>8726606.5733149722</v>
      </c>
      <c r="I10" s="151">
        <v>3487896.2322201403</v>
      </c>
      <c r="J10" s="151">
        <v>697031.86775489838</v>
      </c>
      <c r="K10" s="151">
        <v>36120.037998123167</v>
      </c>
      <c r="L10" s="151">
        <v>29759.698009982611</v>
      </c>
      <c r="M10" s="151">
        <v>104444.00060249708</v>
      </c>
      <c r="N10" s="151">
        <v>10048.918926573604</v>
      </c>
      <c r="O10" s="151">
        <v>25785596.720515884</v>
      </c>
      <c r="P10" s="151">
        <v>635139.60650192003</v>
      </c>
      <c r="Q10" s="151">
        <v>8725.0424379115957</v>
      </c>
      <c r="R10" s="151">
        <v>6332.6939037161692</v>
      </c>
      <c r="S10" s="151">
        <v>19313.931992967471</v>
      </c>
      <c r="T10" s="146"/>
      <c r="U10" s="146"/>
      <c r="V10" s="146"/>
      <c r="W10" s="146"/>
    </row>
    <row r="11" spans="1:23" ht="15" thickBot="1" x14ac:dyDescent="0.35">
      <c r="A11" s="152" t="s">
        <v>297</v>
      </c>
      <c r="B11" s="151">
        <v>-13074538.029894501</v>
      </c>
      <c r="C11" s="151">
        <v>-215220.51195168094</v>
      </c>
      <c r="D11" s="151">
        <v>-8700.2921077914762</v>
      </c>
      <c r="E11" s="151">
        <v>-82953.415430413705</v>
      </c>
      <c r="F11" s="151">
        <v>-756816.19845470856</v>
      </c>
      <c r="G11" s="151">
        <v>-6985.9517508762438</v>
      </c>
      <c r="H11" s="151">
        <v>-2593409.5516699967</v>
      </c>
      <c r="I11" s="151">
        <v>-1032729.1528008502</v>
      </c>
      <c r="J11" s="151">
        <v>-204961.57703576831</v>
      </c>
      <c r="K11" s="151">
        <v>-10459.056348619248</v>
      </c>
      <c r="L11" s="151">
        <v>-8715.9523051151318</v>
      </c>
      <c r="M11" s="151">
        <v>-41363.809003491711</v>
      </c>
      <c r="N11" s="151">
        <v>-3150.5183375162751</v>
      </c>
      <c r="O11" s="151">
        <v>-7868022.3483457128</v>
      </c>
      <c r="P11" s="151">
        <v>-230803.55806850118</v>
      </c>
      <c r="Q11" s="151">
        <v>-2586.4822226176943</v>
      </c>
      <c r="R11" s="151">
        <v>-1882.3858292321861</v>
      </c>
      <c r="S11" s="151">
        <v>-5777.2682316097907</v>
      </c>
      <c r="T11" s="146"/>
      <c r="U11" s="146"/>
      <c r="V11" s="146"/>
      <c r="W11" s="146"/>
    </row>
    <row r="12" spans="1:23" x14ac:dyDescent="0.3">
      <c r="A12" s="153" t="s">
        <v>298</v>
      </c>
      <c r="B12" s="154">
        <v>30047759.336772922</v>
      </c>
      <c r="C12" s="154">
        <v>518319.51592506183</v>
      </c>
      <c r="D12" s="154">
        <v>20712.072917046866</v>
      </c>
      <c r="E12" s="154">
        <v>206212.01766335839</v>
      </c>
      <c r="F12" s="154">
        <v>1743355.2603652019</v>
      </c>
      <c r="G12" s="154">
        <v>16006.805921692532</v>
      </c>
      <c r="H12" s="154">
        <v>6133197.021644976</v>
      </c>
      <c r="I12" s="154">
        <v>2455167.0794192902</v>
      </c>
      <c r="J12" s="154">
        <v>492070.29071913013</v>
      </c>
      <c r="K12" s="154">
        <v>25660.981649503923</v>
      </c>
      <c r="L12" s="154">
        <v>21043.745704867481</v>
      </c>
      <c r="M12" s="154">
        <v>63080.191599005375</v>
      </c>
      <c r="N12" s="154">
        <v>6898.4005890573289</v>
      </c>
      <c r="O12" s="154">
        <v>17917574.372170173</v>
      </c>
      <c r="P12" s="154">
        <v>404336.04843341879</v>
      </c>
      <c r="Q12" s="154">
        <v>6138.5602152939018</v>
      </c>
      <c r="R12" s="154">
        <v>4450.3080744839835</v>
      </c>
      <c r="S12" s="154">
        <v>13536.66376135768</v>
      </c>
      <c r="T12" s="146"/>
      <c r="U12" s="146"/>
      <c r="V12" s="146"/>
      <c r="W12" s="146"/>
    </row>
    <row r="13" spans="1:23" x14ac:dyDescent="0.3">
      <c r="A13" s="152" t="s">
        <v>299</v>
      </c>
      <c r="B13" s="151">
        <v>233315.26429952582</v>
      </c>
      <c r="C13" s="151">
        <v>4326.2156520434064</v>
      </c>
      <c r="D13" s="151">
        <v>169.02369099411996</v>
      </c>
      <c r="E13" s="151">
        <v>1902.7738883987704</v>
      </c>
      <c r="F13" s="151">
        <v>13429.039658840904</v>
      </c>
      <c r="G13" s="151">
        <v>117.9065489535367</v>
      </c>
      <c r="H13" s="151">
        <v>49940.517873953802</v>
      </c>
      <c r="I13" s="151">
        <v>20179.430330204417</v>
      </c>
      <c r="J13" s="151">
        <v>4087.9219403478924</v>
      </c>
      <c r="K13" s="151">
        <v>248.6199163995152</v>
      </c>
      <c r="L13" s="151">
        <v>174.22689057163038</v>
      </c>
      <c r="M13" s="151">
        <v>130.98438583551228</v>
      </c>
      <c r="N13" s="151">
        <v>41.550958289810012</v>
      </c>
      <c r="O13" s="151">
        <v>137217.58638878781</v>
      </c>
      <c r="P13" s="151">
        <v>1110.2916141184023</v>
      </c>
      <c r="Q13" s="151">
        <v>50.390959263259326</v>
      </c>
      <c r="R13" s="151">
        <v>34.567990034499253</v>
      </c>
      <c r="S13" s="151">
        <v>154.21561248856401</v>
      </c>
      <c r="T13" s="146"/>
      <c r="U13" s="146"/>
      <c r="V13" s="146"/>
      <c r="W13" s="146"/>
    </row>
    <row r="14" spans="1:23" x14ac:dyDescent="0.3">
      <c r="A14" s="152" t="s">
        <v>300</v>
      </c>
      <c r="B14" s="151">
        <v>747986.5834566378</v>
      </c>
      <c r="C14" s="151">
        <v>13074.337849469908</v>
      </c>
      <c r="D14" s="151">
        <v>517.54241122699034</v>
      </c>
      <c r="E14" s="151">
        <v>5862.1718698199184</v>
      </c>
      <c r="F14" s="151">
        <v>43427.046926505573</v>
      </c>
      <c r="G14" s="151">
        <v>416.46811172905092</v>
      </c>
      <c r="H14" s="151">
        <v>152763.50875930942</v>
      </c>
      <c r="I14" s="151">
        <v>61235.653726776196</v>
      </c>
      <c r="J14" s="151">
        <v>12370.514446740523</v>
      </c>
      <c r="K14" s="151">
        <v>760.62950509830137</v>
      </c>
      <c r="L14" s="151">
        <v>517.1149807492701</v>
      </c>
      <c r="M14" s="151">
        <v>1239.5310703153764</v>
      </c>
      <c r="N14" s="151">
        <v>132.72159264456556</v>
      </c>
      <c r="O14" s="151">
        <v>445776.82620640896</v>
      </c>
      <c r="P14" s="151">
        <v>9171.9973233260753</v>
      </c>
      <c r="Q14" s="151">
        <v>158.27402369739573</v>
      </c>
      <c r="R14" s="151">
        <v>96.110206164331586</v>
      </c>
      <c r="S14" s="151">
        <v>466.13444665603294</v>
      </c>
      <c r="T14" s="146"/>
      <c r="U14" s="146"/>
      <c r="V14" s="146"/>
      <c r="W14" s="146"/>
    </row>
    <row r="15" spans="1:23" ht="15" thickBot="1" x14ac:dyDescent="0.35">
      <c r="A15" s="152" t="s">
        <v>301</v>
      </c>
      <c r="B15" s="151">
        <v>630074.74349233333</v>
      </c>
      <c r="C15" s="151">
        <v>15677.725575451423</v>
      </c>
      <c r="D15" s="151">
        <v>597.45862763857087</v>
      </c>
      <c r="E15" s="151">
        <v>8602.7027959556672</v>
      </c>
      <c r="F15" s="151">
        <v>35101.216330779149</v>
      </c>
      <c r="G15" s="151">
        <v>413.07741980115429</v>
      </c>
      <c r="H15" s="151">
        <v>151864.72395493634</v>
      </c>
      <c r="I15" s="151">
        <v>61742.728883992881</v>
      </c>
      <c r="J15" s="151">
        <v>14687.198951017011</v>
      </c>
      <c r="K15" s="151">
        <v>986.65130025636324</v>
      </c>
      <c r="L15" s="151">
        <v>525.1561161814833</v>
      </c>
      <c r="M15" s="151">
        <v>575.72930115923668</v>
      </c>
      <c r="N15" s="151">
        <v>62.145381334732015</v>
      </c>
      <c r="O15" s="151">
        <v>335167.88621057721</v>
      </c>
      <c r="P15" s="151">
        <v>3297.9882613114355</v>
      </c>
      <c r="Q15" s="151">
        <v>192.67014151015019</v>
      </c>
      <c r="R15" s="151">
        <v>68.269417159281758</v>
      </c>
      <c r="S15" s="151">
        <v>511.41482327109719</v>
      </c>
      <c r="T15" s="146"/>
      <c r="U15" s="146"/>
      <c r="V15" s="146"/>
      <c r="W15" s="146"/>
    </row>
    <row r="16" spans="1:23" x14ac:dyDescent="0.3">
      <c r="A16" s="153" t="s">
        <v>302</v>
      </c>
      <c r="B16" s="154">
        <v>31659135.92802142</v>
      </c>
      <c r="C16" s="154">
        <v>551397.7950020266</v>
      </c>
      <c r="D16" s="154">
        <v>21996.097646906546</v>
      </c>
      <c r="E16" s="154">
        <v>222579.66621753277</v>
      </c>
      <c r="F16" s="154">
        <v>1835312.5632813275</v>
      </c>
      <c r="G16" s="154">
        <v>16954.258002176273</v>
      </c>
      <c r="H16" s="154">
        <v>6487765.7722331751</v>
      </c>
      <c r="I16" s="154">
        <v>2598324.8923602635</v>
      </c>
      <c r="J16" s="154">
        <v>523215.92605723557</v>
      </c>
      <c r="K16" s="154">
        <v>27656.882371258103</v>
      </c>
      <c r="L16" s="154">
        <v>22260.243692369866</v>
      </c>
      <c r="M16" s="154">
        <v>65026.436356315491</v>
      </c>
      <c r="N16" s="154">
        <v>7134.8185213264369</v>
      </c>
      <c r="O16" s="154">
        <v>18835736.67097595</v>
      </c>
      <c r="P16" s="154">
        <v>417916.32563217473</v>
      </c>
      <c r="Q16" s="154">
        <v>6539.8953397647065</v>
      </c>
      <c r="R16" s="154">
        <v>4649.2556878420964</v>
      </c>
      <c r="S16" s="154">
        <v>14668.428643773374</v>
      </c>
      <c r="T16" s="146"/>
      <c r="U16" s="146"/>
      <c r="V16" s="146"/>
      <c r="W16" s="146"/>
    </row>
    <row r="17" spans="1:23" x14ac:dyDescent="0.3">
      <c r="A17" s="152" t="s">
        <v>303</v>
      </c>
      <c r="B17" s="151">
        <v>3552622.4345462457</v>
      </c>
      <c r="C17" s="151">
        <v>63552.561348123578</v>
      </c>
      <c r="D17" s="151">
        <v>2511.0101588075559</v>
      </c>
      <c r="E17" s="151">
        <v>28661.332574170709</v>
      </c>
      <c r="F17" s="151">
        <v>216336.66062265536</v>
      </c>
      <c r="G17" s="151">
        <v>2503.4377666948749</v>
      </c>
      <c r="H17" s="151">
        <v>707157.37256927986</v>
      </c>
      <c r="I17" s="151">
        <v>280977.01155203133</v>
      </c>
      <c r="J17" s="151">
        <v>60007.924907307657</v>
      </c>
      <c r="K17" s="151">
        <v>3398.3663633608335</v>
      </c>
      <c r="L17" s="151">
        <v>2414.9122436592479</v>
      </c>
      <c r="M17" s="151">
        <v>4799.0008135799626</v>
      </c>
      <c r="N17" s="151">
        <v>658.01402947775716</v>
      </c>
      <c r="O17" s="151">
        <v>2122886.1247898214</v>
      </c>
      <c r="P17" s="151">
        <v>53777.338922980256</v>
      </c>
      <c r="Q17" s="151">
        <v>821.45046785037118</v>
      </c>
      <c r="R17" s="151">
        <v>447.48045811177826</v>
      </c>
      <c r="S17" s="151">
        <v>1712.4349583331305</v>
      </c>
      <c r="T17" s="146"/>
      <c r="U17" s="146"/>
      <c r="V17" s="146"/>
      <c r="W17" s="146"/>
    </row>
    <row r="18" spans="1:23" ht="15" thickBot="1" x14ac:dyDescent="0.35">
      <c r="A18" s="152" t="s">
        <v>304</v>
      </c>
      <c r="B18" s="151">
        <v>-2675641.8641278753</v>
      </c>
      <c r="C18" s="151">
        <v>-46360.171199853583</v>
      </c>
      <c r="D18" s="151">
        <v>-1835.0198884846079</v>
      </c>
      <c r="E18" s="151">
        <v>-20377.472334731163</v>
      </c>
      <c r="F18" s="151">
        <v>-164464.10610168206</v>
      </c>
      <c r="G18" s="151">
        <v>-1905.175927097185</v>
      </c>
      <c r="H18" s="151">
        <v>-523298.50370208453</v>
      </c>
      <c r="I18" s="151">
        <v>-207413.51914214477</v>
      </c>
      <c r="J18" s="151">
        <v>-43823.220054389567</v>
      </c>
      <c r="K18" s="151">
        <v>-2421.0511371494495</v>
      </c>
      <c r="L18" s="151">
        <v>-1775.6231971732577</v>
      </c>
      <c r="M18" s="151">
        <v>-3353.6933551535049</v>
      </c>
      <c r="N18" s="151">
        <v>-502.85740084982541</v>
      </c>
      <c r="O18" s="151">
        <v>-1614390.8639858821</v>
      </c>
      <c r="P18" s="151">
        <v>-41569.463270988846</v>
      </c>
      <c r="Q18" s="151">
        <v>-604.48568162727338</v>
      </c>
      <c r="R18" s="151">
        <v>-340.97919027961655</v>
      </c>
      <c r="S18" s="151">
        <v>-1205.6585583038332</v>
      </c>
      <c r="T18" s="146"/>
      <c r="U18" s="146"/>
      <c r="V18" s="146"/>
      <c r="W18" s="146"/>
    </row>
    <row r="19" spans="1:23" ht="15" thickBot="1" x14ac:dyDescent="0.35">
      <c r="A19" s="153" t="s">
        <v>305</v>
      </c>
      <c r="B19" s="154">
        <v>876980.57041837065</v>
      </c>
      <c r="C19" s="154">
        <v>17192.390148269995</v>
      </c>
      <c r="D19" s="154">
        <v>675.99027032294771</v>
      </c>
      <c r="E19" s="154">
        <v>8283.8602394395475</v>
      </c>
      <c r="F19" s="154">
        <v>51872.554520973295</v>
      </c>
      <c r="G19" s="154">
        <v>598.26183959768991</v>
      </c>
      <c r="H19" s="154">
        <v>183858.86886719536</v>
      </c>
      <c r="I19" s="154">
        <v>73563.492409886574</v>
      </c>
      <c r="J19" s="154">
        <v>16184.704852918088</v>
      </c>
      <c r="K19" s="154">
        <v>977.3152262113839</v>
      </c>
      <c r="L19" s="154">
        <v>639.2890464859903</v>
      </c>
      <c r="M19" s="154">
        <v>1445.3074584264577</v>
      </c>
      <c r="N19" s="154">
        <v>155.15662862793175</v>
      </c>
      <c r="O19" s="154">
        <v>508495.26080393937</v>
      </c>
      <c r="P19" s="154">
        <v>12207.875651991411</v>
      </c>
      <c r="Q19" s="154">
        <v>216.96478622309783</v>
      </c>
      <c r="R19" s="154">
        <v>106.50126783216169</v>
      </c>
      <c r="S19" s="154">
        <v>506.77640002929724</v>
      </c>
    </row>
    <row r="20" spans="1:23" ht="15" thickBot="1" x14ac:dyDescent="0.35">
      <c r="A20" s="155" t="s">
        <v>306</v>
      </c>
      <c r="B20" s="156">
        <v>32536116.498439785</v>
      </c>
      <c r="C20" s="156">
        <v>568590.18515029654</v>
      </c>
      <c r="D20" s="156">
        <v>22672.087917229495</v>
      </c>
      <c r="E20" s="156">
        <v>230863.52645697229</v>
      </c>
      <c r="F20" s="156">
        <v>1887185.1178023007</v>
      </c>
      <c r="G20" s="156">
        <v>17552.519841773963</v>
      </c>
      <c r="H20" s="156">
        <v>6671624.6411003703</v>
      </c>
      <c r="I20" s="156">
        <v>2671888.3847701498</v>
      </c>
      <c r="J20" s="156">
        <v>539400.63091015362</v>
      </c>
      <c r="K20" s="156">
        <v>28634.197597469487</v>
      </c>
      <c r="L20" s="156">
        <v>22899.532738855858</v>
      </c>
      <c r="M20" s="156">
        <v>66471.74381474196</v>
      </c>
      <c r="N20" s="156">
        <v>7289.9751499543681</v>
      </c>
      <c r="O20" s="156">
        <v>19344231.931779888</v>
      </c>
      <c r="P20" s="156">
        <v>430124.20128416613</v>
      </c>
      <c r="Q20" s="156">
        <v>6756.8601259878042</v>
      </c>
      <c r="R20" s="156">
        <v>4755.7569556742583</v>
      </c>
      <c r="S20" s="156">
        <v>15175.205043802671</v>
      </c>
    </row>
    <row r="21" spans="1:23" ht="15" thickTop="1" x14ac:dyDescent="0.3"/>
    <row r="22" spans="1:23" x14ac:dyDescent="0.3">
      <c r="A22" s="150" t="s">
        <v>307</v>
      </c>
      <c r="B22" s="151">
        <v>0</v>
      </c>
      <c r="C22" s="151">
        <v>0</v>
      </c>
      <c r="D22" s="151">
        <v>0</v>
      </c>
      <c r="E22" s="151">
        <v>0</v>
      </c>
      <c r="F22" s="151">
        <v>0</v>
      </c>
      <c r="G22" s="151">
        <v>0</v>
      </c>
      <c r="H22" s="151">
        <v>0</v>
      </c>
      <c r="I22" s="151">
        <v>0</v>
      </c>
      <c r="J22" s="151">
        <v>0</v>
      </c>
      <c r="K22" s="151">
        <v>0</v>
      </c>
      <c r="L22" s="151">
        <v>0</v>
      </c>
      <c r="M22" s="151">
        <v>0</v>
      </c>
      <c r="N22" s="151">
        <v>0</v>
      </c>
      <c r="O22" s="151">
        <v>0</v>
      </c>
      <c r="P22" s="151">
        <v>0</v>
      </c>
      <c r="Q22" s="151">
        <v>0</v>
      </c>
      <c r="R22" s="151">
        <v>0</v>
      </c>
      <c r="S22" s="151">
        <v>0</v>
      </c>
    </row>
    <row r="23" spans="1:23" x14ac:dyDescent="0.3">
      <c r="A23" s="152" t="s">
        <v>308</v>
      </c>
      <c r="B23" s="151">
        <v>5728328.91693033</v>
      </c>
      <c r="C23" s="151">
        <v>87801.051055551216</v>
      </c>
      <c r="D23" s="151">
        <v>4110.1740210085154</v>
      </c>
      <c r="E23" s="151">
        <v>35872.549580752726</v>
      </c>
      <c r="F23" s="151">
        <v>369374.40575301123</v>
      </c>
      <c r="G23" s="151">
        <v>4185.180158041022</v>
      </c>
      <c r="H23" s="151">
        <v>1138573.8538527316</v>
      </c>
      <c r="I23" s="151">
        <v>381365.61194297881</v>
      </c>
      <c r="J23" s="151">
        <v>78384.777910273464</v>
      </c>
      <c r="K23" s="151">
        <v>4567.0204515012783</v>
      </c>
      <c r="L23" s="151">
        <v>4095.1575278993737</v>
      </c>
      <c r="M23" s="151">
        <v>14050.829224799847</v>
      </c>
      <c r="N23" s="151">
        <v>992.12877995252029</v>
      </c>
      <c r="O23" s="151">
        <v>3506971.8613940501</v>
      </c>
      <c r="P23" s="151">
        <v>91273.209567096099</v>
      </c>
      <c r="Q23" s="151">
        <v>1508.3751218177488</v>
      </c>
      <c r="R23" s="151">
        <v>801.42358541161195</v>
      </c>
      <c r="S23" s="151">
        <v>4401.3070034532248</v>
      </c>
    </row>
    <row r="24" spans="1:23" ht="15" thickBot="1" x14ac:dyDescent="0.35">
      <c r="A24" s="152" t="s">
        <v>153</v>
      </c>
      <c r="B24" s="151">
        <v>193876.14515275296</v>
      </c>
      <c r="C24" s="151">
        <v>1624.6669755127325</v>
      </c>
      <c r="D24" s="151">
        <v>66.088804897721786</v>
      </c>
      <c r="E24" s="151">
        <v>434.80431723137139</v>
      </c>
      <c r="F24" s="151">
        <v>12145.312698273234</v>
      </c>
      <c r="G24" s="151">
        <v>109.46192783999275</v>
      </c>
      <c r="H24" s="151">
        <v>22507.890242002955</v>
      </c>
      <c r="I24" s="151">
        <v>7944.0987495753307</v>
      </c>
      <c r="J24" s="151">
        <v>1614.3916859474111</v>
      </c>
      <c r="K24" s="151">
        <v>54.024348359683202</v>
      </c>
      <c r="L24" s="151">
        <v>65.853343484394458</v>
      </c>
      <c r="M24" s="151">
        <v>679.53436252147674</v>
      </c>
      <c r="N24" s="151">
        <v>35.026603519896341</v>
      </c>
      <c r="O24" s="151">
        <v>145268.53784570031</v>
      </c>
      <c r="P24" s="151">
        <v>1252.4243997913429</v>
      </c>
      <c r="Q24" s="151">
        <v>20.644850284319507</v>
      </c>
      <c r="R24" s="151">
        <v>21.125238150159621</v>
      </c>
      <c r="S24" s="151">
        <v>32.258759660666435</v>
      </c>
    </row>
    <row r="25" spans="1:23" ht="15" thickBot="1" x14ac:dyDescent="0.35">
      <c r="A25" s="157" t="s">
        <v>154</v>
      </c>
      <c r="B25" s="158">
        <v>5922205.0620830841</v>
      </c>
      <c r="C25" s="158">
        <v>89425.718031063938</v>
      </c>
      <c r="D25" s="158">
        <v>4176.2628259062367</v>
      </c>
      <c r="E25" s="158">
        <v>36307.353897984096</v>
      </c>
      <c r="F25" s="158">
        <v>381519.71845128445</v>
      </c>
      <c r="G25" s="158">
        <v>4294.6420858810143</v>
      </c>
      <c r="H25" s="158">
        <v>1161081.7440947348</v>
      </c>
      <c r="I25" s="158">
        <v>389309.71069255413</v>
      </c>
      <c r="J25" s="158">
        <v>79999.169596220876</v>
      </c>
      <c r="K25" s="158">
        <v>4621.0447998609616</v>
      </c>
      <c r="L25" s="158">
        <v>4161.0108713837681</v>
      </c>
      <c r="M25" s="158">
        <v>14730.363587321324</v>
      </c>
      <c r="N25" s="158">
        <v>1027.1553834724166</v>
      </c>
      <c r="O25" s="158">
        <v>3652240.3992397506</v>
      </c>
      <c r="P25" s="158">
        <v>92525.633966887443</v>
      </c>
      <c r="Q25" s="158">
        <v>1529.0199721020683</v>
      </c>
      <c r="R25" s="158">
        <v>822.54882356177154</v>
      </c>
      <c r="S25" s="158">
        <v>4433.565763113892</v>
      </c>
    </row>
    <row r="27" spans="1:23" x14ac:dyDescent="0.3">
      <c r="A27" s="150" t="s">
        <v>309</v>
      </c>
      <c r="B27" s="151">
        <v>0</v>
      </c>
      <c r="C27" s="151">
        <v>0</v>
      </c>
      <c r="D27" s="151">
        <v>0</v>
      </c>
      <c r="E27" s="151">
        <v>0</v>
      </c>
      <c r="F27" s="151">
        <v>0</v>
      </c>
      <c r="G27" s="151">
        <v>0</v>
      </c>
      <c r="H27" s="151">
        <v>0</v>
      </c>
      <c r="I27" s="151">
        <v>0</v>
      </c>
      <c r="J27" s="151">
        <v>0</v>
      </c>
      <c r="K27" s="151">
        <v>0</v>
      </c>
      <c r="L27" s="151">
        <v>0</v>
      </c>
      <c r="M27" s="151">
        <v>0</v>
      </c>
      <c r="N27" s="151">
        <v>0</v>
      </c>
      <c r="O27" s="151">
        <v>0</v>
      </c>
      <c r="P27" s="151">
        <v>0</v>
      </c>
      <c r="Q27" s="151">
        <v>0</v>
      </c>
      <c r="R27" s="151">
        <v>0</v>
      </c>
      <c r="S27" s="151">
        <v>0</v>
      </c>
    </row>
    <row r="28" spans="1:23" x14ac:dyDescent="0.3">
      <c r="A28" s="152" t="s">
        <v>310</v>
      </c>
      <c r="B28" s="151">
        <v>-1354606.3923110496</v>
      </c>
      <c r="C28" s="151">
        <v>-22233.368169237048</v>
      </c>
      <c r="D28" s="151">
        <v>-885.0167600735947</v>
      </c>
      <c r="E28" s="151">
        <v>-9349.8029976264788</v>
      </c>
      <c r="F28" s="151">
        <v>-84821.490432082719</v>
      </c>
      <c r="G28" s="151">
        <v>-1006.9783455018555</v>
      </c>
      <c r="H28" s="151">
        <v>-255808.42372026408</v>
      </c>
      <c r="I28" s="151">
        <v>-100852.20498483372</v>
      </c>
      <c r="J28" s="151">
        <v>-21054.004888827985</v>
      </c>
      <c r="K28" s="151">
        <v>-1113.6025861529124</v>
      </c>
      <c r="L28" s="151">
        <v>-861.87229904869685</v>
      </c>
      <c r="M28" s="151">
        <v>-1683.847023137932</v>
      </c>
      <c r="N28" s="151">
        <v>-267.81199727567974</v>
      </c>
      <c r="O28" s="151">
        <v>-830109.35271083633</v>
      </c>
      <c r="P28" s="151">
        <v>-23535.609313978384</v>
      </c>
      <c r="Q28" s="151">
        <v>-296.91914528087585</v>
      </c>
      <c r="R28" s="151">
        <v>-175.09824566425405</v>
      </c>
      <c r="S28" s="151">
        <v>-550.98869122729025</v>
      </c>
    </row>
    <row r="29" spans="1:23" x14ac:dyDescent="0.3">
      <c r="A29" s="152" t="s">
        <v>311</v>
      </c>
      <c r="B29" s="151">
        <v>-1672107.2978670401</v>
      </c>
      <c r="C29" s="151">
        <v>-28862.272054298661</v>
      </c>
      <c r="D29" s="151">
        <v>-1158.7219611551197</v>
      </c>
      <c r="E29" s="151">
        <v>-12169.4876595975</v>
      </c>
      <c r="F29" s="151">
        <v>-97854.364703328218</v>
      </c>
      <c r="G29" s="151">
        <v>-924.02071496344104</v>
      </c>
      <c r="H29" s="151">
        <v>-338587.62470509578</v>
      </c>
      <c r="I29" s="151">
        <v>-134800.89515305261</v>
      </c>
      <c r="J29" s="151">
        <v>-27284.048172031355</v>
      </c>
      <c r="K29" s="151">
        <v>-1496.9119718012419</v>
      </c>
      <c r="L29" s="151">
        <v>-1186.1708238975227</v>
      </c>
      <c r="M29" s="151">
        <v>-4260.7985177896217</v>
      </c>
      <c r="N29" s="151">
        <v>-370.69560628666403</v>
      </c>
      <c r="O29" s="151">
        <v>-995942.13136147347</v>
      </c>
      <c r="P29" s="151">
        <v>-25876.98832743306</v>
      </c>
      <c r="Q29" s="151">
        <v>-344.87676553512017</v>
      </c>
      <c r="R29" s="151">
        <v>-227.3365619859467</v>
      </c>
      <c r="S29" s="151">
        <v>-759.95280731482899</v>
      </c>
    </row>
    <row r="30" spans="1:23" x14ac:dyDescent="0.3">
      <c r="A30" s="152" t="s">
        <v>312</v>
      </c>
      <c r="B30" s="151">
        <v>-578190.59236197034</v>
      </c>
      <c r="C30" s="151">
        <v>-9903.0785930774964</v>
      </c>
      <c r="D30" s="151">
        <v>-396.322915533691</v>
      </c>
      <c r="E30" s="151">
        <v>-3963.6375970583017</v>
      </c>
      <c r="F30" s="151">
        <v>-33816.097465141138</v>
      </c>
      <c r="G30" s="151">
        <v>-319.84516771964331</v>
      </c>
      <c r="H30" s="151">
        <v>-117202.74179486283</v>
      </c>
      <c r="I30" s="151">
        <v>-46786.001133239966</v>
      </c>
      <c r="J30" s="151">
        <v>-9412.1608480079904</v>
      </c>
      <c r="K30" s="151">
        <v>-492.82906498443214</v>
      </c>
      <c r="L30" s="151">
        <v>-402.22314477268696</v>
      </c>
      <c r="M30" s="151">
        <v>-1179.9354152656738</v>
      </c>
      <c r="N30" s="151">
        <v>-131.11073344698713</v>
      </c>
      <c r="O30" s="151">
        <v>-345692.58163359668</v>
      </c>
      <c r="P30" s="151">
        <v>-8028.0810854612555</v>
      </c>
      <c r="Q30" s="151">
        <v>-119.14492272995822</v>
      </c>
      <c r="R30" s="151">
        <v>-84.494791006748088</v>
      </c>
      <c r="S30" s="151">
        <v>-260.30605606486927</v>
      </c>
    </row>
    <row r="31" spans="1:23" x14ac:dyDescent="0.3">
      <c r="A31" s="152" t="s">
        <v>313</v>
      </c>
      <c r="B31" s="151">
        <v>6182.3416998108414</v>
      </c>
      <c r="C31" s="151">
        <v>100.42509339763605</v>
      </c>
      <c r="D31" s="151">
        <v>4.0839817784427694</v>
      </c>
      <c r="E31" s="151">
        <v>30.030252970084579</v>
      </c>
      <c r="F31" s="151">
        <v>368.86358596214023</v>
      </c>
      <c r="G31" s="151">
        <v>3.7328769479627111</v>
      </c>
      <c r="H31" s="151">
        <v>1199.6297091044869</v>
      </c>
      <c r="I31" s="151">
        <v>476.48408497607687</v>
      </c>
      <c r="J31" s="151">
        <v>96.499736966691472</v>
      </c>
      <c r="K31" s="151">
        <v>3.8461672153309645</v>
      </c>
      <c r="L31" s="151">
        <v>4.0630317541436982</v>
      </c>
      <c r="M31" s="151">
        <v>21.494473666276168</v>
      </c>
      <c r="N31" s="151">
        <v>2.1118359558792799</v>
      </c>
      <c r="O31" s="151">
        <v>3724.5827084024986</v>
      </c>
      <c r="P31" s="151">
        <v>141.4897120690454</v>
      </c>
      <c r="Q31" s="151">
        <v>1.2420431284503983</v>
      </c>
      <c r="R31" s="151">
        <v>1.1624438274044977</v>
      </c>
      <c r="S31" s="151">
        <v>2.5999616882901924</v>
      </c>
    </row>
    <row r="32" spans="1:23" ht="15" thickBot="1" x14ac:dyDescent="0.35">
      <c r="A32" s="152" t="s">
        <v>314</v>
      </c>
      <c r="B32" s="151">
        <v>5759.2890000000007</v>
      </c>
      <c r="C32" s="151">
        <v>96.888822799578776</v>
      </c>
      <c r="D32" s="151">
        <v>3.7851083706357582</v>
      </c>
      <c r="E32" s="151">
        <v>0</v>
      </c>
      <c r="F32" s="151">
        <v>339.72822217825569</v>
      </c>
      <c r="G32" s="151">
        <v>2.3165403005591503</v>
      </c>
      <c r="H32" s="151">
        <v>1221.7468868045094</v>
      </c>
      <c r="I32" s="151">
        <v>502.12759417536705</v>
      </c>
      <c r="J32" s="151">
        <v>95.381277578160763</v>
      </c>
      <c r="K32" s="151">
        <v>0</v>
      </c>
      <c r="L32" s="151">
        <v>4.3461730772652691</v>
      </c>
      <c r="M32" s="151">
        <v>6.8842670318266777</v>
      </c>
      <c r="N32" s="151">
        <v>3.0479739511197037</v>
      </c>
      <c r="O32" s="151">
        <v>3439.6828233469396</v>
      </c>
      <c r="P32" s="151">
        <v>40.209046744712666</v>
      </c>
      <c r="Q32" s="151">
        <v>1.0645826410850361</v>
      </c>
      <c r="R32" s="151">
        <v>2.079680999985793</v>
      </c>
      <c r="S32" s="151">
        <v>0</v>
      </c>
    </row>
    <row r="33" spans="1:23" x14ac:dyDescent="0.3">
      <c r="A33" s="157" t="s">
        <v>315</v>
      </c>
      <c r="B33" s="154">
        <v>-3592962.65184025</v>
      </c>
      <c r="C33" s="154">
        <v>-60801.40490041599</v>
      </c>
      <c r="D33" s="154">
        <v>-2432.1925466133271</v>
      </c>
      <c r="E33" s="154">
        <v>-25452.898001312195</v>
      </c>
      <c r="F33" s="154">
        <v>-215783.3607924117</v>
      </c>
      <c r="G33" s="154">
        <v>-2244.7948109364179</v>
      </c>
      <c r="H33" s="154">
        <v>-709177.41362431366</v>
      </c>
      <c r="I33" s="154">
        <v>-281460.48959197488</v>
      </c>
      <c r="J33" s="154">
        <v>-57558.332894322477</v>
      </c>
      <c r="K33" s="154">
        <v>-3099.4974557232549</v>
      </c>
      <c r="L33" s="154">
        <v>-2441.8570628874972</v>
      </c>
      <c r="M33" s="154">
        <v>-7096.2022154951246</v>
      </c>
      <c r="N33" s="154">
        <v>-764.45852710233191</v>
      </c>
      <c r="O33" s="154">
        <v>-2164579.8001741571</v>
      </c>
      <c r="P33" s="154">
        <v>-57258.979968058949</v>
      </c>
      <c r="Q33" s="154">
        <v>-758.63420777641875</v>
      </c>
      <c r="R33" s="154">
        <v>-483.6874738295586</v>
      </c>
      <c r="S33" s="154">
        <v>-1568.6475929186984</v>
      </c>
    </row>
    <row r="34" spans="1:23" ht="15" thickBot="1" x14ac:dyDescent="0.35"/>
    <row r="35" spans="1:23" x14ac:dyDescent="0.3">
      <c r="A35" s="155" t="s">
        <v>316</v>
      </c>
      <c r="B35" s="154">
        <v>2329242.4102428337</v>
      </c>
      <c r="C35" s="154">
        <v>28624.313130647959</v>
      </c>
      <c r="D35" s="154">
        <v>1744.0702792929098</v>
      </c>
      <c r="E35" s="154">
        <v>10854.455896671898</v>
      </c>
      <c r="F35" s="154">
        <v>165736.35765887279</v>
      </c>
      <c r="G35" s="154">
        <v>2049.8472749445964</v>
      </c>
      <c r="H35" s="154">
        <v>451904.33047042094</v>
      </c>
      <c r="I35" s="154">
        <v>107849.22110057926</v>
      </c>
      <c r="J35" s="154">
        <v>22440.836701898403</v>
      </c>
      <c r="K35" s="154">
        <v>1521.5473441377069</v>
      </c>
      <c r="L35" s="154">
        <v>1719.1538084962708</v>
      </c>
      <c r="M35" s="154">
        <v>7634.1613718261997</v>
      </c>
      <c r="N35" s="154">
        <v>262.69685637008479</v>
      </c>
      <c r="O35" s="154">
        <v>1487660.5990655932</v>
      </c>
      <c r="P35" s="154">
        <v>35266.653998828493</v>
      </c>
      <c r="Q35" s="154">
        <v>770.38576432564957</v>
      </c>
      <c r="R35" s="154">
        <v>338.86134973221294</v>
      </c>
      <c r="S35" s="154">
        <v>2864.9181701951929</v>
      </c>
      <c r="T35" s="146"/>
      <c r="U35" s="146"/>
      <c r="V35" s="146"/>
      <c r="W35" s="146"/>
    </row>
    <row r="36" spans="1:23" ht="15" thickBot="1" x14ac:dyDescent="0.35">
      <c r="A36" s="152" t="s">
        <v>317</v>
      </c>
      <c r="B36" s="151">
        <v>-711050.8018695279</v>
      </c>
      <c r="C36" s="151">
        <v>-7716.6093128951852</v>
      </c>
      <c r="D36" s="151">
        <v>-543.24502271435915</v>
      </c>
      <c r="E36" s="151">
        <v>-2844.0578648400542</v>
      </c>
      <c r="F36" s="151">
        <v>-53213.523087577283</v>
      </c>
      <c r="G36" s="151">
        <v>-693.68967561633485</v>
      </c>
      <c r="H36" s="151">
        <v>-135839.95044423884</v>
      </c>
      <c r="I36" s="151">
        <v>-25810.878881186542</v>
      </c>
      <c r="J36" s="151">
        <v>-5476.0158041815694</v>
      </c>
      <c r="K36" s="151">
        <v>-421.0490367477787</v>
      </c>
      <c r="L36" s="151">
        <v>-532.03675986465691</v>
      </c>
      <c r="M36" s="151">
        <v>-2567.6996633560152</v>
      </c>
      <c r="N36" s="151">
        <v>-57.346590526146812</v>
      </c>
      <c r="O36" s="151">
        <v>-462849.29330465785</v>
      </c>
      <c r="P36" s="151">
        <v>-11094.727142432876</v>
      </c>
      <c r="Q36" s="151">
        <v>-259.9054783356903</v>
      </c>
      <c r="R36" s="151">
        <v>-103.10938719980602</v>
      </c>
      <c r="S36" s="151">
        <v>-1027.6644131569876</v>
      </c>
      <c r="T36" s="146"/>
      <c r="U36" s="146"/>
      <c r="V36" s="146"/>
      <c r="W36" s="146"/>
    </row>
    <row r="37" spans="1:23" x14ac:dyDescent="0.3">
      <c r="A37" s="155" t="s">
        <v>318</v>
      </c>
      <c r="B37" s="154">
        <v>1618191.6083733058</v>
      </c>
      <c r="C37" s="154">
        <v>20907.703817752779</v>
      </c>
      <c r="D37" s="154">
        <v>1200.8252565785506</v>
      </c>
      <c r="E37" s="154">
        <v>8010.3980318318454</v>
      </c>
      <c r="F37" s="154">
        <v>112522.83457129551</v>
      </c>
      <c r="G37" s="154">
        <v>1356.1575993282613</v>
      </c>
      <c r="H37" s="154">
        <v>316064.38002618204</v>
      </c>
      <c r="I37" s="154">
        <v>82038.342219392711</v>
      </c>
      <c r="J37" s="154">
        <v>16964.820897716829</v>
      </c>
      <c r="K37" s="154">
        <v>1100.498307389928</v>
      </c>
      <c r="L37" s="154">
        <v>1187.1170486316141</v>
      </c>
      <c r="M37" s="154">
        <v>5066.461708470184</v>
      </c>
      <c r="N37" s="154">
        <v>205.35026584393799</v>
      </c>
      <c r="O37" s="154">
        <v>1024811.3057609353</v>
      </c>
      <c r="P37" s="154">
        <v>24171.926856395625</v>
      </c>
      <c r="Q37" s="154">
        <v>510.48028598995938</v>
      </c>
      <c r="R37" s="154">
        <v>235.75196253240691</v>
      </c>
      <c r="S37" s="154">
        <v>1837.2537570382055</v>
      </c>
      <c r="T37" s="146"/>
      <c r="U37" s="146"/>
      <c r="V37" s="146"/>
      <c r="W37" s="146"/>
    </row>
    <row r="39" spans="1:23" x14ac:dyDescent="0.3">
      <c r="A39" s="152" t="s">
        <v>319</v>
      </c>
      <c r="B39" s="151">
        <v>586.73158000000012</v>
      </c>
      <c r="C39" s="151">
        <v>0</v>
      </c>
      <c r="D39" s="151">
        <v>0</v>
      </c>
      <c r="E39" s="151">
        <v>0</v>
      </c>
      <c r="F39" s="151">
        <v>0</v>
      </c>
      <c r="G39" s="151">
        <v>0</v>
      </c>
      <c r="H39" s="151">
        <v>0</v>
      </c>
      <c r="I39" s="151">
        <v>387.61734000000007</v>
      </c>
      <c r="J39" s="151">
        <v>129.58792</v>
      </c>
      <c r="K39" s="151">
        <v>69.526319999999998</v>
      </c>
      <c r="L39" s="151">
        <v>0</v>
      </c>
      <c r="M39" s="151">
        <v>0</v>
      </c>
      <c r="N39" s="151">
        <v>0</v>
      </c>
      <c r="O39" s="151">
        <v>0</v>
      </c>
      <c r="P39" s="151">
        <v>0</v>
      </c>
      <c r="Q39" s="151">
        <v>0</v>
      </c>
      <c r="R39" s="151">
        <v>0</v>
      </c>
      <c r="S39" s="151">
        <v>0</v>
      </c>
      <c r="T39" s="146"/>
      <c r="U39" s="146"/>
      <c r="V39" s="146"/>
      <c r="W39" s="146"/>
    </row>
    <row r="40" spans="1:23" ht="15" thickBot="1" x14ac:dyDescent="0.35">
      <c r="A40" s="147"/>
      <c r="B40" s="147"/>
      <c r="C40" s="147"/>
      <c r="D40" s="147"/>
      <c r="E40" s="147"/>
      <c r="F40" s="147"/>
      <c r="G40" s="147"/>
      <c r="H40" s="147"/>
      <c r="I40" s="147"/>
      <c r="J40" s="147"/>
      <c r="K40" s="147"/>
      <c r="L40" s="147"/>
      <c r="M40" s="147"/>
      <c r="N40" s="147"/>
      <c r="O40" s="147"/>
      <c r="P40" s="147"/>
      <c r="Q40" s="147"/>
      <c r="R40" s="147"/>
      <c r="S40" s="147"/>
      <c r="T40" s="147"/>
      <c r="U40" s="147"/>
      <c r="V40" s="147"/>
      <c r="W40" s="147"/>
    </row>
    <row r="41" spans="1:23" ht="15" thickBot="1" x14ac:dyDescent="0.35">
      <c r="A41" s="152" t="s">
        <v>320</v>
      </c>
      <c r="B41" s="151">
        <v>-586.73157999999989</v>
      </c>
      <c r="C41" s="151">
        <v>-10.910253232827976</v>
      </c>
      <c r="D41" s="151">
        <v>-0.42650534268636053</v>
      </c>
      <c r="E41" s="151">
        <v>-5.691620527458066</v>
      </c>
      <c r="F41" s="151">
        <v>-32.922027957537182</v>
      </c>
      <c r="G41" s="151">
        <v>-0.26479649860443022</v>
      </c>
      <c r="H41" s="151">
        <v>-127.28281505477065</v>
      </c>
      <c r="I41" s="151">
        <v>-51.38588681576271</v>
      </c>
      <c r="J41" s="151">
        <v>-10.199338904394835</v>
      </c>
      <c r="K41" s="151">
        <v>-0.69184724105093631</v>
      </c>
      <c r="L41" s="151">
        <v>-0.44373017722841884</v>
      </c>
      <c r="M41" s="151">
        <v>-5.8483159381951054E-2</v>
      </c>
      <c r="N41" s="151">
        <v>-4.0802420645011835E-2</v>
      </c>
      <c r="O41" s="151">
        <v>-345.6058966940476</v>
      </c>
      <c r="P41" s="151">
        <v>-0.34390147442246249</v>
      </c>
      <c r="Q41" s="151">
        <v>-0.12341705359558111</v>
      </c>
      <c r="R41" s="151">
        <v>-5.2818280525978444E-2</v>
      </c>
      <c r="S41" s="151">
        <v>-0.28743916505969747</v>
      </c>
      <c r="T41" s="146"/>
      <c r="U41" s="146"/>
      <c r="V41" s="146"/>
      <c r="W41" s="146"/>
    </row>
    <row r="42" spans="1:23" x14ac:dyDescent="0.3">
      <c r="A42" s="153" t="s">
        <v>321</v>
      </c>
      <c r="B42" s="154">
        <v>0</v>
      </c>
      <c r="C42" s="154">
        <v>-10.910253232827976</v>
      </c>
      <c r="D42" s="154">
        <v>-0.42650534268636053</v>
      </c>
      <c r="E42" s="154">
        <v>-5.691620527458066</v>
      </c>
      <c r="F42" s="154">
        <v>-32.922027957537182</v>
      </c>
      <c r="G42" s="154">
        <v>-0.26479649860443022</v>
      </c>
      <c r="H42" s="154">
        <v>-127.28281505477065</v>
      </c>
      <c r="I42" s="154">
        <v>336.23145318423735</v>
      </c>
      <c r="J42" s="154">
        <v>119.38858109560516</v>
      </c>
      <c r="K42" s="154">
        <v>68.834472758949047</v>
      </c>
      <c r="L42" s="154">
        <v>-0.44373017722841884</v>
      </c>
      <c r="M42" s="154">
        <v>-5.8483159381951054E-2</v>
      </c>
      <c r="N42" s="154">
        <v>-4.0802420645011835E-2</v>
      </c>
      <c r="O42" s="154">
        <v>-345.6058966940476</v>
      </c>
      <c r="P42" s="154">
        <v>-0.34390147442246249</v>
      </c>
      <c r="Q42" s="154">
        <v>-0.12341705359558111</v>
      </c>
      <c r="R42" s="154">
        <v>-5.2818280525978444E-2</v>
      </c>
      <c r="S42" s="154">
        <v>-0.28743916505969747</v>
      </c>
      <c r="T42" s="146"/>
      <c r="U42" s="146"/>
      <c r="V42" s="146"/>
      <c r="W42" s="146"/>
    </row>
    <row r="43" spans="1:23" x14ac:dyDescent="0.3">
      <c r="A43" s="152" t="s">
        <v>322</v>
      </c>
      <c r="B43" s="151">
        <v>0</v>
      </c>
      <c r="C43" s="151">
        <v>-6.6924154994762288</v>
      </c>
      <c r="D43" s="151">
        <v>-0.26162096379350142</v>
      </c>
      <c r="E43" s="151">
        <v>-3.4912745490165116</v>
      </c>
      <c r="F43" s="151">
        <v>-20.194571608499849</v>
      </c>
      <c r="G43" s="151">
        <v>-0.1624277781321472</v>
      </c>
      <c r="H43" s="151">
        <v>-78.076050675564019</v>
      </c>
      <c r="I43" s="151">
        <v>206.24641249672865</v>
      </c>
      <c r="J43" s="151">
        <v>73.233679689540949</v>
      </c>
      <c r="K43" s="151">
        <v>42.223483044752186</v>
      </c>
      <c r="L43" s="151">
        <v>-0.27218678176354905</v>
      </c>
      <c r="M43" s="151">
        <v>-3.5873924642595784E-2</v>
      </c>
      <c r="N43" s="151">
        <v>-2.5028452274525822E-2</v>
      </c>
      <c r="O43" s="151">
        <v>-211.99675299801476</v>
      </c>
      <c r="P43" s="151">
        <v>-0.21095125003996362</v>
      </c>
      <c r="Q43" s="151">
        <v>-7.5704769152151394E-2</v>
      </c>
      <c r="R43" s="151">
        <v>-3.2399053597046326E-2</v>
      </c>
      <c r="S43" s="151">
        <v>-0.17631692705480909</v>
      </c>
      <c r="T43" s="146"/>
      <c r="U43" s="146"/>
      <c r="V43" s="146"/>
      <c r="W43" s="146"/>
    </row>
    <row r="44" spans="1:23" ht="15" thickBot="1" x14ac:dyDescent="0.35"/>
    <row r="45" spans="1:23" ht="15" thickBot="1" x14ac:dyDescent="0.35">
      <c r="A45" s="150" t="s">
        <v>323</v>
      </c>
      <c r="B45" s="156">
        <v>1618191.6083733058</v>
      </c>
      <c r="C45" s="156">
        <v>20901.011402253298</v>
      </c>
      <c r="D45" s="156">
        <v>1200.5636356147572</v>
      </c>
      <c r="E45" s="156">
        <v>8006.9067572828271</v>
      </c>
      <c r="F45" s="156">
        <v>112502.639999687</v>
      </c>
      <c r="G45" s="156">
        <v>1355.9951715501293</v>
      </c>
      <c r="H45" s="156">
        <v>315986.30397550657</v>
      </c>
      <c r="I45" s="156">
        <v>82244.588631889448</v>
      </c>
      <c r="J45" s="156">
        <v>17038.054577406376</v>
      </c>
      <c r="K45" s="156">
        <v>1142.7217904346801</v>
      </c>
      <c r="L45" s="156">
        <v>1186.8448618498503</v>
      </c>
      <c r="M45" s="156">
        <v>5066.4258345455419</v>
      </c>
      <c r="N45" s="156">
        <v>205.32523739166345</v>
      </c>
      <c r="O45" s="156">
        <v>1024599.3090079373</v>
      </c>
      <c r="P45" s="156">
        <v>24171.715905145578</v>
      </c>
      <c r="Q45" s="156">
        <v>510.40458122080707</v>
      </c>
      <c r="R45" s="156">
        <v>235.7195634788099</v>
      </c>
      <c r="S45" s="156">
        <v>1837.0774401111505</v>
      </c>
      <c r="T45" s="146"/>
      <c r="U45" s="146"/>
      <c r="V45" s="146"/>
      <c r="W45" s="146"/>
    </row>
    <row r="46" spans="1:23" ht="15" thickTop="1" x14ac:dyDescent="0.3"/>
    <row r="47" spans="1:23" x14ac:dyDescent="0.3">
      <c r="A47" s="150" t="s">
        <v>324</v>
      </c>
      <c r="B47" s="159">
        <v>4.9735241403223503E-2</v>
      </c>
      <c r="C47" s="159">
        <v>3.6759360165051901E-2</v>
      </c>
      <c r="D47" s="159">
        <v>5.2953377739083179E-2</v>
      </c>
      <c r="E47" s="159">
        <v>3.468242420170746E-2</v>
      </c>
      <c r="F47" s="159">
        <v>5.961399278662214E-2</v>
      </c>
      <c r="G47" s="159">
        <v>7.7253590012924561E-2</v>
      </c>
      <c r="H47" s="159">
        <v>4.7362722121517618E-2</v>
      </c>
      <c r="I47" s="159">
        <v>3.078144622383415E-2</v>
      </c>
      <c r="J47" s="159">
        <v>3.1587012697143757E-2</v>
      </c>
      <c r="K47" s="159">
        <v>3.9907589047847698E-2</v>
      </c>
      <c r="L47" s="159">
        <v>5.182834407079475E-2</v>
      </c>
      <c r="M47" s="159">
        <v>7.6219240594406087E-2</v>
      </c>
      <c r="N47" s="159">
        <v>2.8165423498453034E-2</v>
      </c>
      <c r="O47" s="159">
        <v>5.2966657586681579E-2</v>
      </c>
      <c r="P47" s="159">
        <v>5.6197060832613499E-2</v>
      </c>
      <c r="Q47" s="159">
        <v>7.5538722380491724E-2</v>
      </c>
      <c r="R47" s="159">
        <v>4.9565098821453595E-2</v>
      </c>
      <c r="S47" s="159">
        <v>0.12105783314350574</v>
      </c>
      <c r="T47" s="146"/>
      <c r="U47" s="146"/>
      <c r="V47" s="146"/>
      <c r="W47" s="146"/>
    </row>
    <row r="49" spans="1:23" x14ac:dyDescent="0.3">
      <c r="A49" s="150" t="s">
        <v>325</v>
      </c>
      <c r="B49" s="160">
        <v>1</v>
      </c>
      <c r="C49" s="160">
        <v>0.7391008694826483</v>
      </c>
      <c r="D49" s="160">
        <v>1.0647053526848087</v>
      </c>
      <c r="E49" s="160">
        <v>0.69734102465740877</v>
      </c>
      <c r="F49" s="160">
        <v>1.1986267906756025</v>
      </c>
      <c r="G49" s="160">
        <v>1.5532967737423611</v>
      </c>
      <c r="H49" s="160">
        <v>0.9522970188790093</v>
      </c>
      <c r="I49" s="160">
        <v>0.61890613889408208</v>
      </c>
      <c r="J49" s="160">
        <v>0.63510323476778174</v>
      </c>
      <c r="K49" s="160">
        <v>0.80240063025533359</v>
      </c>
      <c r="L49" s="160">
        <v>1.0420849001335215</v>
      </c>
      <c r="M49" s="160">
        <v>1.5324996610847066</v>
      </c>
      <c r="N49" s="160">
        <v>0.56630716376954271</v>
      </c>
      <c r="O49" s="160">
        <v>1.0649723635049781</v>
      </c>
      <c r="P49" s="160">
        <v>1.1299243604148101</v>
      </c>
      <c r="Q49" s="160">
        <v>1.5188168439370602</v>
      </c>
      <c r="R49" s="160">
        <v>0.99657903376017631</v>
      </c>
      <c r="S49" s="160">
        <v>2.4340453515052123</v>
      </c>
      <c r="T49" s="146"/>
      <c r="U49" s="146"/>
      <c r="V49" s="146"/>
      <c r="W49" s="146"/>
    </row>
    <row r="51" spans="1:23" x14ac:dyDescent="0.3">
      <c r="A51" s="150" t="s">
        <v>326</v>
      </c>
      <c r="B51" s="151">
        <v>0</v>
      </c>
      <c r="C51" s="151">
        <v>0</v>
      </c>
      <c r="D51" s="151">
        <v>0</v>
      </c>
      <c r="E51" s="151">
        <v>0</v>
      </c>
      <c r="F51" s="151">
        <v>0</v>
      </c>
      <c r="G51" s="151">
        <v>0</v>
      </c>
      <c r="H51" s="151">
        <v>0</v>
      </c>
      <c r="I51" s="151">
        <v>0</v>
      </c>
      <c r="J51" s="151">
        <v>0</v>
      </c>
      <c r="K51" s="151">
        <v>0</v>
      </c>
      <c r="L51" s="151">
        <v>0</v>
      </c>
      <c r="M51" s="151">
        <v>0</v>
      </c>
      <c r="N51" s="151">
        <v>0</v>
      </c>
      <c r="O51" s="151">
        <v>0</v>
      </c>
      <c r="P51" s="151">
        <v>0</v>
      </c>
      <c r="Q51" s="151">
        <v>0</v>
      </c>
      <c r="R51" s="151">
        <v>0</v>
      </c>
      <c r="S51" s="151">
        <v>0</v>
      </c>
    </row>
    <row r="52" spans="1:23" x14ac:dyDescent="0.3">
      <c r="A52" s="152" t="s">
        <v>327</v>
      </c>
      <c r="B52" s="151">
        <v>5728328.9169303309</v>
      </c>
      <c r="C52" s="151">
        <v>99828.905263881752</v>
      </c>
      <c r="D52" s="151">
        <v>3991.2285554432465</v>
      </c>
      <c r="E52" s="151">
        <v>41537.877432430971</v>
      </c>
      <c r="F52" s="151">
        <v>338981.76102931303</v>
      </c>
      <c r="G52" s="151">
        <v>3397.7468608377221</v>
      </c>
      <c r="H52" s="151">
        <v>1164378.2255640519</v>
      </c>
      <c r="I52" s="151">
        <v>463924.99325407221</v>
      </c>
      <c r="J52" s="151">
        <v>94343.482231363523</v>
      </c>
      <c r="K52" s="151">
        <v>5025.7817121019389</v>
      </c>
      <c r="L52" s="151">
        <v>4017.0183052428724</v>
      </c>
      <c r="M52" s="151">
        <v>11180.890841439057</v>
      </c>
      <c r="N52" s="151">
        <v>1248.4735498944331</v>
      </c>
      <c r="O52" s="151">
        <v>3405066.6672220472</v>
      </c>
      <c r="P52" s="151">
        <v>86742.141028262267</v>
      </c>
      <c r="Q52" s="151">
        <v>1224.1416885596434</v>
      </c>
      <c r="R52" s="151">
        <v>802.74270632251421</v>
      </c>
      <c r="S52" s="151">
        <v>2636.8396850664044</v>
      </c>
    </row>
    <row r="53" spans="1:23" ht="15" thickBot="1" x14ac:dyDescent="0.35">
      <c r="A53" s="152" t="s">
        <v>153</v>
      </c>
      <c r="B53" s="151">
        <v>193876.14515275296</v>
      </c>
      <c r="C53" s="151">
        <v>1624.6669755127325</v>
      </c>
      <c r="D53" s="151">
        <v>66.088804897721786</v>
      </c>
      <c r="E53" s="151">
        <v>434.80431723137139</v>
      </c>
      <c r="F53" s="151">
        <v>12145.312698273234</v>
      </c>
      <c r="G53" s="151">
        <v>109.46192783999275</v>
      </c>
      <c r="H53" s="151">
        <v>22507.890242002955</v>
      </c>
      <c r="I53" s="151">
        <v>7944.0987495753307</v>
      </c>
      <c r="J53" s="151">
        <v>1614.3916859474111</v>
      </c>
      <c r="K53" s="151">
        <v>54.024348359683202</v>
      </c>
      <c r="L53" s="151">
        <v>65.853343484394458</v>
      </c>
      <c r="M53" s="151">
        <v>679.53436252147674</v>
      </c>
      <c r="N53" s="151">
        <v>35.026603519896341</v>
      </c>
      <c r="O53" s="151">
        <v>145268.53784570031</v>
      </c>
      <c r="P53" s="151">
        <v>1252.4243997913429</v>
      </c>
      <c r="Q53" s="151">
        <v>20.644850284319507</v>
      </c>
      <c r="R53" s="151">
        <v>21.125238150159621</v>
      </c>
      <c r="S53" s="151">
        <v>32.258759660666435</v>
      </c>
    </row>
    <row r="54" spans="1:23" ht="15" thickBot="1" x14ac:dyDescent="0.35">
      <c r="A54" s="161" t="s">
        <v>328</v>
      </c>
      <c r="B54" s="158">
        <v>5922205.0620830832</v>
      </c>
      <c r="C54" s="158">
        <v>101453.57223939449</v>
      </c>
      <c r="D54" s="158">
        <v>4057.3173603409682</v>
      </c>
      <c r="E54" s="158">
        <v>41972.681749662341</v>
      </c>
      <c r="F54" s="158">
        <v>351127.07372758625</v>
      </c>
      <c r="G54" s="158">
        <v>3507.2087886777149</v>
      </c>
      <c r="H54" s="158">
        <v>1186886.1158060548</v>
      </c>
      <c r="I54" s="158">
        <v>471869.09200364753</v>
      </c>
      <c r="J54" s="158">
        <v>95957.873917310935</v>
      </c>
      <c r="K54" s="158">
        <v>5079.806060461623</v>
      </c>
      <c r="L54" s="158">
        <v>4082.8716487272668</v>
      </c>
      <c r="M54" s="158">
        <v>11860.425203960534</v>
      </c>
      <c r="N54" s="158">
        <v>1283.5001534143294</v>
      </c>
      <c r="O54" s="158">
        <v>3550335.2050677477</v>
      </c>
      <c r="P54" s="158">
        <v>87994.565428053611</v>
      </c>
      <c r="Q54" s="158">
        <v>1244.7865388439632</v>
      </c>
      <c r="R54" s="158">
        <v>823.8679444726738</v>
      </c>
      <c r="S54" s="158">
        <v>2669.0984447270707</v>
      </c>
    </row>
    <row r="56" spans="1:23" x14ac:dyDescent="0.3">
      <c r="A56" s="150" t="s">
        <v>329</v>
      </c>
      <c r="B56" s="151">
        <v>-9.5367431640625002E-10</v>
      </c>
      <c r="C56" s="151">
        <v>12027.854208330542</v>
      </c>
      <c r="D56" s="151">
        <v>-118.94546556526888</v>
      </c>
      <c r="E56" s="151">
        <v>5665.3278516782448</v>
      </c>
      <c r="F56" s="151">
        <v>-30392.644723698199</v>
      </c>
      <c r="G56" s="151">
        <v>-787.43329720329962</v>
      </c>
      <c r="H56" s="151">
        <v>25804.37171132016</v>
      </c>
      <c r="I56" s="151">
        <v>82559.381311093384</v>
      </c>
      <c r="J56" s="151">
        <v>15958.704321090057</v>
      </c>
      <c r="K56" s="151">
        <v>458.76126060066093</v>
      </c>
      <c r="L56" s="151">
        <v>-78.13922265650146</v>
      </c>
      <c r="M56" s="151">
        <v>-2869.9383833607899</v>
      </c>
      <c r="N56" s="151">
        <v>256.3447699419126</v>
      </c>
      <c r="O56" s="151">
        <v>-101905.1941720028</v>
      </c>
      <c r="P56" s="151">
        <v>-4531.068538833827</v>
      </c>
      <c r="Q56" s="151">
        <v>-284.23343325810532</v>
      </c>
      <c r="R56" s="151">
        <v>1.3191209109022748</v>
      </c>
      <c r="S56" s="151">
        <v>-1764.467318386821</v>
      </c>
    </row>
    <row r="58" spans="1:23" ht="16.2" x14ac:dyDescent="0.3">
      <c r="A58" s="150" t="s">
        <v>330</v>
      </c>
      <c r="B58" s="162">
        <v>1.0000000000000002</v>
      </c>
      <c r="C58" s="162">
        <v>0.88144474420329855</v>
      </c>
      <c r="D58" s="162">
        <v>1.0293162833964935</v>
      </c>
      <c r="E58" s="162">
        <v>0.86502344821643851</v>
      </c>
      <c r="F58" s="162">
        <v>1.0865573947376033</v>
      </c>
      <c r="G58" s="162">
        <v>1.2245185116282105</v>
      </c>
      <c r="H58" s="162">
        <v>0.97825876352610663</v>
      </c>
      <c r="I58" s="162">
        <v>0.82503753114973</v>
      </c>
      <c r="J58" s="162">
        <v>0.83369051783241854</v>
      </c>
      <c r="K58" s="162">
        <v>0.90968921743461773</v>
      </c>
      <c r="L58" s="162">
        <v>1.0191383000444942</v>
      </c>
      <c r="M58" s="162">
        <v>1.24197601131555</v>
      </c>
      <c r="N58" s="162">
        <v>0.80027679057147616</v>
      </c>
      <c r="O58" s="162">
        <v>1.0287029782502066</v>
      </c>
      <c r="P58" s="162">
        <v>1.0514925952164458</v>
      </c>
      <c r="Q58" s="162">
        <v>1.2283390962132943</v>
      </c>
      <c r="R58" s="162">
        <v>0.99839886850829407</v>
      </c>
      <c r="S58" s="162">
        <v>1.6610724013842986</v>
      </c>
    </row>
    <row r="59" spans="1:23" x14ac:dyDescent="0.3">
      <c r="A59" s="163" t="s">
        <v>293</v>
      </c>
      <c r="B59" s="146"/>
      <c r="C59" s="146"/>
      <c r="D59" s="146"/>
      <c r="E59" s="146"/>
      <c r="F59" s="146"/>
      <c r="G59" s="146"/>
      <c r="H59" s="146"/>
      <c r="I59" s="146"/>
      <c r="J59" s="146"/>
      <c r="K59" s="146"/>
      <c r="L59" s="146"/>
      <c r="M59" s="146"/>
      <c r="N59" s="146"/>
      <c r="O59" s="146"/>
      <c r="P59" s="146"/>
      <c r="Q59" s="146"/>
      <c r="R59" s="146"/>
      <c r="S59" s="146"/>
    </row>
    <row r="60" spans="1:23" ht="16.2" x14ac:dyDescent="0.3">
      <c r="A60" s="163" t="s">
        <v>470</v>
      </c>
      <c r="B60" s="146"/>
      <c r="C60" s="146"/>
      <c r="D60" s="146"/>
      <c r="E60" s="146"/>
      <c r="F60" s="146"/>
      <c r="G60" s="146"/>
      <c r="H60" s="146"/>
      <c r="I60" s="146"/>
      <c r="J60" s="146"/>
      <c r="K60" s="146"/>
      <c r="L60" s="146"/>
      <c r="M60" s="146"/>
      <c r="N60" s="146"/>
      <c r="O60" s="146"/>
      <c r="P60" s="146"/>
      <c r="Q60" s="146"/>
      <c r="R60" s="146"/>
      <c r="S60" s="146"/>
    </row>
    <row r="61" spans="1:23" x14ac:dyDescent="0.3">
      <c r="A61" s="163" t="s">
        <v>331</v>
      </c>
      <c r="B61" s="146"/>
      <c r="C61" s="146"/>
      <c r="D61" s="146"/>
      <c r="E61" s="146"/>
      <c r="F61" s="146"/>
      <c r="G61" s="146"/>
      <c r="H61" s="146"/>
      <c r="I61" s="146"/>
      <c r="J61" s="146"/>
      <c r="K61" s="146"/>
      <c r="L61" s="146"/>
      <c r="M61" s="146"/>
      <c r="N61" s="146"/>
      <c r="O61" s="146"/>
      <c r="P61" s="146"/>
      <c r="Q61" s="146"/>
      <c r="R61" s="146"/>
      <c r="S61" s="146"/>
    </row>
    <row r="62" spans="1:23" x14ac:dyDescent="0.3">
      <c r="A62" s="163" t="s">
        <v>293</v>
      </c>
      <c r="B62" s="146"/>
      <c r="C62" s="146"/>
      <c r="D62" s="146"/>
      <c r="E62" s="146"/>
      <c r="F62" s="146"/>
      <c r="G62" s="146"/>
      <c r="H62" s="146"/>
      <c r="I62" s="146"/>
      <c r="J62" s="146"/>
      <c r="K62" s="146"/>
      <c r="L62" s="146"/>
      <c r="M62" s="146"/>
      <c r="N62" s="146"/>
      <c r="O62" s="146"/>
      <c r="P62" s="146"/>
      <c r="Q62" s="146"/>
      <c r="R62" s="146"/>
      <c r="S62" s="146"/>
    </row>
    <row r="63" spans="1:23" x14ac:dyDescent="0.3">
      <c r="A63" s="163" t="s">
        <v>332</v>
      </c>
      <c r="B63" s="146"/>
      <c r="C63" s="146"/>
      <c r="D63" s="146"/>
      <c r="E63" s="146"/>
      <c r="F63" s="146"/>
      <c r="G63" s="146"/>
      <c r="H63" s="146"/>
      <c r="I63" s="146"/>
      <c r="J63" s="146"/>
      <c r="K63" s="146"/>
      <c r="L63" s="146"/>
      <c r="M63" s="146"/>
      <c r="N63" s="146"/>
      <c r="O63" s="146"/>
      <c r="P63" s="146"/>
      <c r="Q63" s="146"/>
      <c r="R63" s="146"/>
      <c r="S63" s="146"/>
    </row>
    <row r="64" spans="1:23" x14ac:dyDescent="0.3">
      <c r="A64" s="164"/>
      <c r="B64" s="146"/>
      <c r="C64" s="146"/>
      <c r="D64" s="146"/>
      <c r="E64" s="146"/>
      <c r="F64" s="146"/>
      <c r="G64" s="146"/>
      <c r="H64" s="146"/>
      <c r="I64" s="146"/>
      <c r="J64" s="146"/>
      <c r="K64" s="146"/>
      <c r="L64" s="146"/>
      <c r="M64" s="146"/>
      <c r="N64" s="146"/>
      <c r="O64" s="146"/>
      <c r="P64" s="146"/>
      <c r="Q64" s="146"/>
      <c r="R64" s="146"/>
      <c r="S64" s="146"/>
    </row>
    <row r="65" spans="1:23" x14ac:dyDescent="0.3">
      <c r="A65" s="164"/>
      <c r="B65" s="146"/>
      <c r="C65" s="146"/>
      <c r="D65" s="146"/>
      <c r="E65" s="146"/>
      <c r="F65" s="146"/>
      <c r="G65" s="146"/>
      <c r="H65" s="146"/>
      <c r="I65" s="146"/>
      <c r="J65" s="146"/>
      <c r="K65" s="146"/>
      <c r="L65" s="146"/>
      <c r="M65" s="146"/>
      <c r="N65" s="146"/>
      <c r="O65" s="146"/>
      <c r="P65" s="146"/>
      <c r="Q65" s="146"/>
      <c r="R65" s="146"/>
      <c r="S65" s="146"/>
    </row>
    <row r="66" spans="1:23" x14ac:dyDescent="0.3">
      <c r="A66" s="164"/>
      <c r="B66" s="146"/>
      <c r="C66" s="146"/>
      <c r="D66" s="146"/>
      <c r="E66" s="146"/>
      <c r="F66" s="146"/>
      <c r="G66" s="146"/>
      <c r="H66" s="146"/>
      <c r="I66" s="146"/>
      <c r="J66" s="146"/>
      <c r="K66" s="146"/>
      <c r="L66" s="146"/>
      <c r="M66" s="146"/>
      <c r="N66" s="146"/>
      <c r="O66" s="146"/>
      <c r="P66" s="146"/>
      <c r="Q66" s="146"/>
      <c r="R66" s="146"/>
      <c r="S66" s="146"/>
    </row>
    <row r="67" spans="1:23" x14ac:dyDescent="0.3">
      <c r="A67" s="164"/>
      <c r="B67" s="146"/>
      <c r="C67" s="146"/>
      <c r="D67" s="146"/>
      <c r="E67" s="146"/>
      <c r="F67" s="146"/>
      <c r="G67" s="146"/>
      <c r="H67" s="146"/>
      <c r="I67" s="146"/>
      <c r="J67" s="146"/>
      <c r="K67" s="146"/>
      <c r="L67" s="146"/>
      <c r="M67" s="146"/>
      <c r="N67" s="146"/>
      <c r="O67" s="146"/>
      <c r="P67" s="146"/>
      <c r="Q67" s="146"/>
      <c r="R67" s="146"/>
      <c r="S67" s="146"/>
      <c r="T67" s="146"/>
      <c r="U67" s="146"/>
      <c r="V67" s="146"/>
      <c r="W67" s="146"/>
    </row>
    <row r="68" spans="1:23" x14ac:dyDescent="0.3">
      <c r="A68" s="164"/>
      <c r="B68" s="146"/>
      <c r="C68" s="146"/>
      <c r="D68" s="146"/>
      <c r="E68" s="146"/>
      <c r="F68" s="146"/>
      <c r="G68" s="146"/>
      <c r="H68" s="146"/>
      <c r="I68" s="146"/>
      <c r="J68" s="146"/>
      <c r="K68" s="146"/>
      <c r="L68" s="146"/>
      <c r="M68" s="146"/>
      <c r="N68" s="146"/>
      <c r="O68" s="146"/>
      <c r="P68" s="146"/>
      <c r="Q68" s="146"/>
      <c r="R68" s="146"/>
      <c r="S68" s="146"/>
      <c r="T68" s="146"/>
      <c r="U68" s="146"/>
      <c r="V68" s="146"/>
      <c r="W68" s="146"/>
    </row>
    <row r="69" spans="1:23" x14ac:dyDescent="0.3">
      <c r="A69" s="164"/>
      <c r="B69" s="146"/>
      <c r="C69" s="146"/>
      <c r="D69" s="146"/>
      <c r="E69" s="146"/>
      <c r="F69" s="146"/>
      <c r="G69" s="146"/>
      <c r="H69" s="146"/>
      <c r="I69" s="146"/>
      <c r="J69" s="146"/>
      <c r="K69" s="146"/>
      <c r="L69" s="146"/>
      <c r="M69" s="146"/>
      <c r="N69" s="146"/>
      <c r="O69" s="146"/>
      <c r="P69" s="146"/>
      <c r="Q69" s="146"/>
      <c r="R69" s="146"/>
      <c r="S69" s="146"/>
      <c r="T69" s="146"/>
      <c r="U69" s="146"/>
      <c r="V69" s="146"/>
      <c r="W69" s="146"/>
    </row>
    <row r="70" spans="1:23" x14ac:dyDescent="0.3">
      <c r="A70" s="164"/>
      <c r="B70" s="146"/>
      <c r="C70" s="146"/>
      <c r="D70" s="146"/>
      <c r="E70" s="146"/>
      <c r="F70" s="146"/>
      <c r="G70" s="146"/>
      <c r="H70" s="146"/>
      <c r="I70" s="146"/>
      <c r="J70" s="146"/>
      <c r="K70" s="146"/>
      <c r="L70" s="146"/>
      <c r="M70" s="146"/>
      <c r="N70" s="146"/>
      <c r="O70" s="146"/>
      <c r="P70" s="146"/>
      <c r="Q70" s="146"/>
      <c r="R70" s="146"/>
      <c r="S70" s="146"/>
      <c r="T70" s="146"/>
      <c r="U70" s="146"/>
      <c r="V70" s="146"/>
      <c r="W70" s="146"/>
    </row>
    <row r="71" spans="1:23" ht="15" x14ac:dyDescent="0.25">
      <c r="A71" s="164"/>
      <c r="B71" s="146"/>
      <c r="C71" s="146"/>
      <c r="D71" s="146"/>
      <c r="E71" s="146"/>
      <c r="F71" s="146"/>
      <c r="G71" s="146"/>
      <c r="H71" s="146"/>
      <c r="I71" s="146"/>
      <c r="J71" s="146"/>
      <c r="K71" s="146"/>
      <c r="L71" s="146"/>
      <c r="M71" s="146"/>
      <c r="N71" s="146"/>
      <c r="O71" s="146"/>
      <c r="P71" s="146"/>
      <c r="Q71" s="146"/>
      <c r="R71" s="146"/>
      <c r="S71" s="146"/>
      <c r="T71" s="146"/>
      <c r="U71" s="146"/>
      <c r="V71" s="146"/>
      <c r="W71" s="146"/>
    </row>
    <row r="72" spans="1:23" ht="15" thickBot="1" x14ac:dyDescent="0.35">
      <c r="A72" s="147"/>
      <c r="B72" s="147"/>
      <c r="C72" s="147"/>
      <c r="D72" s="147"/>
      <c r="E72" s="147"/>
      <c r="F72" s="147"/>
      <c r="G72" s="147"/>
      <c r="H72" s="147"/>
      <c r="I72" s="147"/>
      <c r="J72" s="147"/>
      <c r="K72" s="147"/>
      <c r="L72" s="147"/>
      <c r="M72" s="147"/>
      <c r="N72" s="147"/>
      <c r="O72" s="147"/>
      <c r="P72" s="147"/>
      <c r="Q72" s="147"/>
      <c r="R72" s="147"/>
      <c r="S72" s="147"/>
      <c r="T72" s="147"/>
      <c r="U72" s="147"/>
      <c r="V72" s="147"/>
      <c r="W72" s="147"/>
    </row>
  </sheetData>
  <pageMargins left="0.5" right="0.5" top="1.4" bottom="0.5" header="0.75" footer="0.45"/>
  <pageSetup scale="74" pageOrder="overThenDown" orientation="landscape"/>
  <headerFooter>
    <oddHeader>&amp;R&amp;"Arial"&amp;10 &amp;BFLORIDA POWER &amp;&amp; LIGHT COMPANY&amp;B
&amp;B AND SUBSIDIARIES&amp;B
&amp;B December 2017 - ANNUAL COS STUDY&amp;B
&amp;B MFR NO. E-1&amp;B
&amp;B ATTACHMENT NO. 1 OF 3&amp;B
&amp;B PAGE &amp;P OF &amp;N&amp;B</oddHeader>
  </headerFooter>
  <rowBreaks count="1" manualBreakCount="1">
    <brk id="40" max="16383" man="1"/>
  </rowBreaks>
  <colBreaks count="1" manualBreakCount="1">
    <brk id="1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autoPageBreaks="0"/>
  </sheetPr>
  <dimension ref="A1:W72"/>
  <sheetViews>
    <sheetView showGridLines="0" showZeros="0" workbookViewId="0">
      <pane xSplit="1" ySplit="8" topLeftCell="B9" activePane="bottomRight" state="frozen"/>
      <selection activeCell="A47" sqref="A47"/>
      <selection pane="topRight" activeCell="A47" sqref="A47"/>
      <selection pane="bottomLeft" activeCell="A47" sqref="A47"/>
      <selection pane="bottomRight" activeCell="J30" sqref="J30"/>
    </sheetView>
  </sheetViews>
  <sheetFormatPr defaultColWidth="9.109375" defaultRowHeight="14.4" x14ac:dyDescent="0.3"/>
  <cols>
    <col min="1" max="1" width="45.6640625" style="18" customWidth="1"/>
    <col min="2" max="23" width="11.33203125" style="18" customWidth="1"/>
    <col min="24" max="16384" width="9.109375" style="18"/>
  </cols>
  <sheetData>
    <row r="1" spans="1:23" s="263" customFormat="1" x14ac:dyDescent="0.3">
      <c r="A1" s="351" t="s">
        <v>633</v>
      </c>
    </row>
    <row r="2" spans="1:23" s="263" customFormat="1" x14ac:dyDescent="0.3">
      <c r="A2" s="351" t="s">
        <v>623</v>
      </c>
    </row>
    <row r="3" spans="1:23" ht="15" thickBot="1" x14ac:dyDescent="0.35">
      <c r="A3" s="166"/>
      <c r="B3" s="166"/>
      <c r="C3" s="166"/>
      <c r="D3" s="166"/>
      <c r="E3" s="166"/>
      <c r="F3" s="166"/>
      <c r="G3" s="166"/>
      <c r="H3" s="166"/>
      <c r="I3" s="166"/>
      <c r="J3" s="166"/>
      <c r="K3" s="166"/>
      <c r="L3" s="166"/>
      <c r="M3" s="166"/>
      <c r="N3" s="166"/>
      <c r="O3" s="166"/>
      <c r="P3" s="166"/>
      <c r="Q3" s="166"/>
      <c r="R3" s="166"/>
      <c r="S3" s="166"/>
      <c r="T3" s="166"/>
      <c r="U3" s="166"/>
      <c r="V3" s="166"/>
      <c r="W3" s="166"/>
    </row>
    <row r="4" spans="1:23" x14ac:dyDescent="0.3">
      <c r="A4" s="177" t="s">
        <v>290</v>
      </c>
      <c r="B4" s="165"/>
      <c r="C4" s="165"/>
      <c r="D4" s="165"/>
      <c r="E4" s="165"/>
      <c r="F4" s="165"/>
      <c r="G4" s="165"/>
      <c r="H4" s="165"/>
      <c r="I4" s="165"/>
      <c r="J4" s="165"/>
      <c r="K4" s="165"/>
      <c r="L4" s="165"/>
      <c r="M4" s="165"/>
      <c r="N4" s="165"/>
      <c r="O4" s="165"/>
      <c r="P4" s="165"/>
      <c r="Q4" s="165"/>
      <c r="R4" s="165"/>
      <c r="S4" s="165"/>
      <c r="T4" s="165"/>
      <c r="U4" s="165"/>
      <c r="V4" s="165"/>
      <c r="W4" s="165"/>
    </row>
    <row r="5" spans="1:23" x14ac:dyDescent="0.3">
      <c r="A5" s="177" t="s">
        <v>333</v>
      </c>
      <c r="B5" s="165"/>
      <c r="C5" s="165"/>
      <c r="D5" s="165"/>
      <c r="E5" s="165"/>
      <c r="F5" s="165"/>
      <c r="G5" s="165"/>
      <c r="H5" s="165"/>
      <c r="I5" s="165"/>
      <c r="J5" s="165"/>
      <c r="K5" s="165"/>
      <c r="L5" s="165"/>
      <c r="M5" s="165"/>
      <c r="N5" s="165"/>
      <c r="O5" s="165"/>
      <c r="P5" s="165"/>
      <c r="Q5" s="165"/>
      <c r="R5" s="165"/>
      <c r="S5" s="165"/>
      <c r="T5" s="165"/>
      <c r="U5" s="165"/>
      <c r="V5" s="165"/>
      <c r="W5" s="165"/>
    </row>
    <row r="6" spans="1:23" x14ac:dyDescent="0.3">
      <c r="A6" s="177" t="s">
        <v>292</v>
      </c>
      <c r="B6" s="165"/>
      <c r="C6" s="165"/>
      <c r="D6" s="165"/>
      <c r="E6" s="165"/>
      <c r="F6" s="165"/>
      <c r="G6" s="165"/>
      <c r="H6" s="165"/>
      <c r="I6" s="165"/>
      <c r="J6" s="165"/>
      <c r="K6" s="165"/>
      <c r="L6" s="165"/>
      <c r="M6" s="165"/>
      <c r="N6" s="165"/>
      <c r="O6" s="165"/>
      <c r="P6" s="165"/>
      <c r="Q6" s="165"/>
      <c r="R6" s="165"/>
      <c r="S6" s="165"/>
      <c r="T6" s="165"/>
      <c r="U6" s="165"/>
      <c r="V6" s="165"/>
      <c r="W6" s="165"/>
    </row>
    <row r="7" spans="1:23" ht="15" thickBot="1" x14ac:dyDescent="0.35">
      <c r="A7" s="166"/>
      <c r="B7" s="166"/>
      <c r="C7" s="166"/>
      <c r="D7" s="166"/>
      <c r="E7" s="166"/>
      <c r="F7" s="166"/>
      <c r="G7" s="166"/>
      <c r="H7" s="166"/>
      <c r="I7" s="166"/>
      <c r="J7" s="166"/>
      <c r="K7" s="166"/>
      <c r="L7" s="166"/>
      <c r="M7" s="166"/>
      <c r="N7" s="166"/>
      <c r="O7" s="166"/>
      <c r="P7" s="166"/>
      <c r="Q7" s="166"/>
      <c r="R7" s="166"/>
      <c r="S7" s="166"/>
      <c r="T7" s="166"/>
      <c r="U7" s="166"/>
      <c r="V7" s="166"/>
      <c r="W7" s="166"/>
    </row>
    <row r="8" spans="1:23" ht="27" thickBot="1" x14ac:dyDescent="0.35">
      <c r="A8" s="179" t="s">
        <v>293</v>
      </c>
      <c r="B8" s="179" t="s">
        <v>294</v>
      </c>
      <c r="C8" s="179" t="s">
        <v>28</v>
      </c>
      <c r="D8" s="179" t="s">
        <v>30</v>
      </c>
      <c r="E8" s="179" t="s">
        <v>29</v>
      </c>
      <c r="F8" s="179" t="s">
        <v>0</v>
      </c>
      <c r="G8" s="179" t="s">
        <v>1</v>
      </c>
      <c r="H8" s="179" t="s">
        <v>2</v>
      </c>
      <c r="I8" s="179" t="s">
        <v>3</v>
      </c>
      <c r="J8" s="179" t="s">
        <v>4</v>
      </c>
      <c r="K8" s="179" t="s">
        <v>5</v>
      </c>
      <c r="L8" s="179" t="s">
        <v>15</v>
      </c>
      <c r="M8" s="179" t="s">
        <v>7</v>
      </c>
      <c r="N8" s="179" t="s">
        <v>8</v>
      </c>
      <c r="O8" s="179" t="s">
        <v>9</v>
      </c>
      <c r="P8" s="179" t="s">
        <v>10</v>
      </c>
      <c r="Q8" s="179" t="s">
        <v>11</v>
      </c>
      <c r="R8" s="179" t="s">
        <v>53</v>
      </c>
      <c r="S8" s="179" t="s">
        <v>54</v>
      </c>
      <c r="T8" s="165"/>
      <c r="U8" s="165"/>
      <c r="V8" s="165"/>
      <c r="W8" s="165"/>
    </row>
    <row r="9" spans="1:23" x14ac:dyDescent="0.3">
      <c r="A9" s="167" t="s">
        <v>295</v>
      </c>
      <c r="B9" s="168">
        <v>0</v>
      </c>
      <c r="C9" s="168">
        <v>0</v>
      </c>
      <c r="D9" s="168">
        <v>0</v>
      </c>
      <c r="E9" s="168">
        <v>0</v>
      </c>
      <c r="F9" s="168">
        <v>0</v>
      </c>
      <c r="G9" s="168">
        <v>0</v>
      </c>
      <c r="H9" s="168">
        <v>0</v>
      </c>
      <c r="I9" s="168">
        <v>0</v>
      </c>
      <c r="J9" s="168">
        <v>0</v>
      </c>
      <c r="K9" s="168">
        <v>0</v>
      </c>
      <c r="L9" s="168">
        <v>0</v>
      </c>
      <c r="M9" s="168">
        <v>0</v>
      </c>
      <c r="N9" s="168">
        <v>0</v>
      </c>
      <c r="O9" s="168">
        <v>0</v>
      </c>
      <c r="P9" s="168">
        <v>0</v>
      </c>
      <c r="Q9" s="168">
        <v>0</v>
      </c>
      <c r="R9" s="168">
        <v>0</v>
      </c>
      <c r="S9" s="168">
        <v>0</v>
      </c>
      <c r="T9" s="165"/>
      <c r="U9" s="165"/>
      <c r="V9" s="165"/>
      <c r="W9" s="165"/>
    </row>
    <row r="10" spans="1:23" x14ac:dyDescent="0.3">
      <c r="A10" s="169" t="s">
        <v>296</v>
      </c>
      <c r="B10" s="168">
        <v>43122297.36666742</v>
      </c>
      <c r="C10" s="168">
        <v>733540.02787674277</v>
      </c>
      <c r="D10" s="168">
        <v>29412.365024838342</v>
      </c>
      <c r="E10" s="168">
        <v>289165.4330937721</v>
      </c>
      <c r="F10" s="168">
        <v>2500171.4588199104</v>
      </c>
      <c r="G10" s="168">
        <v>22992.757672568776</v>
      </c>
      <c r="H10" s="168">
        <v>8726606.5733149722</v>
      </c>
      <c r="I10" s="168">
        <v>3487896.2322201403</v>
      </c>
      <c r="J10" s="168">
        <v>697031.86775489838</v>
      </c>
      <c r="K10" s="168">
        <v>36120.037998123167</v>
      </c>
      <c r="L10" s="168">
        <v>29759.698009982611</v>
      </c>
      <c r="M10" s="168">
        <v>104444.00060249708</v>
      </c>
      <c r="N10" s="168">
        <v>10048.918926573604</v>
      </c>
      <c r="O10" s="168">
        <v>25785596.720515884</v>
      </c>
      <c r="P10" s="168">
        <v>635139.60650192003</v>
      </c>
      <c r="Q10" s="168">
        <v>8725.0424379115957</v>
      </c>
      <c r="R10" s="168">
        <v>6332.6939037161692</v>
      </c>
      <c r="S10" s="168">
        <v>19313.931992967471</v>
      </c>
      <c r="T10" s="165"/>
      <c r="U10" s="165"/>
      <c r="V10" s="165"/>
      <c r="W10" s="165"/>
    </row>
    <row r="11" spans="1:23" ht="15" thickBot="1" x14ac:dyDescent="0.35">
      <c r="A11" s="169" t="s">
        <v>297</v>
      </c>
      <c r="B11" s="168">
        <v>-13074538.029894501</v>
      </c>
      <c r="C11" s="168">
        <v>-215220.51195168094</v>
      </c>
      <c r="D11" s="168">
        <v>-8700.2921077914762</v>
      </c>
      <c r="E11" s="168">
        <v>-82953.415430413705</v>
      </c>
      <c r="F11" s="168">
        <v>-756816.19845470856</v>
      </c>
      <c r="G11" s="168">
        <v>-6985.9517508762438</v>
      </c>
      <c r="H11" s="168">
        <v>-2593409.5516699967</v>
      </c>
      <c r="I11" s="168">
        <v>-1032729.1528008502</v>
      </c>
      <c r="J11" s="168">
        <v>-204961.57703576831</v>
      </c>
      <c r="K11" s="168">
        <v>-10459.056348619248</v>
      </c>
      <c r="L11" s="168">
        <v>-8715.9523051151318</v>
      </c>
      <c r="M11" s="168">
        <v>-41363.809003491711</v>
      </c>
      <c r="N11" s="168">
        <v>-3150.5183375162751</v>
      </c>
      <c r="O11" s="168">
        <v>-7868022.3483457128</v>
      </c>
      <c r="P11" s="168">
        <v>-230803.55806850118</v>
      </c>
      <c r="Q11" s="168">
        <v>-2586.4822226176943</v>
      </c>
      <c r="R11" s="168">
        <v>-1882.3858292321861</v>
      </c>
      <c r="S11" s="168">
        <v>-5777.2682316097907</v>
      </c>
      <c r="T11" s="165"/>
      <c r="U11" s="165"/>
      <c r="V11" s="165"/>
      <c r="W11" s="165"/>
    </row>
    <row r="12" spans="1:23" x14ac:dyDescent="0.3">
      <c r="A12" s="170" t="s">
        <v>298</v>
      </c>
      <c r="B12" s="171">
        <v>30047759.336772922</v>
      </c>
      <c r="C12" s="171">
        <v>518319.51592506183</v>
      </c>
      <c r="D12" s="171">
        <v>20712.072917046866</v>
      </c>
      <c r="E12" s="171">
        <v>206212.01766335839</v>
      </c>
      <c r="F12" s="171">
        <v>1743355.2603652019</v>
      </c>
      <c r="G12" s="171">
        <v>16006.805921692532</v>
      </c>
      <c r="H12" s="171">
        <v>6133197.021644976</v>
      </c>
      <c r="I12" s="171">
        <v>2455167.0794192902</v>
      </c>
      <c r="J12" s="171">
        <v>492070.29071913013</v>
      </c>
      <c r="K12" s="171">
        <v>25660.981649503923</v>
      </c>
      <c r="L12" s="171">
        <v>21043.745704867481</v>
      </c>
      <c r="M12" s="171">
        <v>63080.191599005375</v>
      </c>
      <c r="N12" s="171">
        <v>6898.4005890573289</v>
      </c>
      <c r="O12" s="171">
        <v>17917574.372170173</v>
      </c>
      <c r="P12" s="171">
        <v>404336.04843341879</v>
      </c>
      <c r="Q12" s="171">
        <v>6138.5602152939018</v>
      </c>
      <c r="R12" s="171">
        <v>4450.3080744839835</v>
      </c>
      <c r="S12" s="171">
        <v>13536.66376135768</v>
      </c>
      <c r="T12" s="165"/>
      <c r="U12" s="165"/>
      <c r="V12" s="165"/>
      <c r="W12" s="165"/>
    </row>
    <row r="13" spans="1:23" x14ac:dyDescent="0.3">
      <c r="A13" s="169" t="s">
        <v>299</v>
      </c>
      <c r="B13" s="168">
        <v>233315.26429952582</v>
      </c>
      <c r="C13" s="168">
        <v>4326.2156520434064</v>
      </c>
      <c r="D13" s="168">
        <v>169.02369099411996</v>
      </c>
      <c r="E13" s="168">
        <v>1902.7738883987704</v>
      </c>
      <c r="F13" s="168">
        <v>13429.039658840904</v>
      </c>
      <c r="G13" s="168">
        <v>117.9065489535367</v>
      </c>
      <c r="H13" s="168">
        <v>49940.517873953802</v>
      </c>
      <c r="I13" s="168">
        <v>20179.430330204417</v>
      </c>
      <c r="J13" s="168">
        <v>4087.9219403478924</v>
      </c>
      <c r="K13" s="168">
        <v>248.6199163995152</v>
      </c>
      <c r="L13" s="168">
        <v>174.22689057163038</v>
      </c>
      <c r="M13" s="168">
        <v>130.98438583551228</v>
      </c>
      <c r="N13" s="168">
        <v>41.550958289810012</v>
      </c>
      <c r="O13" s="168">
        <v>137217.58638878781</v>
      </c>
      <c r="P13" s="168">
        <v>1110.2916141184023</v>
      </c>
      <c r="Q13" s="168">
        <v>50.390959263259326</v>
      </c>
      <c r="R13" s="168">
        <v>34.567990034499253</v>
      </c>
      <c r="S13" s="168">
        <v>154.21561248856401</v>
      </c>
      <c r="T13" s="165"/>
      <c r="U13" s="165"/>
      <c r="V13" s="165"/>
      <c r="W13" s="165"/>
    </row>
    <row r="14" spans="1:23" x14ac:dyDescent="0.3">
      <c r="A14" s="169" t="s">
        <v>300</v>
      </c>
      <c r="B14" s="168">
        <v>747986.5834566378</v>
      </c>
      <c r="C14" s="168">
        <v>13074.337849469908</v>
      </c>
      <c r="D14" s="168">
        <v>517.54241122699034</v>
      </c>
      <c r="E14" s="168">
        <v>5862.1718698199184</v>
      </c>
      <c r="F14" s="168">
        <v>43427.046926505573</v>
      </c>
      <c r="G14" s="168">
        <v>416.46811172905092</v>
      </c>
      <c r="H14" s="168">
        <v>152763.50875930942</v>
      </c>
      <c r="I14" s="168">
        <v>61235.653726776196</v>
      </c>
      <c r="J14" s="168">
        <v>12370.514446740523</v>
      </c>
      <c r="K14" s="168">
        <v>760.62950509830137</v>
      </c>
      <c r="L14" s="168">
        <v>517.1149807492701</v>
      </c>
      <c r="M14" s="168">
        <v>1239.5310703153764</v>
      </c>
      <c r="N14" s="168">
        <v>132.72159264456556</v>
      </c>
      <c r="O14" s="168">
        <v>445776.82620640896</v>
      </c>
      <c r="P14" s="168">
        <v>9171.9973233260753</v>
      </c>
      <c r="Q14" s="168">
        <v>158.27402369739573</v>
      </c>
      <c r="R14" s="168">
        <v>96.110206164331586</v>
      </c>
      <c r="S14" s="168">
        <v>466.13444665603294</v>
      </c>
      <c r="T14" s="165"/>
      <c r="U14" s="165"/>
      <c r="V14" s="165"/>
      <c r="W14" s="165"/>
    </row>
    <row r="15" spans="1:23" ht="15" thickBot="1" x14ac:dyDescent="0.35">
      <c r="A15" s="169" t="s">
        <v>301</v>
      </c>
      <c r="B15" s="168">
        <v>630074.74349233333</v>
      </c>
      <c r="C15" s="168">
        <v>15677.725575451423</v>
      </c>
      <c r="D15" s="168">
        <v>597.45862763857087</v>
      </c>
      <c r="E15" s="168">
        <v>8602.7027959556672</v>
      </c>
      <c r="F15" s="168">
        <v>35101.216330779149</v>
      </c>
      <c r="G15" s="168">
        <v>413.07741980115429</v>
      </c>
      <c r="H15" s="168">
        <v>151864.72395493634</v>
      </c>
      <c r="I15" s="168">
        <v>61742.728883992881</v>
      </c>
      <c r="J15" s="168">
        <v>14687.198951017011</v>
      </c>
      <c r="K15" s="168">
        <v>986.65130025636324</v>
      </c>
      <c r="L15" s="168">
        <v>525.1561161814833</v>
      </c>
      <c r="M15" s="168">
        <v>575.72930115923668</v>
      </c>
      <c r="N15" s="168">
        <v>62.145381334732015</v>
      </c>
      <c r="O15" s="168">
        <v>335167.88621057721</v>
      </c>
      <c r="P15" s="168">
        <v>3297.9882613114355</v>
      </c>
      <c r="Q15" s="168">
        <v>192.67014151015019</v>
      </c>
      <c r="R15" s="168">
        <v>68.269417159281758</v>
      </c>
      <c r="S15" s="168">
        <v>511.41482327109719</v>
      </c>
      <c r="T15" s="165"/>
      <c r="U15" s="165"/>
      <c r="V15" s="165"/>
      <c r="W15" s="165"/>
    </row>
    <row r="16" spans="1:23" x14ac:dyDescent="0.3">
      <c r="A16" s="170" t="s">
        <v>302</v>
      </c>
      <c r="B16" s="171">
        <v>31659135.92802142</v>
      </c>
      <c r="C16" s="171">
        <v>551397.7950020266</v>
      </c>
      <c r="D16" s="171">
        <v>21996.097646906546</v>
      </c>
      <c r="E16" s="171">
        <v>222579.66621753277</v>
      </c>
      <c r="F16" s="171">
        <v>1835312.5632813275</v>
      </c>
      <c r="G16" s="171">
        <v>16954.258002176273</v>
      </c>
      <c r="H16" s="171">
        <v>6487765.7722331751</v>
      </c>
      <c r="I16" s="171">
        <v>2598324.8923602635</v>
      </c>
      <c r="J16" s="171">
        <v>523215.92605723557</v>
      </c>
      <c r="K16" s="171">
        <v>27656.882371258103</v>
      </c>
      <c r="L16" s="171">
        <v>22260.243692369866</v>
      </c>
      <c r="M16" s="171">
        <v>65026.436356315491</v>
      </c>
      <c r="N16" s="171">
        <v>7134.8185213264369</v>
      </c>
      <c r="O16" s="171">
        <v>18835736.67097595</v>
      </c>
      <c r="P16" s="171">
        <v>417916.32563217473</v>
      </c>
      <c r="Q16" s="171">
        <v>6539.8953397647065</v>
      </c>
      <c r="R16" s="171">
        <v>4649.2556878420964</v>
      </c>
      <c r="S16" s="171">
        <v>14668.428643773374</v>
      </c>
      <c r="T16" s="165"/>
      <c r="U16" s="165"/>
      <c r="V16" s="165"/>
      <c r="W16" s="165"/>
    </row>
    <row r="17" spans="1:23" x14ac:dyDescent="0.3">
      <c r="A17" s="169" t="s">
        <v>303</v>
      </c>
      <c r="B17" s="168">
        <v>3552622.4345462457</v>
      </c>
      <c r="C17" s="168">
        <v>63552.561348123578</v>
      </c>
      <c r="D17" s="168">
        <v>2511.0101588075559</v>
      </c>
      <c r="E17" s="168">
        <v>28661.332574170709</v>
      </c>
      <c r="F17" s="168">
        <v>216336.66062265536</v>
      </c>
      <c r="G17" s="168">
        <v>2503.4377666948749</v>
      </c>
      <c r="H17" s="168">
        <v>707157.37256927986</v>
      </c>
      <c r="I17" s="168">
        <v>280977.01155203133</v>
      </c>
      <c r="J17" s="168">
        <v>60007.924907307657</v>
      </c>
      <c r="K17" s="168">
        <v>3398.3663633608335</v>
      </c>
      <c r="L17" s="168">
        <v>2414.9122436592479</v>
      </c>
      <c r="M17" s="168">
        <v>4799.0008135799626</v>
      </c>
      <c r="N17" s="168">
        <v>658.01402947775716</v>
      </c>
      <c r="O17" s="168">
        <v>2122886.1247898214</v>
      </c>
      <c r="P17" s="168">
        <v>53777.338922980256</v>
      </c>
      <c r="Q17" s="168">
        <v>821.45046785037118</v>
      </c>
      <c r="R17" s="168">
        <v>447.48045811177826</v>
      </c>
      <c r="S17" s="168">
        <v>1712.4349583331305</v>
      </c>
      <c r="T17" s="165"/>
      <c r="U17" s="165"/>
      <c r="V17" s="165"/>
      <c r="W17" s="165"/>
    </row>
    <row r="18" spans="1:23" ht="15" thickBot="1" x14ac:dyDescent="0.35">
      <c r="A18" s="169" t="s">
        <v>304</v>
      </c>
      <c r="B18" s="168">
        <v>-2675641.8641278753</v>
      </c>
      <c r="C18" s="168">
        <v>-46360.171199853583</v>
      </c>
      <c r="D18" s="168">
        <v>-1835.0198884846079</v>
      </c>
      <c r="E18" s="168">
        <v>-20377.472334731163</v>
      </c>
      <c r="F18" s="168">
        <v>-164464.10610168206</v>
      </c>
      <c r="G18" s="168">
        <v>-1905.175927097185</v>
      </c>
      <c r="H18" s="168">
        <v>-523298.50370208453</v>
      </c>
      <c r="I18" s="168">
        <v>-207413.51914214477</v>
      </c>
      <c r="J18" s="168">
        <v>-43823.220054389567</v>
      </c>
      <c r="K18" s="168">
        <v>-2421.0511371494495</v>
      </c>
      <c r="L18" s="168">
        <v>-1775.6231971732577</v>
      </c>
      <c r="M18" s="168">
        <v>-3353.6933551535049</v>
      </c>
      <c r="N18" s="168">
        <v>-502.85740084982541</v>
      </c>
      <c r="O18" s="168">
        <v>-1614390.8639858821</v>
      </c>
      <c r="P18" s="168">
        <v>-41569.463270988846</v>
      </c>
      <c r="Q18" s="168">
        <v>-604.48568162727338</v>
      </c>
      <c r="R18" s="168">
        <v>-340.97919027961655</v>
      </c>
      <c r="S18" s="168">
        <v>-1205.6585583038332</v>
      </c>
      <c r="T18" s="165"/>
      <c r="U18" s="165"/>
      <c r="V18" s="165"/>
      <c r="W18" s="165"/>
    </row>
    <row r="19" spans="1:23" ht="15" thickBot="1" x14ac:dyDescent="0.35">
      <c r="A19" s="170" t="s">
        <v>305</v>
      </c>
      <c r="B19" s="171">
        <v>876980.57041837065</v>
      </c>
      <c r="C19" s="171">
        <v>17192.390148269995</v>
      </c>
      <c r="D19" s="171">
        <v>675.99027032294771</v>
      </c>
      <c r="E19" s="171">
        <v>8283.8602394395475</v>
      </c>
      <c r="F19" s="171">
        <v>51872.554520973295</v>
      </c>
      <c r="G19" s="171">
        <v>598.26183959768991</v>
      </c>
      <c r="H19" s="171">
        <v>183858.86886719536</v>
      </c>
      <c r="I19" s="171">
        <v>73563.492409886574</v>
      </c>
      <c r="J19" s="171">
        <v>16184.704852918088</v>
      </c>
      <c r="K19" s="171">
        <v>977.3152262113839</v>
      </c>
      <c r="L19" s="171">
        <v>639.2890464859903</v>
      </c>
      <c r="M19" s="171">
        <v>1445.3074584264577</v>
      </c>
      <c r="N19" s="171">
        <v>155.15662862793175</v>
      </c>
      <c r="O19" s="171">
        <v>508495.26080393937</v>
      </c>
      <c r="P19" s="171">
        <v>12207.875651991411</v>
      </c>
      <c r="Q19" s="171">
        <v>216.96478622309783</v>
      </c>
      <c r="R19" s="171">
        <v>106.50126783216169</v>
      </c>
      <c r="S19" s="171">
        <v>506.77640002929724</v>
      </c>
    </row>
    <row r="20" spans="1:23" ht="15" thickBot="1" x14ac:dyDescent="0.35">
      <c r="A20" s="172" t="s">
        <v>306</v>
      </c>
      <c r="B20" s="174">
        <v>32536116.498439785</v>
      </c>
      <c r="C20" s="174">
        <v>568590.18515029654</v>
      </c>
      <c r="D20" s="174">
        <v>22672.087917229495</v>
      </c>
      <c r="E20" s="174">
        <v>230863.52645697229</v>
      </c>
      <c r="F20" s="174">
        <v>1887185.1178023007</v>
      </c>
      <c r="G20" s="174">
        <v>17552.519841773963</v>
      </c>
      <c r="H20" s="174">
        <v>6671624.6411003703</v>
      </c>
      <c r="I20" s="174">
        <v>2671888.3847701498</v>
      </c>
      <c r="J20" s="174">
        <v>539400.63091015362</v>
      </c>
      <c r="K20" s="174">
        <v>28634.197597469487</v>
      </c>
      <c r="L20" s="174">
        <v>22899.532738855858</v>
      </c>
      <c r="M20" s="174">
        <v>66471.74381474196</v>
      </c>
      <c r="N20" s="174">
        <v>7289.9751499543681</v>
      </c>
      <c r="O20" s="174">
        <v>19344231.931779888</v>
      </c>
      <c r="P20" s="174">
        <v>430124.20128416613</v>
      </c>
      <c r="Q20" s="174">
        <v>6756.8601259878042</v>
      </c>
      <c r="R20" s="174">
        <v>4755.7569556742583</v>
      </c>
      <c r="S20" s="174">
        <v>15175.205043802671</v>
      </c>
    </row>
    <row r="22" spans="1:23" x14ac:dyDescent="0.3">
      <c r="A22" s="167" t="s">
        <v>334</v>
      </c>
      <c r="B22" s="168">
        <v>0</v>
      </c>
      <c r="C22" s="168">
        <v>0</v>
      </c>
      <c r="D22" s="168">
        <v>0</v>
      </c>
      <c r="E22" s="168">
        <v>0</v>
      </c>
      <c r="F22" s="168">
        <v>0</v>
      </c>
      <c r="G22" s="168">
        <v>0</v>
      </c>
      <c r="H22" s="168">
        <v>0</v>
      </c>
      <c r="I22" s="168">
        <v>0</v>
      </c>
      <c r="J22" s="168">
        <v>0</v>
      </c>
      <c r="K22" s="168">
        <v>0</v>
      </c>
      <c r="L22" s="168">
        <v>0</v>
      </c>
      <c r="M22" s="168">
        <v>0</v>
      </c>
      <c r="N22" s="168">
        <v>0</v>
      </c>
      <c r="O22" s="168">
        <v>0</v>
      </c>
      <c r="P22" s="168">
        <v>0</v>
      </c>
      <c r="Q22" s="168">
        <v>0</v>
      </c>
      <c r="R22" s="168">
        <v>0</v>
      </c>
      <c r="S22" s="168">
        <v>0</v>
      </c>
    </row>
    <row r="23" spans="1:23" x14ac:dyDescent="0.3">
      <c r="A23" s="169" t="s">
        <v>327</v>
      </c>
      <c r="B23" s="168">
        <v>6598567.4228524836</v>
      </c>
      <c r="C23" s="168">
        <v>114967.10320621979</v>
      </c>
      <c r="D23" s="168">
        <v>4594.8075888012008</v>
      </c>
      <c r="E23" s="168">
        <v>47685.184362267973</v>
      </c>
      <c r="F23" s="168">
        <v>389261.37698209484</v>
      </c>
      <c r="G23" s="168">
        <v>3863.0523417390978</v>
      </c>
      <c r="H23" s="168">
        <v>1341921.2496430865</v>
      </c>
      <c r="I23" s="168">
        <v>535055.38898114918</v>
      </c>
      <c r="J23" s="168">
        <v>108702.90815444618</v>
      </c>
      <c r="K23" s="168">
        <v>5788.1785435333995</v>
      </c>
      <c r="L23" s="168">
        <v>4626.7728611261173</v>
      </c>
      <c r="M23" s="168">
        <v>12935.456047461827</v>
      </c>
      <c r="N23" s="168">
        <v>1442.5741636909422</v>
      </c>
      <c r="O23" s="168">
        <v>3924156.1695580562</v>
      </c>
      <c r="P23" s="168">
        <v>98193.181114828432</v>
      </c>
      <c r="Q23" s="168">
        <v>1403.9616625656472</v>
      </c>
      <c r="R23" s="168">
        <v>929.33186618224659</v>
      </c>
      <c r="S23" s="168">
        <v>3040.7257752339201</v>
      </c>
    </row>
    <row r="24" spans="1:23" ht="15" thickBot="1" x14ac:dyDescent="0.35">
      <c r="A24" s="169" t="s">
        <v>153</v>
      </c>
      <c r="B24" s="168">
        <v>189991.59491404134</v>
      </c>
      <c r="C24" s="168">
        <v>1626.5782128108651</v>
      </c>
      <c r="D24" s="168">
        <v>66.209756804956584</v>
      </c>
      <c r="E24" s="168">
        <v>434.8053913664337</v>
      </c>
      <c r="F24" s="168">
        <v>12116.632255675824</v>
      </c>
      <c r="G24" s="168">
        <v>111.53536715677562</v>
      </c>
      <c r="H24" s="168">
        <v>22613.246507610493</v>
      </c>
      <c r="I24" s="168">
        <v>7959.288925513627</v>
      </c>
      <c r="J24" s="168">
        <v>1617.8314204660282</v>
      </c>
      <c r="K24" s="168">
        <v>54.083305331197501</v>
      </c>
      <c r="L24" s="168">
        <v>65.85504946361111</v>
      </c>
      <c r="M24" s="168">
        <v>694.94247823301907</v>
      </c>
      <c r="N24" s="168">
        <v>35.039469993836839</v>
      </c>
      <c r="O24" s="168">
        <v>141266.68755197152</v>
      </c>
      <c r="P24" s="168">
        <v>1254.4968331409357</v>
      </c>
      <c r="Q24" s="168">
        <v>20.742860602903026</v>
      </c>
      <c r="R24" s="168">
        <v>21.169779365815394</v>
      </c>
      <c r="S24" s="168">
        <v>32.44974853349013</v>
      </c>
    </row>
    <row r="25" spans="1:23" ht="15" thickBot="1" x14ac:dyDescent="0.35">
      <c r="A25" s="173" t="s">
        <v>335</v>
      </c>
      <c r="B25" s="174">
        <v>6788559.017766525</v>
      </c>
      <c r="C25" s="174">
        <v>116593.68141903065</v>
      </c>
      <c r="D25" s="174">
        <v>4661.0173456061575</v>
      </c>
      <c r="E25" s="174">
        <v>48119.989753634407</v>
      </c>
      <c r="F25" s="174">
        <v>401378.00923777069</v>
      </c>
      <c r="G25" s="174">
        <v>3974.5877088958732</v>
      </c>
      <c r="H25" s="174">
        <v>1364534.4961506969</v>
      </c>
      <c r="I25" s="174">
        <v>543014.67790666281</v>
      </c>
      <c r="J25" s="174">
        <v>110320.73957491222</v>
      </c>
      <c r="K25" s="174">
        <v>5842.2618488645976</v>
      </c>
      <c r="L25" s="174">
        <v>4692.6279105897283</v>
      </c>
      <c r="M25" s="174">
        <v>13630.398525694845</v>
      </c>
      <c r="N25" s="174">
        <v>1477.613633684779</v>
      </c>
      <c r="O25" s="174">
        <v>4065422.8571100277</v>
      </c>
      <c r="P25" s="174">
        <v>99447.67794796938</v>
      </c>
      <c r="Q25" s="174">
        <v>1424.7045231685502</v>
      </c>
      <c r="R25" s="174">
        <v>950.5016455480619</v>
      </c>
      <c r="S25" s="174">
        <v>3073.1755237674101</v>
      </c>
    </row>
    <row r="27" spans="1:23" x14ac:dyDescent="0.3">
      <c r="A27" s="167" t="s">
        <v>309</v>
      </c>
      <c r="B27" s="168">
        <v>0</v>
      </c>
      <c r="C27" s="168">
        <v>0</v>
      </c>
      <c r="D27" s="168">
        <v>0</v>
      </c>
      <c r="E27" s="168">
        <v>0</v>
      </c>
      <c r="F27" s="168">
        <v>0</v>
      </c>
      <c r="G27" s="168">
        <v>0</v>
      </c>
      <c r="H27" s="168">
        <v>0</v>
      </c>
      <c r="I27" s="168">
        <v>0</v>
      </c>
      <c r="J27" s="168">
        <v>0</v>
      </c>
      <c r="K27" s="168">
        <v>0</v>
      </c>
      <c r="L27" s="168">
        <v>0</v>
      </c>
      <c r="M27" s="168">
        <v>0</v>
      </c>
      <c r="N27" s="168">
        <v>0</v>
      </c>
      <c r="O27" s="168">
        <v>0</v>
      </c>
      <c r="P27" s="168">
        <v>0</v>
      </c>
      <c r="Q27" s="168">
        <v>0</v>
      </c>
      <c r="R27" s="168">
        <v>0</v>
      </c>
      <c r="S27" s="168">
        <v>0</v>
      </c>
    </row>
    <row r="28" spans="1:23" x14ac:dyDescent="0.3">
      <c r="A28" s="169" t="s">
        <v>310</v>
      </c>
      <c r="B28" s="168">
        <v>-1355172.9255804827</v>
      </c>
      <c r="C28" s="168">
        <v>-22251.13406621373</v>
      </c>
      <c r="D28" s="168">
        <v>-885.33375471662282</v>
      </c>
      <c r="E28" s="168">
        <v>-9357.5276131465198</v>
      </c>
      <c r="F28" s="168">
        <v>-84834.476328125325</v>
      </c>
      <c r="G28" s="168">
        <v>-1006.7690529241509</v>
      </c>
      <c r="H28" s="168">
        <v>-255941.46720906123</v>
      </c>
      <c r="I28" s="168">
        <v>-100952.71699500302</v>
      </c>
      <c r="J28" s="168">
        <v>-21073.833018037381</v>
      </c>
      <c r="K28" s="168">
        <v>-1114.4011744007298</v>
      </c>
      <c r="L28" s="168">
        <v>-862.21993841402991</v>
      </c>
      <c r="M28" s="168">
        <v>-1683.1277249820953</v>
      </c>
      <c r="N28" s="168">
        <v>-268.10656462146443</v>
      </c>
      <c r="O28" s="168">
        <v>-830379.54436540639</v>
      </c>
      <c r="P28" s="168">
        <v>-23540.135833632427</v>
      </c>
      <c r="Q28" s="168">
        <v>-296.85093046873243</v>
      </c>
      <c r="R28" s="168">
        <v>-175.18191762084581</v>
      </c>
      <c r="S28" s="168">
        <v>-550.09909370777143</v>
      </c>
    </row>
    <row r="29" spans="1:23" x14ac:dyDescent="0.3">
      <c r="A29" s="169" t="s">
        <v>311</v>
      </c>
      <c r="B29" s="168">
        <v>-1672107.2978670401</v>
      </c>
      <c r="C29" s="168">
        <v>-28862.272054298661</v>
      </c>
      <c r="D29" s="168">
        <v>-1158.7219611551197</v>
      </c>
      <c r="E29" s="168">
        <v>-12169.4876595975</v>
      </c>
      <c r="F29" s="168">
        <v>-97854.364703328218</v>
      </c>
      <c r="G29" s="168">
        <v>-924.02071496344104</v>
      </c>
      <c r="H29" s="168">
        <v>-338587.62470509578</v>
      </c>
      <c r="I29" s="168">
        <v>-134800.89515305261</v>
      </c>
      <c r="J29" s="168">
        <v>-27284.048172031355</v>
      </c>
      <c r="K29" s="168">
        <v>-1496.9119718012419</v>
      </c>
      <c r="L29" s="168">
        <v>-1186.1708238975227</v>
      </c>
      <c r="M29" s="168">
        <v>-4260.7985177896217</v>
      </c>
      <c r="N29" s="168">
        <v>-370.69560628666403</v>
      </c>
      <c r="O29" s="168">
        <v>-995942.13136147347</v>
      </c>
      <c r="P29" s="168">
        <v>-25876.98832743306</v>
      </c>
      <c r="Q29" s="168">
        <v>-344.87676553512017</v>
      </c>
      <c r="R29" s="168">
        <v>-227.3365619859467</v>
      </c>
      <c r="S29" s="168">
        <v>-759.95280731482899</v>
      </c>
    </row>
    <row r="30" spans="1:23" x14ac:dyDescent="0.3">
      <c r="A30" s="169" t="s">
        <v>312</v>
      </c>
      <c r="B30" s="168">
        <v>-578814.36721006234</v>
      </c>
      <c r="C30" s="168">
        <v>-9922.6395267168318</v>
      </c>
      <c r="D30" s="168">
        <v>-396.67193878787492</v>
      </c>
      <c r="E30" s="168">
        <v>-3972.1426948743701</v>
      </c>
      <c r="F30" s="168">
        <v>-33830.395434507409</v>
      </c>
      <c r="G30" s="168">
        <v>-319.61472856821405</v>
      </c>
      <c r="H30" s="168">
        <v>-117349.22777634312</v>
      </c>
      <c r="I30" s="168">
        <v>-46896.668709634127</v>
      </c>
      <c r="J30" s="168">
        <v>-9433.9923783926479</v>
      </c>
      <c r="K30" s="168">
        <v>-493.70834125971476</v>
      </c>
      <c r="L30" s="168">
        <v>-402.60590904091526</v>
      </c>
      <c r="M30" s="168">
        <v>-1179.1434404213026</v>
      </c>
      <c r="N30" s="168">
        <v>-131.43506338714002</v>
      </c>
      <c r="O30" s="168">
        <v>-345990.07300326321</v>
      </c>
      <c r="P30" s="168">
        <v>-8033.0649571276335</v>
      </c>
      <c r="Q30" s="168">
        <v>-119.0698156067261</v>
      </c>
      <c r="R30" s="168">
        <v>-84.586917038578221</v>
      </c>
      <c r="S30" s="168">
        <v>-259.32657509253983</v>
      </c>
    </row>
    <row r="31" spans="1:23" x14ac:dyDescent="0.3">
      <c r="A31" s="169" t="s">
        <v>313</v>
      </c>
      <c r="B31" s="168">
        <v>6182.3416998108414</v>
      </c>
      <c r="C31" s="168">
        <v>100.42509339763605</v>
      </c>
      <c r="D31" s="168">
        <v>4.0839817784427694</v>
      </c>
      <c r="E31" s="168">
        <v>30.030252970084579</v>
      </c>
      <c r="F31" s="168">
        <v>368.86358596214023</v>
      </c>
      <c r="G31" s="168">
        <v>3.7328769479627111</v>
      </c>
      <c r="H31" s="168">
        <v>1199.6297091044869</v>
      </c>
      <c r="I31" s="168">
        <v>476.48408497607687</v>
      </c>
      <c r="J31" s="168">
        <v>96.499736966691472</v>
      </c>
      <c r="K31" s="168">
        <v>3.8461672153309645</v>
      </c>
      <c r="L31" s="168">
        <v>4.0630317541436982</v>
      </c>
      <c r="M31" s="168">
        <v>21.494473666276168</v>
      </c>
      <c r="N31" s="168">
        <v>2.1118359558792799</v>
      </c>
      <c r="O31" s="168">
        <v>3724.5827084024986</v>
      </c>
      <c r="P31" s="168">
        <v>141.4897120690454</v>
      </c>
      <c r="Q31" s="168">
        <v>1.2420431284503983</v>
      </c>
      <c r="R31" s="168">
        <v>1.1624438274044977</v>
      </c>
      <c r="S31" s="168">
        <v>2.5999616882901924</v>
      </c>
    </row>
    <row r="32" spans="1:23" ht="15" thickBot="1" x14ac:dyDescent="0.35">
      <c r="A32" s="169" t="s">
        <v>314</v>
      </c>
      <c r="B32" s="168">
        <v>5759.2890000000007</v>
      </c>
      <c r="C32" s="168">
        <v>96.888822799578776</v>
      </c>
      <c r="D32" s="168">
        <v>3.7851083706357582</v>
      </c>
      <c r="E32" s="168">
        <v>0</v>
      </c>
      <c r="F32" s="168">
        <v>339.72822217825569</v>
      </c>
      <c r="G32" s="168">
        <v>2.3165403005591503</v>
      </c>
      <c r="H32" s="168">
        <v>1221.7468868045094</v>
      </c>
      <c r="I32" s="168">
        <v>502.12759417536705</v>
      </c>
      <c r="J32" s="168">
        <v>95.381277578160763</v>
      </c>
      <c r="K32" s="168">
        <v>0</v>
      </c>
      <c r="L32" s="168">
        <v>4.3461730772652691</v>
      </c>
      <c r="M32" s="168">
        <v>6.8842670318266777</v>
      </c>
      <c r="N32" s="168">
        <v>3.0479739511197037</v>
      </c>
      <c r="O32" s="168">
        <v>3439.6828233469396</v>
      </c>
      <c r="P32" s="168">
        <v>40.209046744712666</v>
      </c>
      <c r="Q32" s="168">
        <v>1.0645826410850361</v>
      </c>
      <c r="R32" s="168">
        <v>2.079680999985793</v>
      </c>
      <c r="S32" s="168">
        <v>0</v>
      </c>
    </row>
    <row r="33" spans="1:23" x14ac:dyDescent="0.3">
      <c r="A33" s="173" t="s">
        <v>315</v>
      </c>
      <c r="B33" s="171">
        <v>-3594152.9599577738</v>
      </c>
      <c r="C33" s="171">
        <v>-60838.731731032007</v>
      </c>
      <c r="D33" s="171">
        <v>-2432.8585645105391</v>
      </c>
      <c r="E33" s="171">
        <v>-25469.127714648304</v>
      </c>
      <c r="F33" s="171">
        <v>-215810.64465782055</v>
      </c>
      <c r="G33" s="171">
        <v>-2244.3550792072838</v>
      </c>
      <c r="H33" s="171">
        <v>-709456.94309459114</v>
      </c>
      <c r="I33" s="171">
        <v>-281671.66917853832</v>
      </c>
      <c r="J33" s="171">
        <v>-57599.992553916534</v>
      </c>
      <c r="K33" s="171">
        <v>-3101.1753202463556</v>
      </c>
      <c r="L33" s="171">
        <v>-2442.587466521059</v>
      </c>
      <c r="M33" s="171">
        <v>-7094.6909424949172</v>
      </c>
      <c r="N33" s="171">
        <v>-765.07742438826938</v>
      </c>
      <c r="O33" s="171">
        <v>-2165147.4831983931</v>
      </c>
      <c r="P33" s="171">
        <v>-57268.490359379364</v>
      </c>
      <c r="Q33" s="171">
        <v>-758.49088584104334</v>
      </c>
      <c r="R33" s="171">
        <v>-483.86327181798043</v>
      </c>
      <c r="S33" s="171">
        <v>-1566.7785144268503</v>
      </c>
    </row>
    <row r="34" spans="1:23" ht="15" thickBot="1" x14ac:dyDescent="0.35"/>
    <row r="35" spans="1:23" x14ac:dyDescent="0.3">
      <c r="A35" s="172" t="s">
        <v>316</v>
      </c>
      <c r="B35" s="171">
        <v>3194406.0578087517</v>
      </c>
      <c r="C35" s="171">
        <v>55754.949687998647</v>
      </c>
      <c r="D35" s="171">
        <v>2228.1587810956185</v>
      </c>
      <c r="E35" s="171">
        <v>22650.862038986106</v>
      </c>
      <c r="F35" s="171">
        <v>185567.36457995011</v>
      </c>
      <c r="G35" s="171">
        <v>1730.2326296885894</v>
      </c>
      <c r="H35" s="171">
        <v>655077.55305610585</v>
      </c>
      <c r="I35" s="171">
        <v>261343.00872812449</v>
      </c>
      <c r="J35" s="171">
        <v>52720.747020995681</v>
      </c>
      <c r="K35" s="171">
        <v>2741.0865286182416</v>
      </c>
      <c r="L35" s="171">
        <v>2250.0404440686693</v>
      </c>
      <c r="M35" s="171">
        <v>6535.7075831999282</v>
      </c>
      <c r="N35" s="171">
        <v>712.53620929650958</v>
      </c>
      <c r="O35" s="171">
        <v>1900275.3739116346</v>
      </c>
      <c r="P35" s="171">
        <v>42179.187588590008</v>
      </c>
      <c r="Q35" s="171">
        <v>666.21363732750683</v>
      </c>
      <c r="R35" s="171">
        <v>466.63837373008147</v>
      </c>
      <c r="S35" s="171">
        <v>1506.3970093405601</v>
      </c>
      <c r="T35" s="165"/>
      <c r="U35" s="165"/>
      <c r="V35" s="165"/>
      <c r="W35" s="165"/>
    </row>
    <row r="36" spans="1:23" ht="15" thickBot="1" x14ac:dyDescent="0.35">
      <c r="A36" s="169" t="s">
        <v>317</v>
      </c>
      <c r="B36" s="168">
        <v>-1044787.6789180801</v>
      </c>
      <c r="C36" s="168">
        <v>-18182.252364893204</v>
      </c>
      <c r="D36" s="168">
        <v>-729.98216228475349</v>
      </c>
      <c r="E36" s="168">
        <v>-7394.5215342377578</v>
      </c>
      <c r="F36" s="168">
        <v>-60863.334007382844</v>
      </c>
      <c r="G36" s="168">
        <v>-570.39832620883055</v>
      </c>
      <c r="H36" s="168">
        <v>-214214.0210566668</v>
      </c>
      <c r="I36" s="168">
        <v>-85021.107458512022</v>
      </c>
      <c r="J36" s="168">
        <v>-17156.491209773332</v>
      </c>
      <c r="K36" s="168">
        <v>-891.48627716114504</v>
      </c>
      <c r="L36" s="168">
        <v>-736.82627953670965</v>
      </c>
      <c r="M36" s="168">
        <v>-2143.9711143934319</v>
      </c>
      <c r="N36" s="168">
        <v>-230.87212091751505</v>
      </c>
      <c r="O36" s="168">
        <v>-622015.44270151795</v>
      </c>
      <c r="P36" s="168">
        <v>-13761.236974683379</v>
      </c>
      <c r="Q36" s="168">
        <v>-219.72108034615692</v>
      </c>
      <c r="R36" s="168">
        <v>-152.39937420698382</v>
      </c>
      <c r="S36" s="168">
        <v>-503.61487535731368</v>
      </c>
      <c r="T36" s="165"/>
      <c r="U36" s="165"/>
      <c r="V36" s="165"/>
      <c r="W36" s="165"/>
    </row>
    <row r="37" spans="1:23" x14ac:dyDescent="0.3">
      <c r="A37" s="172" t="s">
        <v>318</v>
      </c>
      <c r="B37" s="171">
        <v>2149618.3788906713</v>
      </c>
      <c r="C37" s="171">
        <v>37572.697323105436</v>
      </c>
      <c r="D37" s="171">
        <v>1498.176618810865</v>
      </c>
      <c r="E37" s="171">
        <v>15256.340504748348</v>
      </c>
      <c r="F37" s="171">
        <v>124704.03057256728</v>
      </c>
      <c r="G37" s="171">
        <v>1159.8343034797588</v>
      </c>
      <c r="H37" s="171">
        <v>440863.53199943906</v>
      </c>
      <c r="I37" s="171">
        <v>176321.90126961248</v>
      </c>
      <c r="J37" s="171">
        <v>35564.255811222349</v>
      </c>
      <c r="K37" s="171">
        <v>1849.6002514570966</v>
      </c>
      <c r="L37" s="171">
        <v>1513.2141645319598</v>
      </c>
      <c r="M37" s="171">
        <v>4391.7364688064972</v>
      </c>
      <c r="N37" s="171">
        <v>481.66408837899462</v>
      </c>
      <c r="O37" s="171">
        <v>1278259.9312101165</v>
      </c>
      <c r="P37" s="171">
        <v>28417.950613906629</v>
      </c>
      <c r="Q37" s="171">
        <v>446.49255698134982</v>
      </c>
      <c r="R37" s="171">
        <v>314.23899952309768</v>
      </c>
      <c r="S37" s="171">
        <v>1002.7821339832464</v>
      </c>
      <c r="T37" s="165"/>
      <c r="U37" s="165"/>
      <c r="V37" s="165"/>
      <c r="W37" s="165"/>
    </row>
    <row r="39" spans="1:23" x14ac:dyDescent="0.3">
      <c r="A39" s="169" t="s">
        <v>319</v>
      </c>
      <c r="B39" s="168">
        <v>586.73158000000012</v>
      </c>
      <c r="C39" s="168">
        <v>0</v>
      </c>
      <c r="D39" s="168">
        <v>0</v>
      </c>
      <c r="E39" s="168">
        <v>0</v>
      </c>
      <c r="F39" s="168">
        <v>0</v>
      </c>
      <c r="G39" s="168">
        <v>0</v>
      </c>
      <c r="H39" s="168">
        <v>0</v>
      </c>
      <c r="I39" s="168">
        <v>387.61734000000007</v>
      </c>
      <c r="J39" s="168">
        <v>129.58792</v>
      </c>
      <c r="K39" s="168">
        <v>69.526319999999998</v>
      </c>
      <c r="L39" s="168">
        <v>0</v>
      </c>
      <c r="M39" s="168">
        <v>0</v>
      </c>
      <c r="N39" s="168">
        <v>0</v>
      </c>
      <c r="O39" s="168">
        <v>0</v>
      </c>
      <c r="P39" s="168">
        <v>0</v>
      </c>
      <c r="Q39" s="168">
        <v>0</v>
      </c>
      <c r="R39" s="168">
        <v>0</v>
      </c>
      <c r="S39" s="168">
        <v>0</v>
      </c>
      <c r="T39" s="165"/>
      <c r="U39" s="165"/>
      <c r="V39" s="165"/>
      <c r="W39" s="165"/>
    </row>
    <row r="40" spans="1:23" ht="15" thickBot="1" x14ac:dyDescent="0.35">
      <c r="A40" s="166"/>
      <c r="B40" s="166"/>
      <c r="C40" s="166"/>
      <c r="D40" s="166"/>
      <c r="E40" s="166"/>
      <c r="F40" s="166"/>
      <c r="G40" s="166"/>
      <c r="H40" s="166"/>
      <c r="I40" s="166"/>
      <c r="J40" s="166"/>
      <c r="K40" s="166"/>
      <c r="L40" s="166"/>
      <c r="M40" s="166"/>
      <c r="N40" s="166"/>
      <c r="O40" s="166"/>
      <c r="P40" s="166"/>
      <c r="Q40" s="166"/>
      <c r="R40" s="166"/>
      <c r="S40" s="166"/>
      <c r="T40" s="166"/>
      <c r="U40" s="166"/>
      <c r="V40" s="166"/>
      <c r="W40" s="166"/>
    </row>
    <row r="41" spans="1:23" ht="15" thickBot="1" x14ac:dyDescent="0.35">
      <c r="A41" s="169" t="s">
        <v>320</v>
      </c>
      <c r="B41" s="168">
        <v>-586.73157999999989</v>
      </c>
      <c r="C41" s="168">
        <v>-10.910253232827976</v>
      </c>
      <c r="D41" s="168">
        <v>-0.42650534268636053</v>
      </c>
      <c r="E41" s="168">
        <v>-5.691620527458066</v>
      </c>
      <c r="F41" s="168">
        <v>-32.922027957537182</v>
      </c>
      <c r="G41" s="168">
        <v>-0.26479649860443022</v>
      </c>
      <c r="H41" s="168">
        <v>-127.28281505477065</v>
      </c>
      <c r="I41" s="168">
        <v>-51.38588681576271</v>
      </c>
      <c r="J41" s="168">
        <v>-10.199338904394835</v>
      </c>
      <c r="K41" s="168">
        <v>-0.69184724105093631</v>
      </c>
      <c r="L41" s="168">
        <v>-0.44373017722841884</v>
      </c>
      <c r="M41" s="168">
        <v>-5.8483159381951054E-2</v>
      </c>
      <c r="N41" s="168">
        <v>-4.0802420645011835E-2</v>
      </c>
      <c r="O41" s="168">
        <v>-345.6058966940476</v>
      </c>
      <c r="P41" s="168">
        <v>-0.34390147442246249</v>
      </c>
      <c r="Q41" s="168">
        <v>-0.12341705359558111</v>
      </c>
      <c r="R41" s="168">
        <v>-5.2818280525978444E-2</v>
      </c>
      <c r="S41" s="168">
        <v>-0.28743916505969747</v>
      </c>
      <c r="T41" s="165"/>
      <c r="U41" s="165"/>
      <c r="V41" s="165"/>
      <c r="W41" s="165"/>
    </row>
    <row r="42" spans="1:23" x14ac:dyDescent="0.3">
      <c r="A42" s="170" t="s">
        <v>321</v>
      </c>
      <c r="B42" s="171">
        <v>0</v>
      </c>
      <c r="C42" s="171">
        <v>-10.910253232827976</v>
      </c>
      <c r="D42" s="171">
        <v>-0.42650534268636053</v>
      </c>
      <c r="E42" s="171">
        <v>-5.691620527458066</v>
      </c>
      <c r="F42" s="171">
        <v>-32.922027957537182</v>
      </c>
      <c r="G42" s="171">
        <v>-0.26479649860443022</v>
      </c>
      <c r="H42" s="171">
        <v>-127.28281505477065</v>
      </c>
      <c r="I42" s="171">
        <v>336.23145318423735</v>
      </c>
      <c r="J42" s="171">
        <v>119.38858109560516</v>
      </c>
      <c r="K42" s="171">
        <v>68.834472758949047</v>
      </c>
      <c r="L42" s="171">
        <v>-0.44373017722841884</v>
      </c>
      <c r="M42" s="171">
        <v>-5.8483159381951054E-2</v>
      </c>
      <c r="N42" s="171">
        <v>-4.0802420645011835E-2</v>
      </c>
      <c r="O42" s="171">
        <v>-345.6058966940476</v>
      </c>
      <c r="P42" s="171">
        <v>-0.34390147442246249</v>
      </c>
      <c r="Q42" s="171">
        <v>-0.12341705359558111</v>
      </c>
      <c r="R42" s="171">
        <v>-5.2818280525978444E-2</v>
      </c>
      <c r="S42" s="171">
        <v>-0.28743916505969747</v>
      </c>
      <c r="T42" s="165"/>
      <c r="U42" s="165"/>
      <c r="V42" s="165"/>
      <c r="W42" s="165"/>
    </row>
    <row r="43" spans="1:23" x14ac:dyDescent="0.3">
      <c r="A43" s="169" t="s">
        <v>322</v>
      </c>
      <c r="B43" s="168">
        <v>0</v>
      </c>
      <c r="C43" s="168">
        <v>-6.6924154994762288</v>
      </c>
      <c r="D43" s="168">
        <v>-0.26162096379350142</v>
      </c>
      <c r="E43" s="168">
        <v>-3.4912745490165116</v>
      </c>
      <c r="F43" s="168">
        <v>-20.194571608499849</v>
      </c>
      <c r="G43" s="168">
        <v>-0.1624277781321472</v>
      </c>
      <c r="H43" s="168">
        <v>-78.076050675564019</v>
      </c>
      <c r="I43" s="168">
        <v>206.24641249672865</v>
      </c>
      <c r="J43" s="168">
        <v>73.233679689540949</v>
      </c>
      <c r="K43" s="168">
        <v>42.223483044752186</v>
      </c>
      <c r="L43" s="168">
        <v>-0.27218678176354905</v>
      </c>
      <c r="M43" s="168">
        <v>-3.5873924642595784E-2</v>
      </c>
      <c r="N43" s="168">
        <v>-2.5028452274525822E-2</v>
      </c>
      <c r="O43" s="168">
        <v>-211.99675299801476</v>
      </c>
      <c r="P43" s="168">
        <v>-0.21095125003996362</v>
      </c>
      <c r="Q43" s="168">
        <v>-7.5704769152151394E-2</v>
      </c>
      <c r="R43" s="168">
        <v>-3.2399053597046326E-2</v>
      </c>
      <c r="S43" s="168">
        <v>-0.17631692705480909</v>
      </c>
      <c r="T43" s="165"/>
      <c r="U43" s="165"/>
      <c r="V43" s="165"/>
      <c r="W43" s="165"/>
    </row>
    <row r="44" spans="1:23" ht="15.75" thickBot="1" x14ac:dyDescent="0.3"/>
    <row r="45" spans="1:23" ht="15" thickBot="1" x14ac:dyDescent="0.35">
      <c r="A45" s="167" t="s">
        <v>323</v>
      </c>
      <c r="B45" s="174">
        <v>2149618.3788906713</v>
      </c>
      <c r="C45" s="174">
        <v>37566.004907605959</v>
      </c>
      <c r="D45" s="174">
        <v>1497.9149978470714</v>
      </c>
      <c r="E45" s="174">
        <v>15252.849230199332</v>
      </c>
      <c r="F45" s="174">
        <v>124683.83600095879</v>
      </c>
      <c r="G45" s="174">
        <v>1159.6718757016265</v>
      </c>
      <c r="H45" s="174">
        <v>440785.45594876347</v>
      </c>
      <c r="I45" s="174">
        <v>176528.14768210921</v>
      </c>
      <c r="J45" s="174">
        <v>35637.489490911896</v>
      </c>
      <c r="K45" s="174">
        <v>1891.8237345018488</v>
      </c>
      <c r="L45" s="174">
        <v>1512.9419777501962</v>
      </c>
      <c r="M45" s="174">
        <v>4391.7005948818542</v>
      </c>
      <c r="N45" s="174">
        <v>481.63905992672011</v>
      </c>
      <c r="O45" s="174">
        <v>1278047.9344571182</v>
      </c>
      <c r="P45" s="174">
        <v>28417.73966265659</v>
      </c>
      <c r="Q45" s="174">
        <v>446.41685221219768</v>
      </c>
      <c r="R45" s="174">
        <v>314.20660046950059</v>
      </c>
      <c r="S45" s="174">
        <v>1002.6058170561917</v>
      </c>
      <c r="T45" s="165"/>
      <c r="U45" s="165"/>
      <c r="V45" s="165"/>
      <c r="W45" s="165"/>
    </row>
    <row r="47" spans="1:23" x14ac:dyDescent="0.3">
      <c r="A47" s="167" t="s">
        <v>336</v>
      </c>
      <c r="B47" s="175">
        <v>6.6068683365875971E-2</v>
      </c>
      <c r="C47" s="175">
        <v>6.6068683365816561E-2</v>
      </c>
      <c r="D47" s="175">
        <v>6.6068683365890682E-2</v>
      </c>
      <c r="E47" s="175">
        <v>6.6068683365807096E-2</v>
      </c>
      <c r="F47" s="175">
        <v>6.6068683365921144E-2</v>
      </c>
      <c r="G47" s="175">
        <v>6.6068683366001718E-2</v>
      </c>
      <c r="H47" s="175">
        <v>6.6068683365865064E-2</v>
      </c>
      <c r="I47" s="175">
        <v>6.6068683365789291E-2</v>
      </c>
      <c r="J47" s="175">
        <v>6.6068683365792955E-2</v>
      </c>
      <c r="K47" s="175">
        <v>6.6068683365830952E-2</v>
      </c>
      <c r="L47" s="175">
        <v>6.6068683365885492E-2</v>
      </c>
      <c r="M47" s="175">
        <v>6.6068683365996972E-2</v>
      </c>
      <c r="N47" s="175">
        <v>6.60686833657773E-2</v>
      </c>
      <c r="O47" s="175">
        <v>6.6068683365890737E-2</v>
      </c>
      <c r="P47" s="175">
        <v>6.6068683365905531E-2</v>
      </c>
      <c r="Q47" s="175">
        <v>6.6068683365993863E-2</v>
      </c>
      <c r="R47" s="175">
        <v>6.6068683365875083E-2</v>
      </c>
      <c r="S47" s="175">
        <v>6.6068683366202086E-2</v>
      </c>
      <c r="T47" s="165"/>
      <c r="U47" s="165"/>
      <c r="V47" s="165"/>
      <c r="W47" s="165"/>
    </row>
    <row r="49" spans="1:23" ht="16.2" x14ac:dyDescent="0.3">
      <c r="A49" s="167" t="s">
        <v>337</v>
      </c>
      <c r="B49" s="168">
        <v>0</v>
      </c>
      <c r="C49" s="168">
        <v>0</v>
      </c>
      <c r="D49" s="168">
        <v>0</v>
      </c>
      <c r="E49" s="168">
        <v>0</v>
      </c>
      <c r="F49" s="168">
        <v>0</v>
      </c>
      <c r="G49" s="168">
        <v>0</v>
      </c>
      <c r="H49" s="168">
        <v>0</v>
      </c>
      <c r="I49" s="168">
        <v>0</v>
      </c>
      <c r="J49" s="168">
        <v>0</v>
      </c>
      <c r="K49" s="168">
        <v>0</v>
      </c>
      <c r="L49" s="168">
        <v>0</v>
      </c>
      <c r="M49" s="168">
        <v>0</v>
      </c>
      <c r="N49" s="168">
        <v>0</v>
      </c>
      <c r="O49" s="168">
        <v>0</v>
      </c>
      <c r="P49" s="168">
        <v>0</v>
      </c>
      <c r="Q49" s="168">
        <v>0</v>
      </c>
      <c r="R49" s="168">
        <v>0</v>
      </c>
      <c r="S49" s="168">
        <v>0</v>
      </c>
      <c r="T49" s="165"/>
      <c r="U49" s="165"/>
      <c r="V49" s="165"/>
      <c r="W49" s="165"/>
    </row>
    <row r="50" spans="1:23" x14ac:dyDescent="0.3">
      <c r="A50" s="169" t="s">
        <v>338</v>
      </c>
      <c r="B50" s="168">
        <v>870238.50592215348</v>
      </c>
      <c r="C50" s="168">
        <v>27166.052150668576</v>
      </c>
      <c r="D50" s="168">
        <v>484.63356779268526</v>
      </c>
      <c r="E50" s="168">
        <v>11812.634781515248</v>
      </c>
      <c r="F50" s="168">
        <v>19886.971229083596</v>
      </c>
      <c r="G50" s="168">
        <v>-322.12781630192416</v>
      </c>
      <c r="H50" s="168">
        <v>203347.39579035473</v>
      </c>
      <c r="I50" s="168">
        <v>153689.77703817034</v>
      </c>
      <c r="J50" s="168">
        <v>30318.130244172724</v>
      </c>
      <c r="K50" s="168">
        <v>1221.1580920321214</v>
      </c>
      <c r="L50" s="168">
        <v>531.61533322674359</v>
      </c>
      <c r="M50" s="168">
        <v>-1115.3731773380209</v>
      </c>
      <c r="N50" s="168">
        <v>450.44538373842181</v>
      </c>
      <c r="O50" s="168">
        <v>417184.30816400622</v>
      </c>
      <c r="P50" s="168">
        <v>6919.971547732338</v>
      </c>
      <c r="Q50" s="168">
        <v>-104.4134592521016</v>
      </c>
      <c r="R50" s="168">
        <v>127.90828077063465</v>
      </c>
      <c r="S50" s="168">
        <v>-1360.5812282193046</v>
      </c>
      <c r="T50" s="165"/>
      <c r="U50" s="165"/>
      <c r="V50" s="165"/>
      <c r="W50" s="165"/>
    </row>
    <row r="51" spans="1:23" ht="15.75" thickBot="1" x14ac:dyDescent="0.3">
      <c r="A51" s="169" t="s">
        <v>339</v>
      </c>
      <c r="B51" s="168">
        <v>-3884.5502387116253</v>
      </c>
      <c r="C51" s="168">
        <v>1.9112372981326189</v>
      </c>
      <c r="D51" s="168">
        <v>0.12095190723480483</v>
      </c>
      <c r="E51" s="168">
        <v>1.0741350623429753E-3</v>
      </c>
      <c r="F51" s="168">
        <v>-28.680442597409709</v>
      </c>
      <c r="G51" s="168">
        <v>2.0734393167828675</v>
      </c>
      <c r="H51" s="168">
        <v>105.35626560753585</v>
      </c>
      <c r="I51" s="168">
        <v>15.190175938296132</v>
      </c>
      <c r="J51" s="168">
        <v>3.4397345186169259</v>
      </c>
      <c r="K51" s="168">
        <v>5.8956971514300675E-2</v>
      </c>
      <c r="L51" s="168">
        <v>1.7059792166546686E-3</v>
      </c>
      <c r="M51" s="168">
        <v>15.408115711542429</v>
      </c>
      <c r="N51" s="168">
        <v>1.2866473940492142E-2</v>
      </c>
      <c r="O51" s="168">
        <v>-4001.8502937287985</v>
      </c>
      <c r="P51" s="168">
        <v>2.0724333495928442</v>
      </c>
      <c r="Q51" s="168">
        <v>9.8010318583521439E-2</v>
      </c>
      <c r="R51" s="168">
        <v>4.4541215655772251E-2</v>
      </c>
      <c r="S51" s="168">
        <v>0.19098887282369834</v>
      </c>
    </row>
    <row r="52" spans="1:23" ht="15" thickBot="1" x14ac:dyDescent="0.35">
      <c r="A52" s="172" t="s">
        <v>340</v>
      </c>
      <c r="B52" s="174">
        <v>866353.95568344183</v>
      </c>
      <c r="C52" s="174">
        <v>27167.963387966709</v>
      </c>
      <c r="D52" s="174">
        <v>484.75451969992002</v>
      </c>
      <c r="E52" s="174">
        <v>11812.635855650311</v>
      </c>
      <c r="F52" s="174">
        <v>19858.290786486185</v>
      </c>
      <c r="G52" s="174">
        <v>-320.05437698514129</v>
      </c>
      <c r="H52" s="174">
        <v>203452.75205596228</v>
      </c>
      <c r="I52" s="174">
        <v>153704.96721410865</v>
      </c>
      <c r="J52" s="174">
        <v>30321.569978691339</v>
      </c>
      <c r="K52" s="174">
        <v>1221.2170490036358</v>
      </c>
      <c r="L52" s="174">
        <v>531.61703920596028</v>
      </c>
      <c r="M52" s="174">
        <v>-1099.9650616264785</v>
      </c>
      <c r="N52" s="174">
        <v>450.45825021236232</v>
      </c>
      <c r="O52" s="174">
        <v>413182.4578702774</v>
      </c>
      <c r="P52" s="174">
        <v>6922.0439810819307</v>
      </c>
      <c r="Q52" s="174">
        <v>-104.31544893351808</v>
      </c>
      <c r="R52" s="174">
        <v>127.95282198629042</v>
      </c>
      <c r="S52" s="174">
        <v>-1360.3902393464809</v>
      </c>
    </row>
    <row r="54" spans="1:23" ht="16.2" x14ac:dyDescent="0.3">
      <c r="A54" s="167" t="s">
        <v>341</v>
      </c>
      <c r="B54" s="176">
        <v>0.87238028668292011</v>
      </c>
      <c r="C54" s="176">
        <v>0.76698597164689664</v>
      </c>
      <c r="D54" s="176">
        <v>0.89599813007413753</v>
      </c>
      <c r="E54" s="176">
        <v>0.75451707458524286</v>
      </c>
      <c r="F54" s="176">
        <v>0.95052471652794901</v>
      </c>
      <c r="G54" s="176">
        <v>1.0805251765532307</v>
      </c>
      <c r="H54" s="176">
        <v>0.85089951728600832</v>
      </c>
      <c r="I54" s="176">
        <v>0.71694141343168516</v>
      </c>
      <c r="J54" s="176">
        <v>0.72515077314087639</v>
      </c>
      <c r="K54" s="176">
        <v>0.79096845013186623</v>
      </c>
      <c r="L54" s="176">
        <v>0.88671229653510897</v>
      </c>
      <c r="M54" s="176">
        <v>1.0806994057842785</v>
      </c>
      <c r="N54" s="176">
        <v>0.69514476589591412</v>
      </c>
      <c r="O54" s="176">
        <v>0.8983666712190439</v>
      </c>
      <c r="P54" s="176">
        <v>0.93039511707147637</v>
      </c>
      <c r="Q54" s="176">
        <v>1.0732190059322055</v>
      </c>
      <c r="R54" s="176">
        <v>0.86538390271537891</v>
      </c>
      <c r="S54" s="176">
        <v>1.4426659749257593</v>
      </c>
    </row>
    <row r="55" spans="1:23" x14ac:dyDescent="0.3">
      <c r="A55" s="177" t="s">
        <v>293</v>
      </c>
      <c r="B55" s="165"/>
      <c r="C55" s="165"/>
      <c r="D55" s="165"/>
      <c r="E55" s="165"/>
      <c r="F55" s="165"/>
      <c r="G55" s="165"/>
      <c r="H55" s="165"/>
      <c r="I55" s="165"/>
      <c r="J55" s="165"/>
      <c r="K55" s="165"/>
      <c r="L55" s="165"/>
      <c r="M55" s="165"/>
      <c r="N55" s="165"/>
      <c r="O55" s="165"/>
      <c r="P55" s="165"/>
      <c r="Q55" s="165"/>
      <c r="R55" s="165"/>
      <c r="S55" s="165"/>
    </row>
    <row r="56" spans="1:23" ht="16.2" x14ac:dyDescent="0.3">
      <c r="A56" s="177" t="s">
        <v>471</v>
      </c>
      <c r="B56" s="165"/>
      <c r="C56" s="165"/>
      <c r="D56" s="165"/>
      <c r="E56" s="165"/>
      <c r="F56" s="165"/>
      <c r="G56" s="165"/>
      <c r="H56" s="165"/>
      <c r="I56" s="165"/>
      <c r="J56" s="165"/>
      <c r="K56" s="165"/>
      <c r="L56" s="165"/>
      <c r="M56" s="165"/>
      <c r="N56" s="165"/>
      <c r="O56" s="165"/>
      <c r="P56" s="165"/>
      <c r="Q56" s="165"/>
      <c r="R56" s="165"/>
      <c r="S56" s="165"/>
    </row>
    <row r="57" spans="1:23" x14ac:dyDescent="0.3">
      <c r="A57" s="177" t="s">
        <v>342</v>
      </c>
      <c r="B57" s="165"/>
      <c r="C57" s="165"/>
      <c r="D57" s="165"/>
      <c r="E57" s="165"/>
      <c r="F57" s="165"/>
      <c r="G57" s="165"/>
      <c r="H57" s="165"/>
      <c r="I57" s="165"/>
      <c r="J57" s="165"/>
      <c r="K57" s="165"/>
      <c r="L57" s="165"/>
      <c r="M57" s="165"/>
      <c r="N57" s="165"/>
      <c r="O57" s="165"/>
      <c r="P57" s="165"/>
      <c r="Q57" s="165"/>
      <c r="R57" s="165"/>
      <c r="S57" s="165"/>
    </row>
    <row r="58" spans="1:23" ht="16.2" x14ac:dyDescent="0.3">
      <c r="A58" s="177" t="s">
        <v>472</v>
      </c>
      <c r="B58" s="165"/>
      <c r="C58" s="165"/>
      <c r="D58" s="165"/>
      <c r="E58" s="165"/>
      <c r="F58" s="165"/>
      <c r="G58" s="165"/>
      <c r="H58" s="165"/>
      <c r="I58" s="165"/>
      <c r="J58" s="165"/>
      <c r="K58" s="165"/>
      <c r="L58" s="165"/>
      <c r="M58" s="165"/>
      <c r="N58" s="165"/>
      <c r="O58" s="165"/>
      <c r="P58" s="165"/>
      <c r="Q58" s="165"/>
      <c r="R58" s="165"/>
      <c r="S58" s="165"/>
    </row>
    <row r="59" spans="1:23" x14ac:dyDescent="0.3">
      <c r="A59" s="177" t="s">
        <v>343</v>
      </c>
      <c r="B59" s="165"/>
      <c r="C59" s="165"/>
      <c r="D59" s="165"/>
      <c r="E59" s="165"/>
      <c r="F59" s="165"/>
      <c r="G59" s="165"/>
      <c r="H59" s="165"/>
      <c r="I59" s="165"/>
      <c r="J59" s="165"/>
      <c r="K59" s="165"/>
      <c r="L59" s="165"/>
      <c r="M59" s="165"/>
      <c r="N59" s="165"/>
      <c r="O59" s="165"/>
      <c r="P59" s="165"/>
      <c r="Q59" s="165"/>
      <c r="R59" s="165"/>
      <c r="S59" s="165"/>
    </row>
    <row r="60" spans="1:23" x14ac:dyDescent="0.3">
      <c r="A60" s="177" t="s">
        <v>293</v>
      </c>
      <c r="B60" s="165"/>
      <c r="C60" s="165"/>
      <c r="D60" s="165"/>
      <c r="E60" s="165"/>
      <c r="F60" s="165"/>
      <c r="G60" s="165"/>
      <c r="H60" s="165"/>
      <c r="I60" s="165"/>
      <c r="J60" s="165"/>
      <c r="K60" s="165"/>
      <c r="L60" s="165"/>
      <c r="M60" s="165"/>
      <c r="N60" s="165"/>
      <c r="O60" s="165"/>
      <c r="P60" s="165"/>
      <c r="Q60" s="165"/>
      <c r="R60" s="165"/>
      <c r="S60" s="165"/>
    </row>
    <row r="61" spans="1:23" x14ac:dyDescent="0.3">
      <c r="A61" s="177" t="s">
        <v>332</v>
      </c>
      <c r="B61" s="165"/>
      <c r="C61" s="165"/>
      <c r="D61" s="165"/>
      <c r="E61" s="165"/>
      <c r="F61" s="165"/>
      <c r="G61" s="165"/>
      <c r="H61" s="165"/>
      <c r="I61" s="165"/>
      <c r="J61" s="165"/>
      <c r="K61" s="165"/>
      <c r="L61" s="165"/>
      <c r="M61" s="165"/>
      <c r="N61" s="165"/>
      <c r="O61" s="165"/>
      <c r="P61" s="165"/>
      <c r="Q61" s="165"/>
      <c r="R61" s="165"/>
      <c r="S61" s="165"/>
    </row>
    <row r="62" spans="1:23" x14ac:dyDescent="0.3">
      <c r="A62" s="178"/>
      <c r="B62" s="165"/>
      <c r="C62" s="165"/>
      <c r="D62" s="165"/>
      <c r="E62" s="165"/>
      <c r="F62" s="165"/>
      <c r="G62" s="165"/>
      <c r="H62" s="165"/>
      <c r="I62" s="165"/>
      <c r="J62" s="165"/>
      <c r="K62" s="165"/>
      <c r="L62" s="165"/>
      <c r="M62" s="165"/>
      <c r="N62" s="165"/>
      <c r="O62" s="165"/>
      <c r="P62" s="165"/>
      <c r="Q62" s="165"/>
      <c r="R62" s="165"/>
      <c r="S62" s="165"/>
    </row>
    <row r="63" spans="1:23" x14ac:dyDescent="0.3">
      <c r="A63" s="178"/>
      <c r="B63" s="165"/>
      <c r="C63" s="165"/>
      <c r="D63" s="165"/>
      <c r="E63" s="165"/>
      <c r="F63" s="165"/>
      <c r="G63" s="165"/>
      <c r="H63" s="165"/>
      <c r="I63" s="165"/>
      <c r="J63" s="165"/>
      <c r="K63" s="165"/>
      <c r="L63" s="165"/>
      <c r="M63" s="165"/>
      <c r="N63" s="165"/>
      <c r="O63" s="165"/>
      <c r="P63" s="165"/>
      <c r="Q63" s="165"/>
      <c r="R63" s="165"/>
      <c r="S63" s="165"/>
    </row>
    <row r="64" spans="1:23" x14ac:dyDescent="0.3">
      <c r="A64" s="178"/>
      <c r="B64" s="165"/>
      <c r="C64" s="165"/>
      <c r="D64" s="165"/>
      <c r="E64" s="165"/>
      <c r="F64" s="165"/>
      <c r="G64" s="165"/>
      <c r="H64" s="165"/>
      <c r="I64" s="165"/>
      <c r="J64" s="165"/>
      <c r="K64" s="165"/>
      <c r="L64" s="165"/>
      <c r="M64" s="165"/>
      <c r="N64" s="165"/>
      <c r="O64" s="165"/>
      <c r="P64" s="165"/>
      <c r="Q64" s="165"/>
      <c r="R64" s="165"/>
      <c r="S64" s="165"/>
    </row>
    <row r="65" spans="1:23" x14ac:dyDescent="0.3">
      <c r="A65" s="178"/>
      <c r="B65" s="165"/>
      <c r="C65" s="165"/>
      <c r="D65" s="165"/>
      <c r="E65" s="165"/>
      <c r="F65" s="165"/>
      <c r="G65" s="165"/>
      <c r="H65" s="165"/>
      <c r="I65" s="165"/>
      <c r="J65" s="165"/>
      <c r="K65" s="165"/>
      <c r="L65" s="165"/>
      <c r="M65" s="165"/>
      <c r="N65" s="165"/>
      <c r="O65" s="165"/>
      <c r="P65" s="165"/>
      <c r="Q65" s="165"/>
      <c r="R65" s="165"/>
      <c r="S65" s="165"/>
    </row>
    <row r="66" spans="1:23" x14ac:dyDescent="0.3">
      <c r="A66" s="178"/>
      <c r="B66" s="165"/>
      <c r="C66" s="165"/>
      <c r="D66" s="165"/>
      <c r="E66" s="165"/>
      <c r="F66" s="165"/>
      <c r="G66" s="165"/>
      <c r="H66" s="165"/>
      <c r="I66" s="165"/>
      <c r="J66" s="165"/>
      <c r="K66" s="165"/>
      <c r="L66" s="165"/>
      <c r="M66" s="165"/>
      <c r="N66" s="165"/>
      <c r="O66" s="165"/>
      <c r="P66" s="165"/>
      <c r="Q66" s="165"/>
      <c r="R66" s="165"/>
      <c r="S66" s="165"/>
    </row>
    <row r="67" spans="1:23" x14ac:dyDescent="0.3">
      <c r="A67" s="178"/>
      <c r="B67" s="165"/>
      <c r="C67" s="165"/>
      <c r="D67" s="165"/>
      <c r="E67" s="165"/>
      <c r="F67" s="165"/>
      <c r="G67" s="165"/>
      <c r="H67" s="165"/>
      <c r="I67" s="165"/>
      <c r="J67" s="165"/>
      <c r="K67" s="165"/>
      <c r="L67" s="165"/>
      <c r="M67" s="165"/>
      <c r="N67" s="165"/>
      <c r="O67" s="165"/>
      <c r="P67" s="165"/>
      <c r="Q67" s="165"/>
      <c r="R67" s="165"/>
      <c r="S67" s="165"/>
      <c r="T67" s="165"/>
      <c r="U67" s="165"/>
      <c r="V67" s="165"/>
      <c r="W67" s="165"/>
    </row>
    <row r="68" spans="1:23" x14ac:dyDescent="0.3">
      <c r="A68" s="178"/>
      <c r="B68" s="165"/>
      <c r="C68" s="165"/>
      <c r="D68" s="165"/>
      <c r="E68" s="165"/>
      <c r="F68" s="165"/>
      <c r="G68" s="165"/>
      <c r="H68" s="165"/>
      <c r="I68" s="165"/>
      <c r="J68" s="165"/>
      <c r="K68" s="165"/>
      <c r="L68" s="165"/>
      <c r="M68" s="165"/>
      <c r="N68" s="165"/>
      <c r="O68" s="165"/>
      <c r="P68" s="165"/>
      <c r="Q68" s="165"/>
      <c r="R68" s="165"/>
      <c r="S68" s="165"/>
      <c r="T68" s="165"/>
      <c r="U68" s="165"/>
      <c r="V68" s="165"/>
      <c r="W68" s="165"/>
    </row>
    <row r="69" spans="1:23" x14ac:dyDescent="0.3">
      <c r="A69" s="178"/>
      <c r="B69" s="165"/>
      <c r="C69" s="165"/>
      <c r="D69" s="165"/>
      <c r="E69" s="165"/>
      <c r="F69" s="165"/>
      <c r="G69" s="165"/>
      <c r="H69" s="165"/>
      <c r="I69" s="165"/>
      <c r="J69" s="165"/>
      <c r="K69" s="165"/>
      <c r="L69" s="165"/>
      <c r="M69" s="165"/>
      <c r="N69" s="165"/>
      <c r="O69" s="165"/>
      <c r="P69" s="165"/>
      <c r="Q69" s="165"/>
      <c r="R69" s="165"/>
      <c r="S69" s="165"/>
      <c r="T69" s="165"/>
      <c r="U69" s="165"/>
      <c r="V69" s="165"/>
      <c r="W69" s="165"/>
    </row>
    <row r="70" spans="1:23" x14ac:dyDescent="0.3">
      <c r="A70" s="178"/>
      <c r="B70" s="165"/>
      <c r="C70" s="165"/>
      <c r="D70" s="165"/>
      <c r="E70" s="165"/>
      <c r="F70" s="165"/>
      <c r="G70" s="165"/>
      <c r="H70" s="165"/>
      <c r="I70" s="165"/>
      <c r="J70" s="165"/>
      <c r="K70" s="165"/>
      <c r="L70" s="165"/>
      <c r="M70" s="165"/>
      <c r="N70" s="165"/>
      <c r="O70" s="165"/>
      <c r="P70" s="165"/>
      <c r="Q70" s="165"/>
      <c r="R70" s="165"/>
      <c r="S70" s="165"/>
      <c r="T70" s="165"/>
      <c r="U70" s="165"/>
      <c r="V70" s="165"/>
      <c r="W70" s="165"/>
    </row>
    <row r="71" spans="1:23" ht="15" x14ac:dyDescent="0.25">
      <c r="A71" s="178"/>
      <c r="B71" s="165"/>
      <c r="C71" s="165"/>
      <c r="D71" s="165"/>
      <c r="E71" s="165"/>
      <c r="F71" s="165"/>
      <c r="G71" s="165"/>
      <c r="H71" s="165"/>
      <c r="I71" s="165"/>
      <c r="J71" s="165"/>
      <c r="K71" s="165"/>
      <c r="L71" s="165"/>
      <c r="M71" s="165"/>
      <c r="N71" s="165"/>
      <c r="O71" s="165"/>
      <c r="P71" s="165"/>
      <c r="Q71" s="165"/>
      <c r="R71" s="165"/>
      <c r="S71" s="165"/>
      <c r="T71" s="165"/>
      <c r="U71" s="165"/>
      <c r="V71" s="165"/>
      <c r="W71" s="165"/>
    </row>
    <row r="72" spans="1:23" ht="15" thickBot="1" x14ac:dyDescent="0.35">
      <c r="A72" s="166"/>
      <c r="B72" s="166"/>
      <c r="C72" s="166"/>
      <c r="D72" s="166"/>
      <c r="E72" s="166"/>
      <c r="F72" s="166"/>
      <c r="G72" s="166"/>
      <c r="H72" s="166"/>
      <c r="I72" s="166"/>
      <c r="J72" s="166"/>
      <c r="K72" s="166"/>
      <c r="L72" s="166"/>
      <c r="M72" s="166"/>
      <c r="N72" s="166"/>
      <c r="O72" s="166"/>
      <c r="P72" s="166"/>
      <c r="Q72" s="166"/>
      <c r="R72" s="166"/>
      <c r="S72" s="166"/>
      <c r="T72" s="166"/>
      <c r="U72" s="166"/>
      <c r="V72" s="166"/>
      <c r="W72" s="166"/>
    </row>
  </sheetData>
  <pageMargins left="0.5" right="0.5" top="1.4" bottom="0.5" header="0.75" footer="0.45"/>
  <pageSetup scale="74" pageOrder="overThenDown" orientation="landscape"/>
  <headerFooter>
    <oddHeader>&amp;R&amp;"Arial"&amp;10 FLORIDA POWER &amp;&amp; LIGHT COMPANY
 AND SUBSIDIARIES
 DOCKET NO. 160021-EI
 MFR NO. E-1
 ATTACHMENT NO. 2 OF 3
 PAGE &amp;P OF &amp;N</oddHeader>
  </headerFooter>
  <rowBreaks count="1" manualBreakCount="1">
    <brk id="40" max="16383" man="1"/>
  </rowBreaks>
  <colBreaks count="1" manualBreakCount="1">
    <brk id="12"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autoPageBreaks="0"/>
  </sheetPr>
  <dimension ref="A1:W72"/>
  <sheetViews>
    <sheetView showGridLines="0" workbookViewId="0">
      <pane xSplit="1" ySplit="8" topLeftCell="B9" activePane="bottomRight" state="frozen"/>
      <selection activeCell="A47" sqref="A47"/>
      <selection pane="topRight" activeCell="A47" sqref="A47"/>
      <selection pane="bottomLeft" activeCell="A47" sqref="A47"/>
      <selection pane="bottomRight" activeCell="A2" sqref="A1:A2"/>
    </sheetView>
  </sheetViews>
  <sheetFormatPr defaultColWidth="9.109375" defaultRowHeight="14.4" x14ac:dyDescent="0.3"/>
  <cols>
    <col min="1" max="1" width="45.6640625" style="18" customWidth="1"/>
    <col min="2" max="23" width="11.33203125" style="18" customWidth="1"/>
    <col min="24" max="16384" width="9.109375" style="18"/>
  </cols>
  <sheetData>
    <row r="1" spans="1:23" s="263" customFormat="1" x14ac:dyDescent="0.3">
      <c r="A1" s="351" t="s">
        <v>634</v>
      </c>
    </row>
    <row r="2" spans="1:23" s="263" customFormat="1" x14ac:dyDescent="0.3">
      <c r="A2" s="351" t="s">
        <v>623</v>
      </c>
    </row>
    <row r="3" spans="1:23" ht="15" thickBot="1" x14ac:dyDescent="0.35">
      <c r="A3" s="181"/>
      <c r="B3" s="181"/>
      <c r="C3" s="181"/>
      <c r="D3" s="181"/>
      <c r="E3" s="181"/>
      <c r="F3" s="181"/>
      <c r="G3" s="181"/>
      <c r="H3" s="181"/>
      <c r="I3" s="181"/>
      <c r="J3" s="181"/>
      <c r="K3" s="181"/>
      <c r="L3" s="181"/>
      <c r="M3" s="181"/>
      <c r="N3" s="181"/>
      <c r="O3" s="181"/>
      <c r="P3" s="181"/>
      <c r="Q3" s="181"/>
      <c r="R3" s="181"/>
      <c r="S3" s="181"/>
      <c r="T3" s="181"/>
      <c r="U3" s="181"/>
      <c r="V3" s="181"/>
      <c r="W3" s="181"/>
    </row>
    <row r="4" spans="1:23" x14ac:dyDescent="0.3">
      <c r="A4" s="189" t="s">
        <v>290</v>
      </c>
      <c r="B4" s="180"/>
      <c r="C4" s="180"/>
      <c r="D4" s="180"/>
      <c r="E4" s="180"/>
      <c r="F4" s="180"/>
      <c r="G4" s="180"/>
      <c r="H4" s="180"/>
      <c r="I4" s="180"/>
      <c r="J4" s="180"/>
      <c r="K4" s="180"/>
      <c r="L4" s="180"/>
      <c r="M4" s="180"/>
      <c r="N4" s="180"/>
      <c r="O4" s="180"/>
      <c r="P4" s="180"/>
      <c r="Q4" s="180"/>
      <c r="R4" s="180"/>
      <c r="S4" s="180"/>
      <c r="T4" s="180"/>
      <c r="U4" s="180"/>
      <c r="V4" s="180"/>
      <c r="W4" s="180"/>
    </row>
    <row r="5" spans="1:23" x14ac:dyDescent="0.3">
      <c r="A5" s="189" t="s">
        <v>344</v>
      </c>
      <c r="B5" s="180"/>
      <c r="C5" s="180"/>
      <c r="D5" s="180"/>
      <c r="E5" s="180"/>
      <c r="F5" s="180"/>
      <c r="G5" s="180"/>
      <c r="H5" s="180"/>
      <c r="I5" s="180"/>
      <c r="J5" s="180"/>
      <c r="K5" s="180"/>
      <c r="L5" s="180"/>
      <c r="M5" s="180"/>
      <c r="N5" s="180"/>
      <c r="O5" s="180"/>
      <c r="P5" s="180"/>
      <c r="Q5" s="180"/>
      <c r="R5" s="180"/>
      <c r="S5" s="180"/>
      <c r="T5" s="180"/>
      <c r="U5" s="180"/>
      <c r="V5" s="180"/>
      <c r="W5" s="180"/>
    </row>
    <row r="6" spans="1:23" x14ac:dyDescent="0.3">
      <c r="A6" s="189" t="s">
        <v>292</v>
      </c>
      <c r="B6" s="180"/>
      <c r="C6" s="180"/>
      <c r="D6" s="180"/>
      <c r="E6" s="180"/>
      <c r="F6" s="180"/>
      <c r="G6" s="180"/>
      <c r="H6" s="180"/>
      <c r="I6" s="180"/>
      <c r="J6" s="180"/>
      <c r="K6" s="180"/>
      <c r="L6" s="180"/>
      <c r="M6" s="180"/>
      <c r="N6" s="180"/>
      <c r="O6" s="180"/>
      <c r="P6" s="180"/>
      <c r="Q6" s="180"/>
      <c r="R6" s="180"/>
      <c r="S6" s="180"/>
      <c r="T6" s="180"/>
      <c r="U6" s="180"/>
      <c r="V6" s="180"/>
      <c r="W6" s="180"/>
    </row>
    <row r="7" spans="1:23" ht="15" thickBot="1" x14ac:dyDescent="0.35">
      <c r="A7" s="181"/>
      <c r="B7" s="181"/>
      <c r="C7" s="181"/>
      <c r="D7" s="181"/>
      <c r="E7" s="181"/>
      <c r="F7" s="181"/>
      <c r="G7" s="181"/>
      <c r="H7" s="181"/>
      <c r="I7" s="181"/>
      <c r="J7" s="181"/>
      <c r="K7" s="181"/>
      <c r="L7" s="181"/>
      <c r="M7" s="181"/>
      <c r="N7" s="181"/>
      <c r="O7" s="181"/>
      <c r="P7" s="181"/>
      <c r="Q7" s="181"/>
      <c r="R7" s="181"/>
      <c r="S7" s="181"/>
      <c r="T7" s="181"/>
      <c r="U7" s="181"/>
      <c r="V7" s="181"/>
      <c r="W7" s="181"/>
    </row>
    <row r="8" spans="1:23" ht="27" thickBot="1" x14ac:dyDescent="0.35">
      <c r="A8" s="191" t="s">
        <v>293</v>
      </c>
      <c r="B8" s="191" t="s">
        <v>294</v>
      </c>
      <c r="C8" s="191" t="s">
        <v>28</v>
      </c>
      <c r="D8" s="191" t="s">
        <v>30</v>
      </c>
      <c r="E8" s="191" t="s">
        <v>29</v>
      </c>
      <c r="F8" s="191" t="s">
        <v>0</v>
      </c>
      <c r="G8" s="191" t="s">
        <v>1</v>
      </c>
      <c r="H8" s="191" t="s">
        <v>2</v>
      </c>
      <c r="I8" s="191" t="s">
        <v>3</v>
      </c>
      <c r="J8" s="191" t="s">
        <v>4</v>
      </c>
      <c r="K8" s="191" t="s">
        <v>5</v>
      </c>
      <c r="L8" s="191" t="s">
        <v>15</v>
      </c>
      <c r="M8" s="191" t="s">
        <v>7</v>
      </c>
      <c r="N8" s="191" t="s">
        <v>8</v>
      </c>
      <c r="O8" s="191" t="s">
        <v>9</v>
      </c>
      <c r="P8" s="191" t="s">
        <v>10</v>
      </c>
      <c r="Q8" s="191" t="s">
        <v>11</v>
      </c>
      <c r="R8" s="191" t="s">
        <v>53</v>
      </c>
      <c r="S8" s="191" t="s">
        <v>54</v>
      </c>
      <c r="T8" s="180"/>
      <c r="U8" s="180"/>
      <c r="V8" s="180"/>
      <c r="W8" s="180"/>
    </row>
    <row r="9" spans="1:23" ht="16.2" x14ac:dyDescent="0.3">
      <c r="A9" s="182" t="s">
        <v>345</v>
      </c>
      <c r="B9" s="183"/>
      <c r="C9" s="183"/>
      <c r="D9" s="183"/>
      <c r="E9" s="183"/>
      <c r="F9" s="183"/>
      <c r="G9" s="183"/>
      <c r="H9" s="183"/>
      <c r="I9" s="183"/>
      <c r="J9" s="183"/>
      <c r="K9" s="183"/>
      <c r="L9" s="183"/>
      <c r="M9" s="183"/>
      <c r="N9" s="183"/>
      <c r="O9" s="183"/>
      <c r="P9" s="183"/>
      <c r="Q9" s="183"/>
      <c r="R9" s="183"/>
      <c r="S9" s="183"/>
      <c r="T9" s="180"/>
      <c r="U9" s="180"/>
      <c r="V9" s="180"/>
      <c r="W9" s="180"/>
    </row>
    <row r="10" spans="1:23" x14ac:dyDescent="0.3">
      <c r="A10" s="184" t="s">
        <v>306</v>
      </c>
      <c r="B10" s="183">
        <v>32536116.498439785</v>
      </c>
      <c r="C10" s="183">
        <v>568590.18515029654</v>
      </c>
      <c r="D10" s="183">
        <v>22672.087917229495</v>
      </c>
      <c r="E10" s="183">
        <v>230863.52645697229</v>
      </c>
      <c r="F10" s="183">
        <v>1887185.1178023007</v>
      </c>
      <c r="G10" s="183">
        <v>17552.519841773963</v>
      </c>
      <c r="H10" s="183">
        <v>6671624.6411003703</v>
      </c>
      <c r="I10" s="183">
        <v>2671888.3847701498</v>
      </c>
      <c r="J10" s="183">
        <v>539400.63091015362</v>
      </c>
      <c r="K10" s="183">
        <v>28634.197597469487</v>
      </c>
      <c r="L10" s="183">
        <v>22899.532738855858</v>
      </c>
      <c r="M10" s="183">
        <v>66471.74381474196</v>
      </c>
      <c r="N10" s="183">
        <v>7289.9751499543681</v>
      </c>
      <c r="O10" s="183">
        <v>19344231.931779888</v>
      </c>
      <c r="P10" s="183">
        <v>430124.20128416613</v>
      </c>
      <c r="Q10" s="183">
        <v>6756.8601259878042</v>
      </c>
      <c r="R10" s="183">
        <v>4755.7569556742583</v>
      </c>
      <c r="S10" s="183">
        <v>15175.205043802671</v>
      </c>
      <c r="T10" s="180"/>
      <c r="U10" s="180"/>
      <c r="V10" s="180"/>
      <c r="W10" s="180"/>
    </row>
    <row r="12" spans="1:23" x14ac:dyDescent="0.3">
      <c r="A12" s="184" t="s">
        <v>346</v>
      </c>
      <c r="B12" s="192" t="s">
        <v>293</v>
      </c>
      <c r="C12" s="192" t="s">
        <v>293</v>
      </c>
      <c r="D12" s="192" t="s">
        <v>293</v>
      </c>
      <c r="E12" s="192" t="s">
        <v>293</v>
      </c>
      <c r="F12" s="192" t="s">
        <v>293</v>
      </c>
      <c r="G12" s="192" t="s">
        <v>293</v>
      </c>
      <c r="H12" s="192" t="s">
        <v>293</v>
      </c>
      <c r="I12" s="192" t="s">
        <v>293</v>
      </c>
      <c r="J12" s="192" t="s">
        <v>293</v>
      </c>
      <c r="K12" s="192" t="s">
        <v>293</v>
      </c>
      <c r="L12" s="192" t="s">
        <v>293</v>
      </c>
      <c r="M12" s="192" t="s">
        <v>293</v>
      </c>
      <c r="N12" s="192" t="s">
        <v>293</v>
      </c>
      <c r="O12" s="192" t="s">
        <v>293</v>
      </c>
      <c r="P12" s="192" t="s">
        <v>293</v>
      </c>
      <c r="Q12" s="192" t="s">
        <v>293</v>
      </c>
      <c r="R12" s="192" t="s">
        <v>293</v>
      </c>
      <c r="S12" s="192" t="s">
        <v>293</v>
      </c>
      <c r="T12" s="180"/>
      <c r="U12" s="180"/>
      <c r="V12" s="180"/>
      <c r="W12" s="180"/>
    </row>
    <row r="13" spans="1:23" x14ac:dyDescent="0.3">
      <c r="A13" s="185" t="s">
        <v>308</v>
      </c>
      <c r="B13" s="183">
        <v>5728328.91693033</v>
      </c>
      <c r="C13" s="183">
        <v>87801.051055551216</v>
      </c>
      <c r="D13" s="183">
        <v>4110.1740210085154</v>
      </c>
      <c r="E13" s="183">
        <v>35872.549580752726</v>
      </c>
      <c r="F13" s="183">
        <v>369374.40575301123</v>
      </c>
      <c r="G13" s="183">
        <v>4185.180158041022</v>
      </c>
      <c r="H13" s="183">
        <v>1138573.8538527316</v>
      </c>
      <c r="I13" s="183">
        <v>381365.61194297881</v>
      </c>
      <c r="J13" s="183">
        <v>78384.777910273464</v>
      </c>
      <c r="K13" s="183">
        <v>4567.0204515012783</v>
      </c>
      <c r="L13" s="183">
        <v>4095.1575278993737</v>
      </c>
      <c r="M13" s="183">
        <v>14050.829224799847</v>
      </c>
      <c r="N13" s="183">
        <v>992.12877995252029</v>
      </c>
      <c r="O13" s="183">
        <v>3506971.8613940501</v>
      </c>
      <c r="P13" s="183">
        <v>91273.209567096099</v>
      </c>
      <c r="Q13" s="183">
        <v>1508.3751218177488</v>
      </c>
      <c r="R13" s="183">
        <v>801.42358541161195</v>
      </c>
      <c r="S13" s="183">
        <v>4401.3070034532248</v>
      </c>
      <c r="T13" s="180"/>
      <c r="U13" s="180"/>
      <c r="V13" s="180"/>
      <c r="W13" s="180"/>
    </row>
    <row r="14" spans="1:23" ht="15" thickBot="1" x14ac:dyDescent="0.35">
      <c r="A14" s="185" t="s">
        <v>153</v>
      </c>
      <c r="B14" s="183">
        <v>193876.14515275296</v>
      </c>
      <c r="C14" s="183">
        <v>1624.6669755127325</v>
      </c>
      <c r="D14" s="183">
        <v>66.088804897721786</v>
      </c>
      <c r="E14" s="183">
        <v>434.80431723137139</v>
      </c>
      <c r="F14" s="183">
        <v>12145.312698273234</v>
      </c>
      <c r="G14" s="183">
        <v>109.46192783999275</v>
      </c>
      <c r="H14" s="183">
        <v>22507.890242002955</v>
      </c>
      <c r="I14" s="183">
        <v>7944.0987495753307</v>
      </c>
      <c r="J14" s="183">
        <v>1614.3916859474111</v>
      </c>
      <c r="K14" s="183">
        <v>54.024348359683202</v>
      </c>
      <c r="L14" s="183">
        <v>65.853343484394458</v>
      </c>
      <c r="M14" s="183">
        <v>679.53436252147674</v>
      </c>
      <c r="N14" s="183">
        <v>35.026603519896341</v>
      </c>
      <c r="O14" s="183">
        <v>145268.53784570031</v>
      </c>
      <c r="P14" s="183">
        <v>1252.4243997913429</v>
      </c>
      <c r="Q14" s="183">
        <v>20.644850284319507</v>
      </c>
      <c r="R14" s="183">
        <v>21.125238150159621</v>
      </c>
      <c r="S14" s="183">
        <v>32.258759660666435</v>
      </c>
      <c r="T14" s="180"/>
      <c r="U14" s="180"/>
      <c r="V14" s="180"/>
      <c r="W14" s="180"/>
    </row>
    <row r="15" spans="1:23" x14ac:dyDescent="0.3">
      <c r="A15" s="184" t="s">
        <v>154</v>
      </c>
      <c r="B15" s="186">
        <v>5922205.0620830841</v>
      </c>
      <c r="C15" s="186">
        <v>89425.718031063938</v>
      </c>
      <c r="D15" s="186">
        <v>4176.2628259062367</v>
      </c>
      <c r="E15" s="186">
        <v>36307.353897984096</v>
      </c>
      <c r="F15" s="186">
        <v>381519.71845128445</v>
      </c>
      <c r="G15" s="186">
        <v>4294.6420858810143</v>
      </c>
      <c r="H15" s="186">
        <v>1161081.7440947348</v>
      </c>
      <c r="I15" s="186">
        <v>389309.71069255413</v>
      </c>
      <c r="J15" s="186">
        <v>79999.169596220876</v>
      </c>
      <c r="K15" s="186">
        <v>4621.0447998609616</v>
      </c>
      <c r="L15" s="186">
        <v>4161.0108713837681</v>
      </c>
      <c r="M15" s="186">
        <v>14730.363587321324</v>
      </c>
      <c r="N15" s="186">
        <v>1027.1553834724166</v>
      </c>
      <c r="O15" s="186">
        <v>3652240.3992397506</v>
      </c>
      <c r="P15" s="186">
        <v>92525.633966887443</v>
      </c>
      <c r="Q15" s="186">
        <v>1529.0199721020683</v>
      </c>
      <c r="R15" s="186">
        <v>822.54882356177154</v>
      </c>
      <c r="S15" s="186">
        <v>4433.565763113892</v>
      </c>
      <c r="T15" s="180"/>
      <c r="U15" s="180"/>
      <c r="V15" s="180"/>
      <c r="W15" s="180"/>
    </row>
    <row r="17" spans="1:23" x14ac:dyDescent="0.3">
      <c r="A17" s="184" t="s">
        <v>315</v>
      </c>
      <c r="B17" s="183">
        <v>-4304013.4537097774</v>
      </c>
      <c r="C17" s="183">
        <v>-68518.014213311166</v>
      </c>
      <c r="D17" s="183">
        <v>-2975.4375693276866</v>
      </c>
      <c r="E17" s="183">
        <v>-28296.95586615225</v>
      </c>
      <c r="F17" s="183">
        <v>-268996.88387998898</v>
      </c>
      <c r="G17" s="183">
        <v>-2938.4844865527525</v>
      </c>
      <c r="H17" s="183">
        <v>-845017.3640685525</v>
      </c>
      <c r="I17" s="183">
        <v>-307271.36847316142</v>
      </c>
      <c r="J17" s="183">
        <v>-63034.348698504044</v>
      </c>
      <c r="K17" s="183">
        <v>-3520.5464924710336</v>
      </c>
      <c r="L17" s="183">
        <v>-2973.8938227521544</v>
      </c>
      <c r="M17" s="183">
        <v>-9663.9018788511403</v>
      </c>
      <c r="N17" s="183">
        <v>-821.80511762847868</v>
      </c>
      <c r="O17" s="183">
        <v>-2627429.0934788152</v>
      </c>
      <c r="P17" s="183">
        <v>-68353.707110491829</v>
      </c>
      <c r="Q17" s="183">
        <v>-1018.5396861121091</v>
      </c>
      <c r="R17" s="183">
        <v>-586.79686102936466</v>
      </c>
      <c r="S17" s="183">
        <v>-2596.312006075686</v>
      </c>
      <c r="T17" s="180"/>
      <c r="U17" s="180"/>
      <c r="V17" s="180"/>
      <c r="W17" s="180"/>
    </row>
    <row r="18" spans="1:23" ht="15" thickBot="1" x14ac:dyDescent="0.35"/>
    <row r="19" spans="1:23" ht="15" thickBot="1" x14ac:dyDescent="0.35">
      <c r="A19" s="184" t="s">
        <v>323</v>
      </c>
      <c r="B19" s="187">
        <v>1618191.6083733058</v>
      </c>
      <c r="C19" s="187">
        <v>20901.011402253298</v>
      </c>
      <c r="D19" s="187">
        <v>1200.5636356147572</v>
      </c>
      <c r="E19" s="187">
        <v>8006.9067572828271</v>
      </c>
      <c r="F19" s="187">
        <v>112502.639999687</v>
      </c>
      <c r="G19" s="187">
        <v>1355.9951715501293</v>
      </c>
      <c r="H19" s="187">
        <v>315986.30397550657</v>
      </c>
      <c r="I19" s="187">
        <v>82244.588631889448</v>
      </c>
      <c r="J19" s="187">
        <v>17038.054577406376</v>
      </c>
      <c r="K19" s="187">
        <v>1142.7217904346801</v>
      </c>
      <c r="L19" s="187">
        <v>1186.8448618498503</v>
      </c>
      <c r="M19" s="187">
        <v>5066.4258345455419</v>
      </c>
      <c r="N19" s="187">
        <v>205.32523739166345</v>
      </c>
      <c r="O19" s="187">
        <v>1024599.3090079373</v>
      </c>
      <c r="P19" s="187">
        <v>24171.715905145578</v>
      </c>
      <c r="Q19" s="187">
        <v>510.40458122080707</v>
      </c>
      <c r="R19" s="187">
        <v>235.7195634788099</v>
      </c>
      <c r="S19" s="187">
        <v>1837.0774401111505</v>
      </c>
    </row>
    <row r="21" spans="1:23" x14ac:dyDescent="0.3">
      <c r="A21" s="184" t="s">
        <v>324</v>
      </c>
      <c r="B21" s="188">
        <v>4.9735241403223503E-2</v>
      </c>
      <c r="C21" s="188">
        <v>3.6759360165051901E-2</v>
      </c>
      <c r="D21" s="188">
        <v>5.2953377739083179E-2</v>
      </c>
      <c r="E21" s="188">
        <v>3.468242420170746E-2</v>
      </c>
      <c r="F21" s="188">
        <v>5.961399278662214E-2</v>
      </c>
      <c r="G21" s="188">
        <v>7.7253590012924561E-2</v>
      </c>
      <c r="H21" s="188">
        <v>4.7362722121517618E-2</v>
      </c>
      <c r="I21" s="188">
        <v>3.078144622383415E-2</v>
      </c>
      <c r="J21" s="188">
        <v>3.1587012697143757E-2</v>
      </c>
      <c r="K21" s="188">
        <v>3.9907589047847698E-2</v>
      </c>
      <c r="L21" s="188">
        <v>5.182834407079475E-2</v>
      </c>
      <c r="M21" s="188">
        <v>7.6219240594406087E-2</v>
      </c>
      <c r="N21" s="188">
        <v>2.8165423498453034E-2</v>
      </c>
      <c r="O21" s="188">
        <v>5.2966657586681579E-2</v>
      </c>
      <c r="P21" s="188">
        <v>5.6197060832613499E-2</v>
      </c>
      <c r="Q21" s="188">
        <v>7.5538722380491724E-2</v>
      </c>
      <c r="R21" s="188">
        <v>4.9565098821453595E-2</v>
      </c>
      <c r="S21" s="188">
        <v>0.12105783314350574</v>
      </c>
    </row>
    <row r="23" spans="1:23" x14ac:dyDescent="0.3">
      <c r="A23" s="184" t="s">
        <v>347</v>
      </c>
      <c r="B23" s="193">
        <v>1</v>
      </c>
      <c r="C23" s="193">
        <v>0.7391008694826483</v>
      </c>
      <c r="D23" s="193">
        <v>1.0647053526848087</v>
      </c>
      <c r="E23" s="193">
        <v>0.69734102465740877</v>
      </c>
      <c r="F23" s="193">
        <v>1.1986267906756025</v>
      </c>
      <c r="G23" s="193">
        <v>1.5532967737423611</v>
      </c>
      <c r="H23" s="193">
        <v>0.9522970188790093</v>
      </c>
      <c r="I23" s="193">
        <v>0.61890613889408208</v>
      </c>
      <c r="J23" s="193">
        <v>0.63510323476778174</v>
      </c>
      <c r="K23" s="193">
        <v>0.80240063025533359</v>
      </c>
      <c r="L23" s="193">
        <v>1.0420849001335215</v>
      </c>
      <c r="M23" s="193">
        <v>1.5324996610847066</v>
      </c>
      <c r="N23" s="193">
        <v>0.56630716376954271</v>
      </c>
      <c r="O23" s="193">
        <v>1.0649723635049781</v>
      </c>
      <c r="P23" s="193">
        <v>1.1299243604148101</v>
      </c>
      <c r="Q23" s="193">
        <v>1.5188168439370602</v>
      </c>
      <c r="R23" s="193">
        <v>0.99657903376017631</v>
      </c>
      <c r="S23" s="193">
        <v>2.4340453515052123</v>
      </c>
    </row>
    <row r="25" spans="1:23" ht="16.2" x14ac:dyDescent="0.3">
      <c r="A25" s="182" t="s">
        <v>348</v>
      </c>
      <c r="B25" s="183"/>
      <c r="C25" s="183"/>
      <c r="D25" s="183"/>
      <c r="E25" s="183"/>
      <c r="F25" s="183"/>
      <c r="G25" s="183"/>
      <c r="H25" s="183"/>
      <c r="I25" s="183"/>
      <c r="J25" s="183"/>
      <c r="K25" s="183"/>
      <c r="L25" s="183"/>
      <c r="M25" s="183"/>
      <c r="N25" s="183"/>
      <c r="O25" s="183"/>
      <c r="P25" s="183"/>
      <c r="Q25" s="183"/>
      <c r="R25" s="183"/>
      <c r="S25" s="183"/>
    </row>
    <row r="26" spans="1:23" x14ac:dyDescent="0.3">
      <c r="A26" s="184" t="s">
        <v>349</v>
      </c>
      <c r="B26" s="183">
        <v>895927.54807949625</v>
      </c>
      <c r="C26" s="183">
        <v>34582.527261229989</v>
      </c>
      <c r="D26" s="183">
        <v>872.27357780000011</v>
      </c>
      <c r="E26" s="183">
        <v>17106.653492360005</v>
      </c>
      <c r="F26" s="183">
        <v>22553.35826392001</v>
      </c>
      <c r="G26" s="183">
        <v>35.778936440000308</v>
      </c>
      <c r="H26" s="183">
        <v>223451.1337536354</v>
      </c>
      <c r="I26" s="183">
        <v>109869.55152864987</v>
      </c>
      <c r="J26" s="183">
        <v>23659.324543301776</v>
      </c>
      <c r="K26" s="183">
        <v>1327.7710470800009</v>
      </c>
      <c r="L26" s="183">
        <v>577.66992231999984</v>
      </c>
      <c r="M26" s="183">
        <v>96.389556941442194</v>
      </c>
      <c r="N26" s="183">
        <v>187.75242568999994</v>
      </c>
      <c r="O26" s="183">
        <v>453892.24785943935</v>
      </c>
      <c r="P26" s="183">
        <v>7529.7021000684053</v>
      </c>
      <c r="Q26" s="183">
        <v>14.573646879999666</v>
      </c>
      <c r="R26" s="183">
        <v>138.84880755999998</v>
      </c>
      <c r="S26" s="183">
        <v>31.991356180000118</v>
      </c>
    </row>
    <row r="27" spans="1:23" x14ac:dyDescent="0.3">
      <c r="A27" s="184" t="s">
        <v>350</v>
      </c>
      <c r="B27" s="183">
        <v>-22968.763897985908</v>
      </c>
      <c r="C27" s="183">
        <v>-9943.4554466999998</v>
      </c>
      <c r="D27" s="183">
        <v>-369.90954728000003</v>
      </c>
      <c r="E27" s="183">
        <v>-5233.9235395799997</v>
      </c>
      <c r="F27" s="183">
        <v>0</v>
      </c>
      <c r="G27" s="183">
        <v>0</v>
      </c>
      <c r="H27" s="183">
        <v>-2200.9650890242101</v>
      </c>
      <c r="I27" s="183">
        <v>-4151.5234878599003</v>
      </c>
      <c r="J27" s="183">
        <v>-1068.9867875417999</v>
      </c>
      <c r="K27" s="183">
        <v>0</v>
      </c>
      <c r="L27" s="183">
        <v>0</v>
      </c>
      <c r="M27" s="183">
        <v>0</v>
      </c>
      <c r="N27" s="183">
        <v>0</v>
      </c>
      <c r="O27" s="183">
        <v>0</v>
      </c>
      <c r="P27" s="183">
        <v>0</v>
      </c>
      <c r="Q27" s="183">
        <v>0</v>
      </c>
      <c r="R27" s="183">
        <v>0</v>
      </c>
      <c r="S27" s="183">
        <v>0</v>
      </c>
    </row>
    <row r="28" spans="1:23" x14ac:dyDescent="0.3">
      <c r="A28" s="184" t="s">
        <v>351</v>
      </c>
      <c r="B28" s="183">
        <v>119.60256004404442</v>
      </c>
      <c r="C28" s="183">
        <v>2.9970435124010364</v>
      </c>
      <c r="D28" s="183">
        <v>0.1133317505502896</v>
      </c>
      <c r="E28" s="183">
        <v>1.6821136665064023</v>
      </c>
      <c r="F28" s="183">
        <v>6.6564686961588597</v>
      </c>
      <c r="G28" s="183">
        <v>7.8334519467503125E-2</v>
      </c>
      <c r="H28" s="183">
        <v>28.800828501290525</v>
      </c>
      <c r="I28" s="183">
        <v>11.718087701052966</v>
      </c>
      <c r="J28" s="183">
        <v>2.8052834017529347</v>
      </c>
      <c r="K28" s="183">
        <v>0.19292304704723551</v>
      </c>
      <c r="L28" s="183">
        <v>0.10171658766875578</v>
      </c>
      <c r="M28" s="183">
        <v>0.10917923853446167</v>
      </c>
      <c r="N28" s="183">
        <v>1.2036832351311788E-2</v>
      </c>
      <c r="O28" s="183">
        <v>63.560035113715337</v>
      </c>
      <c r="P28" s="183">
        <v>0.6254186582836192</v>
      </c>
      <c r="Q28" s="183">
        <v>3.6537274194747116E-2</v>
      </c>
      <c r="R28" s="183">
        <v>1.3222986349410021E-2</v>
      </c>
      <c r="S28" s="183">
        <v>9.999855671902276E-2</v>
      </c>
    </row>
    <row r="29" spans="1:23" ht="15" thickBot="1" x14ac:dyDescent="0.35">
      <c r="A29" s="184" t="s">
        <v>352</v>
      </c>
      <c r="B29" s="183">
        <v>-3884.5502387116908</v>
      </c>
      <c r="C29" s="183">
        <v>1.9112372981325096</v>
      </c>
      <c r="D29" s="183">
        <v>0.12095190723480345</v>
      </c>
      <c r="E29" s="183">
        <v>1.0741350623422875E-3</v>
      </c>
      <c r="F29" s="183">
        <v>-28.680442597409144</v>
      </c>
      <c r="G29" s="183">
        <v>2.0734393167828711</v>
      </c>
      <c r="H29" s="183">
        <v>105.35626560753514</v>
      </c>
      <c r="I29" s="183">
        <v>15.190175938296225</v>
      </c>
      <c r="J29" s="183">
        <v>3.439734518616838</v>
      </c>
      <c r="K29" s="183">
        <v>5.8956971514298115E-2</v>
      </c>
      <c r="L29" s="183">
        <v>1.7059792166612801E-3</v>
      </c>
      <c r="M29" s="183">
        <v>15.408115711542415</v>
      </c>
      <c r="N29" s="183">
        <v>1.2866473940490173E-2</v>
      </c>
      <c r="O29" s="183">
        <v>-4001.8502937288126</v>
      </c>
      <c r="P29" s="183">
        <v>2.0724333495928522</v>
      </c>
      <c r="Q29" s="183">
        <v>9.8010318583519843E-2</v>
      </c>
      <c r="R29" s="183">
        <v>4.4541215655770815E-2</v>
      </c>
      <c r="S29" s="183">
        <v>0.19098887282369822</v>
      </c>
    </row>
    <row r="30" spans="1:23" ht="15" thickBot="1" x14ac:dyDescent="0.35">
      <c r="A30" s="184" t="s">
        <v>353</v>
      </c>
      <c r="B30" s="187">
        <v>869193.83650284272</v>
      </c>
      <c r="C30" s="187">
        <v>24643.980095340525</v>
      </c>
      <c r="D30" s="187">
        <v>502.5983141777852</v>
      </c>
      <c r="E30" s="187">
        <v>11874.413140581575</v>
      </c>
      <c r="F30" s="187">
        <v>22531.33429001876</v>
      </c>
      <c r="G30" s="187">
        <v>37.930710276250686</v>
      </c>
      <c r="H30" s="187">
        <v>221384.32575872002</v>
      </c>
      <c r="I30" s="187">
        <v>105744.93630442931</v>
      </c>
      <c r="J30" s="187">
        <v>22596.582773680348</v>
      </c>
      <c r="K30" s="187">
        <v>1328.0229270985624</v>
      </c>
      <c r="L30" s="187">
        <v>577.7733448868853</v>
      </c>
      <c r="M30" s="187">
        <v>111.90685189151907</v>
      </c>
      <c r="N30" s="187">
        <v>187.77732899629177</v>
      </c>
      <c r="O30" s="187">
        <v>449953.95760082424</v>
      </c>
      <c r="P30" s="187">
        <v>7532.3999520762818</v>
      </c>
      <c r="Q30" s="187">
        <v>14.708194472777931</v>
      </c>
      <c r="R30" s="187">
        <v>138.90657176200517</v>
      </c>
      <c r="S30" s="187">
        <v>32.282343609542842</v>
      </c>
    </row>
    <row r="32" spans="1:23" x14ac:dyDescent="0.3">
      <c r="A32" s="182" t="s">
        <v>354</v>
      </c>
      <c r="B32" s="183"/>
      <c r="C32" s="183"/>
      <c r="D32" s="183"/>
      <c r="E32" s="183"/>
      <c r="F32" s="183"/>
      <c r="G32" s="183"/>
      <c r="H32" s="183"/>
      <c r="I32" s="183"/>
      <c r="J32" s="183"/>
      <c r="K32" s="183"/>
      <c r="L32" s="183"/>
      <c r="M32" s="183"/>
      <c r="N32" s="183"/>
      <c r="O32" s="183"/>
      <c r="P32" s="183"/>
      <c r="Q32" s="183"/>
      <c r="R32" s="183"/>
      <c r="S32" s="183"/>
    </row>
    <row r="33" spans="1:23" x14ac:dyDescent="0.3">
      <c r="A33" s="184" t="s">
        <v>306</v>
      </c>
      <c r="B33" s="183">
        <v>32536116.498439785</v>
      </c>
      <c r="C33" s="183">
        <v>568590.18515029654</v>
      </c>
      <c r="D33" s="183">
        <v>22672.087917229495</v>
      </c>
      <c r="E33" s="183">
        <v>230863.52645697229</v>
      </c>
      <c r="F33" s="183">
        <v>1887185.1178023007</v>
      </c>
      <c r="G33" s="183">
        <v>17552.519841773963</v>
      </c>
      <c r="H33" s="183">
        <v>6671624.6411003703</v>
      </c>
      <c r="I33" s="183">
        <v>2671888.3847701498</v>
      </c>
      <c r="J33" s="183">
        <v>539400.63091015362</v>
      </c>
      <c r="K33" s="183">
        <v>28634.197597469487</v>
      </c>
      <c r="L33" s="183">
        <v>22899.532738855858</v>
      </c>
      <c r="M33" s="183">
        <v>66471.74381474196</v>
      </c>
      <c r="N33" s="183">
        <v>7289.9751499543681</v>
      </c>
      <c r="O33" s="183">
        <v>19344231.931779888</v>
      </c>
      <c r="P33" s="183">
        <v>430124.20128416613</v>
      </c>
      <c r="Q33" s="183">
        <v>6756.8601259878042</v>
      </c>
      <c r="R33" s="183">
        <v>4755.7569556742583</v>
      </c>
      <c r="S33" s="183">
        <v>15175.205043802671</v>
      </c>
    </row>
    <row r="35" spans="1:23" x14ac:dyDescent="0.3">
      <c r="A35" s="184" t="s">
        <v>346</v>
      </c>
      <c r="B35" s="192" t="s">
        <v>293</v>
      </c>
      <c r="C35" s="192" t="s">
        <v>293</v>
      </c>
      <c r="D35" s="192" t="s">
        <v>293</v>
      </c>
      <c r="E35" s="192" t="s">
        <v>293</v>
      </c>
      <c r="F35" s="192" t="s">
        <v>293</v>
      </c>
      <c r="G35" s="192" t="s">
        <v>293</v>
      </c>
      <c r="H35" s="192" t="s">
        <v>293</v>
      </c>
      <c r="I35" s="192" t="s">
        <v>293</v>
      </c>
      <c r="J35" s="192" t="s">
        <v>293</v>
      </c>
      <c r="K35" s="192" t="s">
        <v>293</v>
      </c>
      <c r="L35" s="192" t="s">
        <v>293</v>
      </c>
      <c r="M35" s="192" t="s">
        <v>293</v>
      </c>
      <c r="N35" s="192" t="s">
        <v>293</v>
      </c>
      <c r="O35" s="192" t="s">
        <v>293</v>
      </c>
      <c r="P35" s="192" t="s">
        <v>293</v>
      </c>
      <c r="Q35" s="192" t="s">
        <v>293</v>
      </c>
      <c r="R35" s="192" t="s">
        <v>293</v>
      </c>
      <c r="S35" s="192" t="s">
        <v>293</v>
      </c>
      <c r="T35" s="180"/>
      <c r="U35" s="180"/>
      <c r="V35" s="180"/>
      <c r="W35" s="180"/>
    </row>
    <row r="36" spans="1:23" x14ac:dyDescent="0.3">
      <c r="A36" s="185" t="s">
        <v>308</v>
      </c>
      <c r="B36" s="183">
        <v>6601407.3036718853</v>
      </c>
      <c r="C36" s="183">
        <v>112443.11991359359</v>
      </c>
      <c r="D36" s="183">
        <v>4612.6513832790652</v>
      </c>
      <c r="E36" s="183">
        <v>47746.961647199227</v>
      </c>
      <c r="F36" s="183">
        <v>391934.42048562749</v>
      </c>
      <c r="G36" s="183">
        <v>4221.0374290004884</v>
      </c>
      <c r="H36" s="183">
        <v>1359852.8233458439</v>
      </c>
      <c r="I36" s="183">
        <v>487095.35807146976</v>
      </c>
      <c r="J36" s="183">
        <v>100977.92094943521</v>
      </c>
      <c r="K36" s="183">
        <v>5894.9844216283263</v>
      </c>
      <c r="L36" s="183">
        <v>4672.9291668070437</v>
      </c>
      <c r="M36" s="183">
        <v>14147.327960979819</v>
      </c>
      <c r="N36" s="183">
        <v>1179.8932424748714</v>
      </c>
      <c r="O36" s="183">
        <v>3960927.6692886031</v>
      </c>
      <c r="P36" s="183">
        <v>98803.537085822827</v>
      </c>
      <c r="Q36" s="183">
        <v>1522.9853059719433</v>
      </c>
      <c r="R36" s="183">
        <v>940.28561595796111</v>
      </c>
      <c r="S36" s="183">
        <v>4433.3983581899456</v>
      </c>
      <c r="T36" s="180"/>
      <c r="U36" s="180"/>
      <c r="V36" s="180"/>
      <c r="W36" s="180"/>
    </row>
    <row r="37" spans="1:23" ht="15.75" thickBot="1" x14ac:dyDescent="0.3">
      <c r="A37" s="185" t="s">
        <v>153</v>
      </c>
      <c r="B37" s="183">
        <v>189991.59491404134</v>
      </c>
      <c r="C37" s="183">
        <v>1626.5782128108651</v>
      </c>
      <c r="D37" s="183">
        <v>66.209756804956584</v>
      </c>
      <c r="E37" s="183">
        <v>434.8053913664337</v>
      </c>
      <c r="F37" s="183">
        <v>12116.632255675824</v>
      </c>
      <c r="G37" s="183">
        <v>111.53536715677562</v>
      </c>
      <c r="H37" s="183">
        <v>22613.246507610493</v>
      </c>
      <c r="I37" s="183">
        <v>7959.288925513627</v>
      </c>
      <c r="J37" s="183">
        <v>1617.8314204660282</v>
      </c>
      <c r="K37" s="183">
        <v>54.083305331197501</v>
      </c>
      <c r="L37" s="183">
        <v>65.85504946361111</v>
      </c>
      <c r="M37" s="183">
        <v>694.94247823301907</v>
      </c>
      <c r="N37" s="183">
        <v>35.039469993836839</v>
      </c>
      <c r="O37" s="183">
        <v>141266.68755197152</v>
      </c>
      <c r="P37" s="183">
        <v>1254.4968331409357</v>
      </c>
      <c r="Q37" s="183">
        <v>20.742860602903026</v>
      </c>
      <c r="R37" s="183">
        <v>21.169779365815394</v>
      </c>
      <c r="S37" s="183">
        <v>32.44974853349013</v>
      </c>
      <c r="T37" s="180"/>
      <c r="U37" s="180"/>
      <c r="V37" s="180"/>
      <c r="W37" s="180"/>
    </row>
    <row r="38" spans="1:23" x14ac:dyDescent="0.3">
      <c r="A38" s="184" t="s">
        <v>154</v>
      </c>
      <c r="B38" s="186">
        <v>6791398.8985859258</v>
      </c>
      <c r="C38" s="186">
        <v>114069.69812640444</v>
      </c>
      <c r="D38" s="186">
        <v>4678.8611400840227</v>
      </c>
      <c r="E38" s="186">
        <v>48181.767038565667</v>
      </c>
      <c r="F38" s="186">
        <v>404051.05274130334</v>
      </c>
      <c r="G38" s="186">
        <v>4332.5727961572638</v>
      </c>
      <c r="H38" s="186">
        <v>1382466.0698534546</v>
      </c>
      <c r="I38" s="186">
        <v>495054.64699698339</v>
      </c>
      <c r="J38" s="186">
        <v>102595.75236990124</v>
      </c>
      <c r="K38" s="186">
        <v>5949.0677269595235</v>
      </c>
      <c r="L38" s="186">
        <v>4738.7842162706547</v>
      </c>
      <c r="M38" s="186">
        <v>14842.270439212838</v>
      </c>
      <c r="N38" s="186">
        <v>1214.9327124687084</v>
      </c>
      <c r="O38" s="186">
        <v>4102194.3568405746</v>
      </c>
      <c r="P38" s="186">
        <v>100058.03391896376</v>
      </c>
      <c r="Q38" s="186">
        <v>1543.7281665748462</v>
      </c>
      <c r="R38" s="186">
        <v>961.45539532377643</v>
      </c>
      <c r="S38" s="186">
        <v>4465.8481067234361</v>
      </c>
      <c r="T38" s="180"/>
      <c r="U38" s="180"/>
      <c r="V38" s="180"/>
      <c r="W38" s="180"/>
    </row>
    <row r="40" spans="1:23" ht="15" thickBot="1" x14ac:dyDescent="0.35">
      <c r="A40" s="181"/>
      <c r="B40" s="181"/>
      <c r="C40" s="181"/>
      <c r="D40" s="181"/>
      <c r="E40" s="181"/>
      <c r="F40" s="181"/>
      <c r="G40" s="181"/>
      <c r="H40" s="181"/>
      <c r="I40" s="181"/>
      <c r="J40" s="181"/>
      <c r="K40" s="181"/>
      <c r="L40" s="181"/>
      <c r="M40" s="181"/>
      <c r="N40" s="181"/>
      <c r="O40" s="181"/>
      <c r="P40" s="181"/>
      <c r="Q40" s="181"/>
      <c r="R40" s="181"/>
      <c r="S40" s="181"/>
      <c r="T40" s="181"/>
      <c r="U40" s="181"/>
      <c r="V40" s="181"/>
      <c r="W40" s="181"/>
    </row>
    <row r="41" spans="1:23" x14ac:dyDescent="0.3">
      <c r="A41" s="184" t="s">
        <v>315</v>
      </c>
      <c r="B41" s="183">
        <v>-4640038.519577858</v>
      </c>
      <c r="C41" s="183">
        <v>-78045.227461976872</v>
      </c>
      <c r="D41" s="183">
        <v>-3169.7390295247342</v>
      </c>
      <c r="E41" s="183">
        <v>-32887.53197258518</v>
      </c>
      <c r="F41" s="183">
        <v>-277707.36107269576</v>
      </c>
      <c r="G41" s="183">
        <v>-2953.148269110487</v>
      </c>
      <c r="H41" s="183">
        <v>-930603.20179669571</v>
      </c>
      <c r="I41" s="183">
        <v>-348151.71954637748</v>
      </c>
      <c r="J41" s="183">
        <v>-71770.0505592876</v>
      </c>
      <c r="K41" s="183">
        <v>-4033.9521021427217</v>
      </c>
      <c r="L41" s="183">
        <v>-3197.2574939138995</v>
      </c>
      <c r="M41" s="183">
        <v>-9707.1643891206932</v>
      </c>
      <c r="N41" s="183">
        <v>-894.39869422168397</v>
      </c>
      <c r="O41" s="183">
        <v>-2801378.5646908395</v>
      </c>
      <c r="P41" s="183">
        <v>-71265.687250876654</v>
      </c>
      <c r="Q41" s="183">
        <v>-1024.2257848957834</v>
      </c>
      <c r="R41" s="183">
        <v>-640.49729925800614</v>
      </c>
      <c r="S41" s="183">
        <v>-2608.7921643352274</v>
      </c>
      <c r="T41" s="180"/>
      <c r="U41" s="180"/>
      <c r="V41" s="180"/>
      <c r="W41" s="180"/>
    </row>
    <row r="42" spans="1:23" ht="15.75" thickBot="1" x14ac:dyDescent="0.3"/>
    <row r="43" spans="1:23" ht="15" thickBot="1" x14ac:dyDescent="0.35">
      <c r="A43" s="184" t="s">
        <v>323</v>
      </c>
      <c r="B43" s="187">
        <v>2151360.3790080682</v>
      </c>
      <c r="C43" s="187">
        <v>36017.778248928102</v>
      </c>
      <c r="D43" s="187">
        <v>1508.8604895954952</v>
      </c>
      <c r="E43" s="187">
        <v>15290.743791431467</v>
      </c>
      <c r="F43" s="187">
        <v>126323.49709699913</v>
      </c>
      <c r="G43" s="187">
        <v>1379.262099268645</v>
      </c>
      <c r="H43" s="187">
        <v>451784.79200608336</v>
      </c>
      <c r="I43" s="187">
        <v>147109.17386310265</v>
      </c>
      <c r="J43" s="187">
        <v>30898.935490303189</v>
      </c>
      <c r="K43" s="187">
        <v>1957.3391078615541</v>
      </c>
      <c r="L43" s="187">
        <v>1541.2545355749912</v>
      </c>
      <c r="M43" s="187">
        <v>5135.0701761675027</v>
      </c>
      <c r="N43" s="187">
        <v>320.50898979474982</v>
      </c>
      <c r="O43" s="187">
        <v>1300603.7953967373</v>
      </c>
      <c r="P43" s="187">
        <v>28792.135716837071</v>
      </c>
      <c r="Q43" s="187">
        <v>519.42667690991084</v>
      </c>
      <c r="R43" s="187">
        <v>320.9256970121732</v>
      </c>
      <c r="S43" s="187">
        <v>1856.8796254611536</v>
      </c>
      <c r="T43" s="180"/>
      <c r="U43" s="180"/>
      <c r="V43" s="180"/>
      <c r="W43" s="180"/>
    </row>
    <row r="45" spans="1:23" x14ac:dyDescent="0.3">
      <c r="A45" s="184" t="s">
        <v>324</v>
      </c>
      <c r="B45" s="188">
        <v>6.6122223871162775E-2</v>
      </c>
      <c r="C45" s="188">
        <v>6.3345761480929269E-2</v>
      </c>
      <c r="D45" s="188">
        <v>6.6551457241344189E-2</v>
      </c>
      <c r="E45" s="188">
        <v>6.6232826060037303E-2</v>
      </c>
      <c r="F45" s="188">
        <v>6.6937522930504922E-2</v>
      </c>
      <c r="G45" s="188">
        <v>7.8579150555128985E-2</v>
      </c>
      <c r="H45" s="188">
        <v>6.7717357661711788E-2</v>
      </c>
      <c r="I45" s="188">
        <v>5.5058128438908491E-2</v>
      </c>
      <c r="J45" s="188">
        <v>5.7283832683261975E-2</v>
      </c>
      <c r="K45" s="188">
        <v>6.8356694864553549E-2</v>
      </c>
      <c r="L45" s="188">
        <v>6.7305064830418801E-2</v>
      </c>
      <c r="M45" s="188">
        <v>7.7251925125945906E-2</v>
      </c>
      <c r="N45" s="188">
        <v>4.3965717742776675E-2</v>
      </c>
      <c r="O45" s="188">
        <v>6.7234708515876804E-2</v>
      </c>
      <c r="P45" s="188">
        <v>6.6939120446782852E-2</v>
      </c>
      <c r="Q45" s="188">
        <v>7.6873972114965813E-2</v>
      </c>
      <c r="R45" s="188">
        <v>6.7481517664452054E-2</v>
      </c>
      <c r="S45" s="188">
        <v>0.12236273711632488</v>
      </c>
      <c r="T45" s="180"/>
      <c r="U45" s="180"/>
      <c r="V45" s="180"/>
      <c r="W45" s="180"/>
    </row>
    <row r="47" spans="1:23" x14ac:dyDescent="0.3">
      <c r="A47" s="184" t="s">
        <v>355</v>
      </c>
      <c r="B47" s="194">
        <v>1</v>
      </c>
      <c r="C47" s="194">
        <v>0.95801014806090967</v>
      </c>
      <c r="D47" s="194">
        <v>1.0064915144266438</v>
      </c>
      <c r="E47" s="194">
        <v>1.0016726931188829</v>
      </c>
      <c r="F47" s="194">
        <v>1.012330182072078</v>
      </c>
      <c r="G47" s="194">
        <v>1.1883924338092162</v>
      </c>
      <c r="H47" s="194">
        <v>1.024124019084069</v>
      </c>
      <c r="I47" s="194">
        <v>0.83267206115432002</v>
      </c>
      <c r="J47" s="194">
        <v>0.86633251771564512</v>
      </c>
      <c r="K47" s="194">
        <v>1.0337930405629516</v>
      </c>
      <c r="L47" s="194">
        <v>1.0178887050375189</v>
      </c>
      <c r="M47" s="194">
        <v>1.1683201290457053</v>
      </c>
      <c r="N47" s="194">
        <v>0.66491589618102676</v>
      </c>
      <c r="O47" s="194">
        <v>1.0168246707322137</v>
      </c>
      <c r="P47" s="194">
        <v>1.0123543421227299</v>
      </c>
      <c r="Q47" s="194">
        <v>1.1626041535558833</v>
      </c>
      <c r="R47" s="194">
        <v>1.0205572909334966</v>
      </c>
      <c r="S47" s="194">
        <v>1.8505538675581314</v>
      </c>
      <c r="T47" s="180"/>
      <c r="U47" s="180"/>
      <c r="V47" s="180"/>
      <c r="W47" s="180"/>
    </row>
    <row r="48" spans="1:23" x14ac:dyDescent="0.3">
      <c r="A48" s="189" t="s">
        <v>293</v>
      </c>
      <c r="B48" s="180"/>
      <c r="C48" s="180"/>
      <c r="D48" s="180"/>
      <c r="E48" s="180"/>
      <c r="F48" s="180"/>
      <c r="G48" s="180"/>
      <c r="H48" s="180"/>
      <c r="I48" s="180"/>
      <c r="J48" s="180"/>
      <c r="K48" s="180"/>
      <c r="L48" s="180"/>
      <c r="M48" s="180"/>
      <c r="N48" s="180"/>
      <c r="O48" s="180"/>
      <c r="P48" s="180"/>
      <c r="Q48" s="180"/>
      <c r="R48" s="180"/>
      <c r="S48" s="180"/>
      <c r="T48" s="180"/>
      <c r="U48" s="180"/>
      <c r="V48" s="180"/>
      <c r="W48" s="180"/>
    </row>
    <row r="49" spans="1:23" ht="16.2" x14ac:dyDescent="0.3">
      <c r="A49" s="189" t="s">
        <v>473</v>
      </c>
      <c r="B49" s="180"/>
      <c r="C49" s="180"/>
      <c r="D49" s="180"/>
      <c r="E49" s="180"/>
      <c r="F49" s="180"/>
      <c r="G49" s="180"/>
      <c r="H49" s="180"/>
      <c r="I49" s="180"/>
      <c r="J49" s="180"/>
      <c r="K49" s="180"/>
      <c r="L49" s="180"/>
      <c r="M49" s="180"/>
      <c r="N49" s="180"/>
      <c r="O49" s="180"/>
      <c r="P49" s="180"/>
      <c r="Q49" s="180"/>
      <c r="R49" s="180"/>
      <c r="S49" s="180"/>
      <c r="T49" s="180"/>
      <c r="U49" s="180"/>
      <c r="V49" s="180"/>
      <c r="W49" s="180"/>
    </row>
    <row r="50" spans="1:23" ht="16.2" x14ac:dyDescent="0.3">
      <c r="A50" s="189" t="s">
        <v>474</v>
      </c>
      <c r="B50" s="180"/>
      <c r="C50" s="180"/>
      <c r="D50" s="180"/>
      <c r="E50" s="180"/>
      <c r="F50" s="180"/>
      <c r="G50" s="180"/>
      <c r="H50" s="180"/>
      <c r="I50" s="180"/>
      <c r="J50" s="180"/>
      <c r="K50" s="180"/>
      <c r="L50" s="180"/>
      <c r="M50" s="180"/>
      <c r="N50" s="180"/>
      <c r="O50" s="180"/>
      <c r="P50" s="180"/>
      <c r="Q50" s="180"/>
      <c r="R50" s="180"/>
      <c r="S50" s="180"/>
      <c r="T50" s="180"/>
      <c r="U50" s="180"/>
      <c r="V50" s="180"/>
      <c r="W50" s="180"/>
    </row>
    <row r="51" spans="1:23" x14ac:dyDescent="0.3">
      <c r="A51" s="189" t="s">
        <v>293</v>
      </c>
    </row>
    <row r="52" spans="1:23" x14ac:dyDescent="0.3">
      <c r="A52" s="189" t="s">
        <v>332</v>
      </c>
    </row>
    <row r="53" spans="1:23" x14ac:dyDescent="0.3">
      <c r="A53" s="190"/>
    </row>
    <row r="54" spans="1:23" x14ac:dyDescent="0.3">
      <c r="A54" s="190"/>
    </row>
    <row r="55" spans="1:23" x14ac:dyDescent="0.3">
      <c r="A55" s="190"/>
    </row>
    <row r="56" spans="1:23" x14ac:dyDescent="0.3">
      <c r="A56" s="190"/>
    </row>
    <row r="57" spans="1:23" x14ac:dyDescent="0.3">
      <c r="A57" s="190"/>
    </row>
    <row r="58" spans="1:23" x14ac:dyDescent="0.3">
      <c r="A58" s="190"/>
    </row>
    <row r="59" spans="1:23" x14ac:dyDescent="0.3">
      <c r="A59" s="190"/>
    </row>
    <row r="60" spans="1:23" x14ac:dyDescent="0.3">
      <c r="A60" s="190"/>
    </row>
    <row r="61" spans="1:23" x14ac:dyDescent="0.3">
      <c r="A61" s="190"/>
    </row>
    <row r="62" spans="1:23" x14ac:dyDescent="0.3">
      <c r="A62" s="190"/>
    </row>
    <row r="63" spans="1:23" x14ac:dyDescent="0.3">
      <c r="A63" s="190"/>
    </row>
    <row r="64" spans="1:23" x14ac:dyDescent="0.3">
      <c r="A64" s="190"/>
    </row>
    <row r="65" spans="1:23" x14ac:dyDescent="0.3">
      <c r="A65" s="190"/>
    </row>
    <row r="66" spans="1:23" x14ac:dyDescent="0.3">
      <c r="A66" s="190"/>
    </row>
    <row r="67" spans="1:23" x14ac:dyDescent="0.3">
      <c r="A67" s="190"/>
      <c r="B67" s="180"/>
      <c r="C67" s="180"/>
      <c r="D67" s="180"/>
      <c r="E67" s="180"/>
      <c r="F67" s="180"/>
      <c r="G67" s="180"/>
      <c r="H67" s="180"/>
      <c r="I67" s="180"/>
      <c r="J67" s="180"/>
      <c r="K67" s="180"/>
      <c r="L67" s="180"/>
      <c r="M67" s="180"/>
      <c r="N67" s="180"/>
      <c r="O67" s="180"/>
      <c r="P67" s="180"/>
      <c r="Q67" s="180"/>
      <c r="R67" s="180"/>
      <c r="S67" s="180"/>
      <c r="T67" s="180"/>
      <c r="U67" s="180"/>
      <c r="V67" s="180"/>
      <c r="W67" s="180"/>
    </row>
    <row r="68" spans="1:23" x14ac:dyDescent="0.3">
      <c r="A68" s="190"/>
      <c r="B68" s="180"/>
      <c r="C68" s="180"/>
      <c r="D68" s="180"/>
      <c r="E68" s="180"/>
      <c r="F68" s="180"/>
      <c r="G68" s="180"/>
      <c r="H68" s="180"/>
      <c r="I68" s="180"/>
      <c r="J68" s="180"/>
      <c r="K68" s="180"/>
      <c r="L68" s="180"/>
      <c r="M68" s="180"/>
      <c r="N68" s="180"/>
      <c r="O68" s="180"/>
      <c r="P68" s="180"/>
      <c r="Q68" s="180"/>
      <c r="R68" s="180"/>
      <c r="S68" s="180"/>
      <c r="T68" s="180"/>
      <c r="U68" s="180"/>
      <c r="V68" s="180"/>
      <c r="W68" s="180"/>
    </row>
    <row r="69" spans="1:23" x14ac:dyDescent="0.3">
      <c r="A69" s="190"/>
      <c r="B69" s="180"/>
      <c r="C69" s="180"/>
      <c r="D69" s="180"/>
      <c r="E69" s="180"/>
      <c r="F69" s="180"/>
      <c r="G69" s="180"/>
      <c r="H69" s="180"/>
      <c r="I69" s="180"/>
      <c r="J69" s="180"/>
      <c r="K69" s="180"/>
      <c r="L69" s="180"/>
      <c r="M69" s="180"/>
      <c r="N69" s="180"/>
      <c r="O69" s="180"/>
      <c r="P69" s="180"/>
      <c r="Q69" s="180"/>
      <c r="R69" s="180"/>
      <c r="S69" s="180"/>
      <c r="T69" s="180"/>
      <c r="U69" s="180"/>
      <c r="V69" s="180"/>
      <c r="W69" s="180"/>
    </row>
    <row r="70" spans="1:23" x14ac:dyDescent="0.3">
      <c r="A70" s="190"/>
      <c r="B70" s="180"/>
      <c r="C70" s="180"/>
      <c r="D70" s="180"/>
      <c r="E70" s="180"/>
      <c r="F70" s="180"/>
      <c r="G70" s="180"/>
      <c r="H70" s="180"/>
      <c r="I70" s="180"/>
      <c r="J70" s="180"/>
      <c r="K70" s="180"/>
      <c r="L70" s="180"/>
      <c r="M70" s="180"/>
      <c r="N70" s="180"/>
      <c r="O70" s="180"/>
      <c r="P70" s="180"/>
      <c r="Q70" s="180"/>
      <c r="R70" s="180"/>
      <c r="S70" s="180"/>
      <c r="T70" s="180"/>
      <c r="U70" s="180"/>
      <c r="V70" s="180"/>
      <c r="W70" s="180"/>
    </row>
    <row r="71" spans="1:23" ht="15" x14ac:dyDescent="0.25">
      <c r="A71" s="190"/>
      <c r="B71" s="180"/>
      <c r="C71" s="180"/>
      <c r="D71" s="180"/>
      <c r="E71" s="180"/>
      <c r="F71" s="180"/>
      <c r="G71" s="180"/>
      <c r="H71" s="180"/>
      <c r="I71" s="180"/>
      <c r="J71" s="180"/>
      <c r="K71" s="180"/>
      <c r="L71" s="180"/>
      <c r="M71" s="180"/>
      <c r="N71" s="180"/>
      <c r="O71" s="180"/>
      <c r="P71" s="180"/>
      <c r="Q71" s="180"/>
      <c r="R71" s="180"/>
      <c r="S71" s="180"/>
      <c r="T71" s="180"/>
      <c r="U71" s="180"/>
      <c r="V71" s="180"/>
      <c r="W71" s="180"/>
    </row>
    <row r="72" spans="1:23" ht="15" thickBot="1" x14ac:dyDescent="0.35">
      <c r="A72" s="181"/>
      <c r="B72" s="181"/>
      <c r="C72" s="181"/>
      <c r="D72" s="181"/>
      <c r="E72" s="181"/>
      <c r="F72" s="181"/>
      <c r="G72" s="181"/>
      <c r="H72" s="181"/>
      <c r="I72" s="181"/>
      <c r="J72" s="181"/>
      <c r="K72" s="181"/>
      <c r="L72" s="181"/>
      <c r="M72" s="181"/>
      <c r="N72" s="181"/>
      <c r="O72" s="181"/>
      <c r="P72" s="181"/>
      <c r="Q72" s="181"/>
      <c r="R72" s="181"/>
      <c r="S72" s="181"/>
      <c r="T72" s="181"/>
      <c r="U72" s="181"/>
      <c r="V72" s="181"/>
      <c r="W72" s="181"/>
    </row>
  </sheetData>
  <pageMargins left="0.5" right="0.5" top="1.4" bottom="0.5" header="0.75" footer="0.45"/>
  <pageSetup scale="74" pageOrder="overThenDown" orientation="landscape"/>
  <headerFooter>
    <oddHeader>&amp;R&amp;"Arial"&amp;10 FLORIDA POWER &amp;&amp; LIGHT COMPANY
 AND SUBSIDIARIES
 DOCKET NO. 160021-EI
 MFR NO. E-1
 ATTACHMENT NO. 3 OF 3
 PAGE &amp;P OF &amp;N</oddHeader>
  </headerFooter>
  <rowBreaks count="1" manualBreakCount="1">
    <brk id="40" max="16383" man="1"/>
  </rowBreaks>
  <colBreaks count="1" manualBreakCount="1">
    <brk id="12"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autoPageBreaks="0"/>
  </sheetPr>
  <dimension ref="A1:W73"/>
  <sheetViews>
    <sheetView showGridLines="0" showZeros="0" workbookViewId="0">
      <pane xSplit="1" ySplit="9" topLeftCell="B10" activePane="bottomRight" state="frozen"/>
      <selection activeCell="A47" sqref="A47"/>
      <selection pane="topRight" activeCell="A47" sqref="A47"/>
      <selection pane="bottomLeft" activeCell="A47" sqref="A47"/>
      <selection pane="bottomRight" activeCell="A2" sqref="A1:A2"/>
    </sheetView>
  </sheetViews>
  <sheetFormatPr defaultColWidth="9.109375" defaultRowHeight="14.4" x14ac:dyDescent="0.3"/>
  <cols>
    <col min="1" max="1" width="45.6640625" style="18" customWidth="1"/>
    <col min="2" max="23" width="11.33203125" style="18" customWidth="1"/>
    <col min="24" max="16384" width="9.109375" style="18"/>
  </cols>
  <sheetData>
    <row r="1" spans="1:23" s="263" customFormat="1" x14ac:dyDescent="0.3">
      <c r="A1" s="351" t="s">
        <v>635</v>
      </c>
    </row>
    <row r="2" spans="1:23" s="263" customFormat="1" x14ac:dyDescent="0.3">
      <c r="A2" s="351" t="s">
        <v>623</v>
      </c>
    </row>
    <row r="3" spans="1:23" s="263" customFormat="1" x14ac:dyDescent="0.3"/>
    <row r="4" spans="1:23" ht="15" thickBot="1" x14ac:dyDescent="0.35">
      <c r="A4" s="230"/>
      <c r="B4" s="230"/>
      <c r="C4" s="230"/>
      <c r="D4" s="230"/>
      <c r="E4" s="230"/>
      <c r="F4" s="230"/>
      <c r="G4" s="230"/>
      <c r="H4" s="230"/>
      <c r="I4" s="230"/>
      <c r="J4" s="230"/>
      <c r="K4" s="230"/>
      <c r="L4" s="230"/>
      <c r="M4" s="230"/>
      <c r="N4" s="230"/>
      <c r="O4" s="230"/>
      <c r="P4" s="230"/>
      <c r="Q4" s="230"/>
      <c r="R4" s="230"/>
      <c r="S4" s="230"/>
      <c r="T4" s="230"/>
      <c r="U4" s="230"/>
      <c r="V4" s="230"/>
      <c r="W4" s="230"/>
    </row>
    <row r="5" spans="1:23" x14ac:dyDescent="0.3">
      <c r="A5" s="231" t="s">
        <v>290</v>
      </c>
      <c r="B5" s="229"/>
      <c r="C5" s="229"/>
      <c r="D5" s="229"/>
      <c r="E5" s="229"/>
      <c r="F5" s="229"/>
      <c r="G5" s="229"/>
      <c r="H5" s="229"/>
      <c r="I5" s="229"/>
      <c r="J5" s="229"/>
      <c r="K5" s="229"/>
      <c r="L5" s="229"/>
      <c r="M5" s="229"/>
      <c r="N5" s="229"/>
      <c r="O5" s="229"/>
      <c r="P5" s="229"/>
      <c r="Q5" s="229"/>
      <c r="R5" s="229"/>
      <c r="S5" s="229"/>
      <c r="T5" s="229"/>
      <c r="U5" s="229"/>
      <c r="V5" s="229"/>
      <c r="W5" s="229"/>
    </row>
    <row r="6" spans="1:23" x14ac:dyDescent="0.3">
      <c r="A6" s="231" t="s">
        <v>356</v>
      </c>
      <c r="B6" s="229"/>
      <c r="C6" s="229"/>
      <c r="D6" s="229"/>
      <c r="E6" s="229"/>
      <c r="F6" s="229"/>
      <c r="G6" s="229"/>
      <c r="H6" s="229"/>
      <c r="I6" s="229"/>
      <c r="J6" s="229"/>
      <c r="K6" s="229"/>
      <c r="L6" s="229"/>
      <c r="M6" s="229"/>
      <c r="N6" s="229"/>
      <c r="O6" s="229"/>
      <c r="P6" s="229"/>
      <c r="Q6" s="229"/>
      <c r="R6" s="229"/>
      <c r="S6" s="229"/>
      <c r="T6" s="229"/>
      <c r="U6" s="229"/>
      <c r="V6" s="229"/>
      <c r="W6" s="229"/>
    </row>
    <row r="7" spans="1:23" x14ac:dyDescent="0.3">
      <c r="A7" s="231" t="s">
        <v>292</v>
      </c>
      <c r="B7" s="229"/>
      <c r="C7" s="229"/>
      <c r="D7" s="229"/>
      <c r="E7" s="229"/>
      <c r="F7" s="229"/>
      <c r="G7" s="229"/>
      <c r="H7" s="229"/>
      <c r="I7" s="229"/>
      <c r="J7" s="229"/>
      <c r="K7" s="229"/>
      <c r="L7" s="229"/>
      <c r="M7" s="229"/>
      <c r="N7" s="229"/>
      <c r="O7" s="229"/>
      <c r="P7" s="229"/>
      <c r="Q7" s="229"/>
      <c r="R7" s="229"/>
      <c r="S7" s="229"/>
      <c r="T7" s="229"/>
      <c r="U7" s="229"/>
      <c r="V7" s="229"/>
      <c r="W7" s="229"/>
    </row>
    <row r="8" spans="1:23" ht="15" thickBot="1" x14ac:dyDescent="0.35">
      <c r="A8" s="230"/>
      <c r="B8" s="230"/>
      <c r="C8" s="230"/>
      <c r="D8" s="230"/>
      <c r="E8" s="230"/>
      <c r="F8" s="230"/>
      <c r="G8" s="230"/>
      <c r="H8" s="230"/>
      <c r="I8" s="230"/>
      <c r="J8" s="230"/>
      <c r="K8" s="230"/>
      <c r="L8" s="230"/>
      <c r="M8" s="230"/>
      <c r="N8" s="230"/>
      <c r="O8" s="230"/>
      <c r="P8" s="230"/>
      <c r="Q8" s="230"/>
      <c r="R8" s="230"/>
      <c r="S8" s="230"/>
      <c r="T8" s="230"/>
      <c r="U8" s="230"/>
      <c r="V8" s="230"/>
      <c r="W8" s="230"/>
    </row>
    <row r="9" spans="1:23" ht="27" thickBot="1" x14ac:dyDescent="0.35">
      <c r="A9" s="232" t="s">
        <v>293</v>
      </c>
      <c r="B9" s="232" t="s">
        <v>294</v>
      </c>
      <c r="C9" s="232" t="s">
        <v>28</v>
      </c>
      <c r="D9" s="232" t="s">
        <v>30</v>
      </c>
      <c r="E9" s="232" t="s">
        <v>29</v>
      </c>
      <c r="F9" s="232" t="s">
        <v>0</v>
      </c>
      <c r="G9" s="232" t="s">
        <v>1</v>
      </c>
      <c r="H9" s="232" t="s">
        <v>2</v>
      </c>
      <c r="I9" s="232" t="s">
        <v>3</v>
      </c>
      <c r="J9" s="232" t="s">
        <v>4</v>
      </c>
      <c r="K9" s="232" t="s">
        <v>5</v>
      </c>
      <c r="L9" s="232" t="s">
        <v>15</v>
      </c>
      <c r="M9" s="232" t="s">
        <v>7</v>
      </c>
      <c r="N9" s="232" t="s">
        <v>8</v>
      </c>
      <c r="O9" s="232" t="s">
        <v>9</v>
      </c>
      <c r="P9" s="232" t="s">
        <v>10</v>
      </c>
      <c r="Q9" s="232" t="s">
        <v>11</v>
      </c>
      <c r="R9" s="232" t="s">
        <v>53</v>
      </c>
      <c r="S9" s="232" t="s">
        <v>54</v>
      </c>
      <c r="T9" s="229"/>
      <c r="U9" s="229"/>
      <c r="V9" s="229"/>
      <c r="W9" s="229"/>
    </row>
    <row r="10" spans="1:23" x14ac:dyDescent="0.3">
      <c r="A10" s="233" t="s">
        <v>295</v>
      </c>
      <c r="B10" s="234">
        <v>0</v>
      </c>
      <c r="C10" s="234">
        <v>0</v>
      </c>
      <c r="D10" s="234">
        <v>0</v>
      </c>
      <c r="E10" s="234">
        <v>0</v>
      </c>
      <c r="F10" s="234">
        <v>0</v>
      </c>
      <c r="G10" s="234">
        <v>0</v>
      </c>
      <c r="H10" s="234">
        <v>0</v>
      </c>
      <c r="I10" s="234">
        <v>0</v>
      </c>
      <c r="J10" s="234">
        <v>0</v>
      </c>
      <c r="K10" s="234">
        <v>0</v>
      </c>
      <c r="L10" s="234">
        <v>0</v>
      </c>
      <c r="M10" s="234">
        <v>0</v>
      </c>
      <c r="N10" s="234">
        <v>0</v>
      </c>
      <c r="O10" s="234">
        <v>0</v>
      </c>
      <c r="P10" s="234">
        <v>0</v>
      </c>
      <c r="Q10" s="234">
        <v>0</v>
      </c>
      <c r="R10" s="234">
        <v>0</v>
      </c>
      <c r="S10" s="234">
        <v>0</v>
      </c>
      <c r="T10" s="229"/>
      <c r="U10" s="229"/>
      <c r="V10" s="229"/>
      <c r="W10" s="229"/>
    </row>
    <row r="11" spans="1:23" x14ac:dyDescent="0.3">
      <c r="A11" s="235" t="s">
        <v>296</v>
      </c>
      <c r="B11" s="234">
        <v>45511408.408196494</v>
      </c>
      <c r="C11" s="234">
        <v>767301.82881767547</v>
      </c>
      <c r="D11" s="234">
        <v>30771.91724504816</v>
      </c>
      <c r="E11" s="234">
        <v>302216.64630120207</v>
      </c>
      <c r="F11" s="234">
        <v>2649806.5960948113</v>
      </c>
      <c r="G11" s="234">
        <v>24563.932505607852</v>
      </c>
      <c r="H11" s="234">
        <v>9174339.7888863366</v>
      </c>
      <c r="I11" s="234">
        <v>3666873.0628280165</v>
      </c>
      <c r="J11" s="234">
        <v>726169.94371646387</v>
      </c>
      <c r="K11" s="234">
        <v>37704.588862799646</v>
      </c>
      <c r="L11" s="234">
        <v>31149.51135860564</v>
      </c>
      <c r="M11" s="234">
        <v>110353.33995464262</v>
      </c>
      <c r="N11" s="234">
        <v>10752.53731623151</v>
      </c>
      <c r="O11" s="234">
        <v>27270329.530585486</v>
      </c>
      <c r="P11" s="234">
        <v>673244.25505184312</v>
      </c>
      <c r="Q11" s="234">
        <v>9310.8237185348808</v>
      </c>
      <c r="R11" s="234">
        <v>6738.2716180041843</v>
      </c>
      <c r="S11" s="234">
        <v>19781.83333517865</v>
      </c>
      <c r="T11" s="229"/>
      <c r="U11" s="229"/>
      <c r="V11" s="229"/>
      <c r="W11" s="229"/>
    </row>
    <row r="12" spans="1:23" ht="15" thickBot="1" x14ac:dyDescent="0.35">
      <c r="A12" s="235" t="s">
        <v>297</v>
      </c>
      <c r="B12" s="234">
        <v>-14227658.741951333</v>
      </c>
      <c r="C12" s="234">
        <v>-234583.84440697357</v>
      </c>
      <c r="D12" s="234">
        <v>-9468.3587335529737</v>
      </c>
      <c r="E12" s="234">
        <v>-92506.296529032785</v>
      </c>
      <c r="F12" s="234">
        <v>-825695.8530129377</v>
      </c>
      <c r="G12" s="234">
        <v>-7661.3070129526786</v>
      </c>
      <c r="H12" s="234">
        <v>-2827160.0618613469</v>
      </c>
      <c r="I12" s="234">
        <v>-1126317.6144229604</v>
      </c>
      <c r="J12" s="234">
        <v>-222235.11089621842</v>
      </c>
      <c r="K12" s="234">
        <v>-11596.736661073617</v>
      </c>
      <c r="L12" s="234">
        <v>-9491.6825903174558</v>
      </c>
      <c r="M12" s="234">
        <v>-44091.572478701324</v>
      </c>
      <c r="N12" s="234">
        <v>-3358.0595437959714</v>
      </c>
      <c r="O12" s="234">
        <v>-8556907.1739140786</v>
      </c>
      <c r="P12" s="234">
        <v>-245497.8898903394</v>
      </c>
      <c r="Q12" s="234">
        <v>-2871.8723685263708</v>
      </c>
      <c r="R12" s="234">
        <v>-2025.2464872886535</v>
      </c>
      <c r="S12" s="234">
        <v>-6190.0611412367343</v>
      </c>
      <c r="T12" s="229"/>
      <c r="U12" s="229"/>
      <c r="V12" s="229"/>
      <c r="W12" s="229"/>
    </row>
    <row r="13" spans="1:23" x14ac:dyDescent="0.3">
      <c r="A13" s="236" t="s">
        <v>298</v>
      </c>
      <c r="B13" s="237">
        <v>31283749.666245159</v>
      </c>
      <c r="C13" s="237">
        <v>532717.9844107019</v>
      </c>
      <c r="D13" s="237">
        <v>21303.558511495186</v>
      </c>
      <c r="E13" s="237">
        <v>209710.34977216928</v>
      </c>
      <c r="F13" s="237">
        <v>1824110.743081874</v>
      </c>
      <c r="G13" s="237">
        <v>16902.625492655174</v>
      </c>
      <c r="H13" s="237">
        <v>6347179.7270249901</v>
      </c>
      <c r="I13" s="237">
        <v>2540555.4484050558</v>
      </c>
      <c r="J13" s="237">
        <v>503934.83282024553</v>
      </c>
      <c r="K13" s="237">
        <v>26107.852201726026</v>
      </c>
      <c r="L13" s="237">
        <v>21657.828768288182</v>
      </c>
      <c r="M13" s="237">
        <v>66261.767475941306</v>
      </c>
      <c r="N13" s="237">
        <v>7394.4777724355381</v>
      </c>
      <c r="O13" s="237">
        <v>18713422.356671408</v>
      </c>
      <c r="P13" s="237">
        <v>427746.36516150378</v>
      </c>
      <c r="Q13" s="237">
        <v>6438.9513500085104</v>
      </c>
      <c r="R13" s="237">
        <v>4713.0251307155304</v>
      </c>
      <c r="S13" s="237">
        <v>13591.772193941917</v>
      </c>
      <c r="T13" s="229"/>
      <c r="U13" s="229"/>
      <c r="V13" s="229"/>
      <c r="W13" s="229"/>
    </row>
    <row r="14" spans="1:23" x14ac:dyDescent="0.3">
      <c r="A14" s="235" t="s">
        <v>299</v>
      </c>
      <c r="B14" s="234">
        <v>242917.34602208671</v>
      </c>
      <c r="C14" s="234">
        <v>4482.6524534234404</v>
      </c>
      <c r="D14" s="234">
        <v>175.01935196561155</v>
      </c>
      <c r="E14" s="234">
        <v>2015.9500313658793</v>
      </c>
      <c r="F14" s="234">
        <v>13984.207645973323</v>
      </c>
      <c r="G14" s="234">
        <v>122.95256337456124</v>
      </c>
      <c r="H14" s="234">
        <v>51958.744503545669</v>
      </c>
      <c r="I14" s="234">
        <v>21000.871399365104</v>
      </c>
      <c r="J14" s="234">
        <v>4218.8130245166039</v>
      </c>
      <c r="K14" s="234">
        <v>263.55132135523166</v>
      </c>
      <c r="L14" s="234">
        <v>180.42123213164714</v>
      </c>
      <c r="M14" s="234">
        <v>131.15807472642791</v>
      </c>
      <c r="N14" s="234">
        <v>42.240091408159103</v>
      </c>
      <c r="O14" s="234">
        <v>142957.04388382655</v>
      </c>
      <c r="P14" s="234">
        <v>1133.7764958994485</v>
      </c>
      <c r="Q14" s="234">
        <v>53.223544705501034</v>
      </c>
      <c r="R14" s="234">
        <v>35.291192236615935</v>
      </c>
      <c r="S14" s="234">
        <v>161.4292122669417</v>
      </c>
      <c r="T14" s="229"/>
      <c r="U14" s="229"/>
      <c r="V14" s="229"/>
      <c r="W14" s="229"/>
    </row>
    <row r="15" spans="1:23" x14ac:dyDescent="0.3">
      <c r="A15" s="235" t="s">
        <v>300</v>
      </c>
      <c r="B15" s="234">
        <v>807674.51353859017</v>
      </c>
      <c r="C15" s="234">
        <v>14135.685648575794</v>
      </c>
      <c r="D15" s="234">
        <v>558.71788121364489</v>
      </c>
      <c r="E15" s="234">
        <v>6404.0628263162916</v>
      </c>
      <c r="F15" s="234">
        <v>46974.922546514084</v>
      </c>
      <c r="G15" s="234">
        <v>454.61208255234203</v>
      </c>
      <c r="H15" s="234">
        <v>165193.21136426358</v>
      </c>
      <c r="I15" s="234">
        <v>66252.458563852691</v>
      </c>
      <c r="J15" s="234">
        <v>13325.698622487636</v>
      </c>
      <c r="K15" s="234">
        <v>815.0790393941669</v>
      </c>
      <c r="L15" s="234">
        <v>557.30161078856622</v>
      </c>
      <c r="M15" s="234">
        <v>1293.2051645048891</v>
      </c>
      <c r="N15" s="234">
        <v>141.96728398455551</v>
      </c>
      <c r="O15" s="234">
        <v>481091.62723748444</v>
      </c>
      <c r="P15" s="234">
        <v>9733.286910981371</v>
      </c>
      <c r="Q15" s="234">
        <v>174.57001359605391</v>
      </c>
      <c r="R15" s="234">
        <v>103.29344149325881</v>
      </c>
      <c r="S15" s="234">
        <v>464.81330058674735</v>
      </c>
      <c r="T15" s="229"/>
      <c r="U15" s="229"/>
      <c r="V15" s="229"/>
      <c r="W15" s="229"/>
    </row>
    <row r="16" spans="1:23" ht="15" thickBot="1" x14ac:dyDescent="0.35">
      <c r="A16" s="235" t="s">
        <v>301</v>
      </c>
      <c r="B16" s="234">
        <v>606781.48474437825</v>
      </c>
      <c r="C16" s="234">
        <v>15009.418147209433</v>
      </c>
      <c r="D16" s="234">
        <v>571.45893126728311</v>
      </c>
      <c r="E16" s="234">
        <v>8369.0577532150892</v>
      </c>
      <c r="F16" s="234">
        <v>33797.598875972581</v>
      </c>
      <c r="G16" s="234">
        <v>400.28164427254268</v>
      </c>
      <c r="H16" s="234">
        <v>146120.64173815527</v>
      </c>
      <c r="I16" s="234">
        <v>59427.198762009859</v>
      </c>
      <c r="J16" s="234">
        <v>14041.001361932484</v>
      </c>
      <c r="K16" s="234">
        <v>960.00626033948913</v>
      </c>
      <c r="L16" s="234">
        <v>503.01141912997662</v>
      </c>
      <c r="M16" s="234">
        <v>548.00399530606683</v>
      </c>
      <c r="N16" s="234">
        <v>59.64759655894418</v>
      </c>
      <c r="O16" s="234">
        <v>323015.46952571266</v>
      </c>
      <c r="P16" s="234">
        <v>3215.2212070526289</v>
      </c>
      <c r="Q16" s="234">
        <v>188.39529720926834</v>
      </c>
      <c r="R16" s="234">
        <v>65.367102080385095</v>
      </c>
      <c r="S16" s="234">
        <v>489.70512695426299</v>
      </c>
      <c r="T16" s="229"/>
      <c r="U16" s="229"/>
      <c r="V16" s="229"/>
      <c r="W16" s="229"/>
    </row>
    <row r="17" spans="1:23" x14ac:dyDescent="0.3">
      <c r="A17" s="236" t="s">
        <v>302</v>
      </c>
      <c r="B17" s="237">
        <v>32941123.010550212</v>
      </c>
      <c r="C17" s="237">
        <v>566345.7406599106</v>
      </c>
      <c r="D17" s="237">
        <v>22608.754675941727</v>
      </c>
      <c r="E17" s="237">
        <v>226499.42038306652</v>
      </c>
      <c r="F17" s="237">
        <v>1918867.4721503339</v>
      </c>
      <c r="G17" s="237">
        <v>17880.47178285462</v>
      </c>
      <c r="H17" s="237">
        <v>6710452.3246309543</v>
      </c>
      <c r="I17" s="237">
        <v>2687235.9771302836</v>
      </c>
      <c r="J17" s="237">
        <v>535520.34582918219</v>
      </c>
      <c r="K17" s="237">
        <v>28146.488822814914</v>
      </c>
      <c r="L17" s="237">
        <v>22898.56303033837</v>
      </c>
      <c r="M17" s="237">
        <v>68234.134710478684</v>
      </c>
      <c r="N17" s="237">
        <v>7638.3327443871976</v>
      </c>
      <c r="O17" s="237">
        <v>19660486.497318432</v>
      </c>
      <c r="P17" s="237">
        <v>441828.64977543725</v>
      </c>
      <c r="Q17" s="237">
        <v>6855.1402055193339</v>
      </c>
      <c r="R17" s="237">
        <v>4916.9768665257898</v>
      </c>
      <c r="S17" s="237">
        <v>14707.71983374987</v>
      </c>
      <c r="T17" s="229"/>
      <c r="U17" s="229"/>
      <c r="V17" s="229"/>
      <c r="W17" s="229"/>
    </row>
    <row r="18" spans="1:23" x14ac:dyDescent="0.3">
      <c r="A18" s="235" t="s">
        <v>303</v>
      </c>
      <c r="B18" s="234">
        <v>3609415.329537841</v>
      </c>
      <c r="C18" s="234">
        <v>63964.677685834504</v>
      </c>
      <c r="D18" s="234">
        <v>2528.1383877007797</v>
      </c>
      <c r="E18" s="234">
        <v>28962.7772703716</v>
      </c>
      <c r="F18" s="234">
        <v>220226.59146006207</v>
      </c>
      <c r="G18" s="234">
        <v>2551.9484548639557</v>
      </c>
      <c r="H18" s="234">
        <v>716092.73461171216</v>
      </c>
      <c r="I18" s="234">
        <v>284525.15577124362</v>
      </c>
      <c r="J18" s="234">
        <v>60215.74917023028</v>
      </c>
      <c r="K18" s="234">
        <v>3433.6252219421021</v>
      </c>
      <c r="L18" s="234">
        <v>2435.9366310439555</v>
      </c>
      <c r="M18" s="234">
        <v>4876.7529386838214</v>
      </c>
      <c r="N18" s="234">
        <v>682.35953934545967</v>
      </c>
      <c r="O18" s="234">
        <v>2160044.810003601</v>
      </c>
      <c r="P18" s="234">
        <v>55870.919271915176</v>
      </c>
      <c r="Q18" s="234">
        <v>842.77367988882656</v>
      </c>
      <c r="R18" s="234">
        <v>458.79526596514188</v>
      </c>
      <c r="S18" s="234">
        <v>1701.5841734364985</v>
      </c>
      <c r="T18" s="229"/>
      <c r="U18" s="229"/>
      <c r="V18" s="229"/>
      <c r="W18" s="229"/>
    </row>
    <row r="19" spans="1:23" ht="15" thickBot="1" x14ac:dyDescent="0.35">
      <c r="A19" s="235" t="s">
        <v>304</v>
      </c>
      <c r="B19" s="234">
        <v>-2679640.9180639014</v>
      </c>
      <c r="C19" s="234">
        <v>-46008.275544607357</v>
      </c>
      <c r="D19" s="234">
        <v>-1821.6412549005829</v>
      </c>
      <c r="E19" s="234">
        <v>-20225.720331111825</v>
      </c>
      <c r="F19" s="234">
        <v>-165015.07379078775</v>
      </c>
      <c r="G19" s="234">
        <v>-1914.3025429503621</v>
      </c>
      <c r="H19" s="234">
        <v>-522362.71702457545</v>
      </c>
      <c r="I19" s="234">
        <v>-207058.6420006408</v>
      </c>
      <c r="J19" s="234">
        <v>-43358.56503442995</v>
      </c>
      <c r="K19" s="234">
        <v>-2402.6370473119177</v>
      </c>
      <c r="L19" s="234">
        <v>-1763.9344833908065</v>
      </c>
      <c r="M19" s="234">
        <v>-3395.6372621445767</v>
      </c>
      <c r="N19" s="234">
        <v>-517.11765561711525</v>
      </c>
      <c r="O19" s="234">
        <v>-1618874.5452470854</v>
      </c>
      <c r="P19" s="234">
        <v>-42784.562150021797</v>
      </c>
      <c r="Q19" s="234">
        <v>-611.60416040279301</v>
      </c>
      <c r="R19" s="234">
        <v>-346.35471474515487</v>
      </c>
      <c r="S19" s="234">
        <v>-1179.5878191774889</v>
      </c>
      <c r="T19" s="229"/>
      <c r="U19" s="229"/>
      <c r="V19" s="229"/>
      <c r="W19" s="229"/>
    </row>
    <row r="20" spans="1:23" ht="15" thickBot="1" x14ac:dyDescent="0.35">
      <c r="A20" s="236" t="s">
        <v>305</v>
      </c>
      <c r="B20" s="237">
        <v>929774.41147394001</v>
      </c>
      <c r="C20" s="237">
        <v>17956.402141227147</v>
      </c>
      <c r="D20" s="237">
        <v>706.49713280019705</v>
      </c>
      <c r="E20" s="237">
        <v>8737.0569392597754</v>
      </c>
      <c r="F20" s="237">
        <v>55211.517669274333</v>
      </c>
      <c r="G20" s="237">
        <v>637.64591191359375</v>
      </c>
      <c r="H20" s="237">
        <v>193730.01758713674</v>
      </c>
      <c r="I20" s="237">
        <v>77466.513770602818</v>
      </c>
      <c r="J20" s="237">
        <v>16857.184135800326</v>
      </c>
      <c r="K20" s="237">
        <v>1030.9881746301842</v>
      </c>
      <c r="L20" s="237">
        <v>672.00214765314922</v>
      </c>
      <c r="M20" s="237">
        <v>1481.115676539245</v>
      </c>
      <c r="N20" s="237">
        <v>165.24188372834445</v>
      </c>
      <c r="O20" s="237">
        <v>541170.26475651574</v>
      </c>
      <c r="P20" s="237">
        <v>13086.357121893376</v>
      </c>
      <c r="Q20" s="237">
        <v>231.16951948603358</v>
      </c>
      <c r="R20" s="237">
        <v>112.44055121998704</v>
      </c>
      <c r="S20" s="237">
        <v>521.99635425900965</v>
      </c>
    </row>
    <row r="21" spans="1:23" ht="15" thickBot="1" x14ac:dyDescent="0.35">
      <c r="A21" s="238" t="s">
        <v>306</v>
      </c>
      <c r="B21" s="239">
        <v>33870897.422024153</v>
      </c>
      <c r="C21" s="239">
        <v>584302.14280113764</v>
      </c>
      <c r="D21" s="239">
        <v>23315.251808741923</v>
      </c>
      <c r="E21" s="239">
        <v>235236.4773223263</v>
      </c>
      <c r="F21" s="239">
        <v>1974078.9898196082</v>
      </c>
      <c r="G21" s="239">
        <v>18518.117694768214</v>
      </c>
      <c r="H21" s="239">
        <v>6904182.3422180917</v>
      </c>
      <c r="I21" s="239">
        <v>2764702.4909008867</v>
      </c>
      <c r="J21" s="239">
        <v>552377.52996498253</v>
      </c>
      <c r="K21" s="239">
        <v>29177.476997445097</v>
      </c>
      <c r="L21" s="239">
        <v>23570.565177991517</v>
      </c>
      <c r="M21" s="239">
        <v>69715.250387017921</v>
      </c>
      <c r="N21" s="239">
        <v>7803.5746281155425</v>
      </c>
      <c r="O21" s="239">
        <v>20201656.762074947</v>
      </c>
      <c r="P21" s="239">
        <v>454915.00689733063</v>
      </c>
      <c r="Q21" s="239">
        <v>7086.309725005367</v>
      </c>
      <c r="R21" s="239">
        <v>5029.4174177457762</v>
      </c>
      <c r="S21" s="239">
        <v>15229.716188008881</v>
      </c>
    </row>
    <row r="22" spans="1:23" ht="15" thickTop="1" x14ac:dyDescent="0.3"/>
    <row r="23" spans="1:23" x14ac:dyDescent="0.3">
      <c r="A23" s="233" t="s">
        <v>307</v>
      </c>
      <c r="B23" s="234">
        <v>0</v>
      </c>
      <c r="C23" s="234">
        <v>0</v>
      </c>
      <c r="D23" s="234">
        <v>0</v>
      </c>
      <c r="E23" s="234">
        <v>0</v>
      </c>
      <c r="F23" s="234">
        <v>0</v>
      </c>
      <c r="G23" s="234">
        <v>0</v>
      </c>
      <c r="H23" s="234">
        <v>0</v>
      </c>
      <c r="I23" s="234">
        <v>0</v>
      </c>
      <c r="J23" s="234">
        <v>0</v>
      </c>
      <c r="K23" s="234">
        <v>0</v>
      </c>
      <c r="L23" s="234">
        <v>0</v>
      </c>
      <c r="M23" s="234">
        <v>0</v>
      </c>
      <c r="N23" s="234">
        <v>0</v>
      </c>
      <c r="O23" s="234">
        <v>0</v>
      </c>
      <c r="P23" s="234">
        <v>0</v>
      </c>
      <c r="Q23" s="234">
        <v>0</v>
      </c>
      <c r="R23" s="234">
        <v>0</v>
      </c>
      <c r="S23" s="234">
        <v>0</v>
      </c>
    </row>
    <row r="24" spans="1:23" x14ac:dyDescent="0.3">
      <c r="A24" s="235" t="s">
        <v>308</v>
      </c>
      <c r="B24" s="234">
        <v>5766630.9009670326</v>
      </c>
      <c r="C24" s="234">
        <v>87705.031904225791</v>
      </c>
      <c r="D24" s="234">
        <v>4103.0022178216959</v>
      </c>
      <c r="E24" s="234">
        <v>36198.936780804914</v>
      </c>
      <c r="F24" s="234">
        <v>371456.66499637422</v>
      </c>
      <c r="G24" s="234">
        <v>4233.5922132792248</v>
      </c>
      <c r="H24" s="234">
        <v>1143029.2301919481</v>
      </c>
      <c r="I24" s="234">
        <v>382967.85129288409</v>
      </c>
      <c r="J24" s="234">
        <v>78195.677871292297</v>
      </c>
      <c r="K24" s="234">
        <v>4632.549289346467</v>
      </c>
      <c r="L24" s="234">
        <v>4093.0321217118258</v>
      </c>
      <c r="M24" s="234">
        <v>17809.300221680678</v>
      </c>
      <c r="N24" s="234">
        <v>992.38623557407539</v>
      </c>
      <c r="O24" s="234">
        <v>3530656.8366185101</v>
      </c>
      <c r="P24" s="234">
        <v>93813.915185575155</v>
      </c>
      <c r="Q24" s="234">
        <v>1539.4854927624251</v>
      </c>
      <c r="R24" s="234">
        <v>801.50233191038046</v>
      </c>
      <c r="S24" s="234">
        <v>4401.9060013299659</v>
      </c>
    </row>
    <row r="25" spans="1:23" ht="15" thickBot="1" x14ac:dyDescent="0.35">
      <c r="A25" s="235" t="s">
        <v>153</v>
      </c>
      <c r="B25" s="234">
        <v>200898.02139952619</v>
      </c>
      <c r="C25" s="234">
        <v>1703.883405359602</v>
      </c>
      <c r="D25" s="234">
        <v>69.291878539264673</v>
      </c>
      <c r="E25" s="234">
        <v>462.23136057112151</v>
      </c>
      <c r="F25" s="234">
        <v>12629.003325393451</v>
      </c>
      <c r="G25" s="234">
        <v>114.46694301279157</v>
      </c>
      <c r="H25" s="234">
        <v>23579.112094612527</v>
      </c>
      <c r="I25" s="234">
        <v>8343.7753082059116</v>
      </c>
      <c r="J25" s="234">
        <v>1681.5691574483521</v>
      </c>
      <c r="K25" s="234">
        <v>57.349874263859675</v>
      </c>
      <c r="L25" s="234">
        <v>68.413769204017086</v>
      </c>
      <c r="M25" s="234">
        <v>701.14460115276859</v>
      </c>
      <c r="N25" s="234">
        <v>35.740776180398882</v>
      </c>
      <c r="O25" s="234">
        <v>150025.47030253039</v>
      </c>
      <c r="P25" s="234">
        <v>1348.8920301149547</v>
      </c>
      <c r="Q25" s="234">
        <v>22.061729956688986</v>
      </c>
      <c r="R25" s="234">
        <v>21.978030703662242</v>
      </c>
      <c r="S25" s="234">
        <v>33.636812276410019</v>
      </c>
    </row>
    <row r="26" spans="1:23" ht="15" thickBot="1" x14ac:dyDescent="0.35">
      <c r="A26" s="240" t="s">
        <v>154</v>
      </c>
      <c r="B26" s="241">
        <v>5967528.9223665567</v>
      </c>
      <c r="C26" s="241">
        <v>89408.915309585398</v>
      </c>
      <c r="D26" s="241">
        <v>4172.2940963609608</v>
      </c>
      <c r="E26" s="241">
        <v>36661.168141376038</v>
      </c>
      <c r="F26" s="241">
        <v>384085.66832176771</v>
      </c>
      <c r="G26" s="241">
        <v>4348.0591562920163</v>
      </c>
      <c r="H26" s="241">
        <v>1166608.3422865607</v>
      </c>
      <c r="I26" s="241">
        <v>391311.62660109001</v>
      </c>
      <c r="J26" s="241">
        <v>79877.247028740647</v>
      </c>
      <c r="K26" s="241">
        <v>4689.8991636103265</v>
      </c>
      <c r="L26" s="241">
        <v>4161.4458909158429</v>
      </c>
      <c r="M26" s="241">
        <v>18510.444822833448</v>
      </c>
      <c r="N26" s="241">
        <v>1028.1270117544743</v>
      </c>
      <c r="O26" s="241">
        <v>3680682.3069210406</v>
      </c>
      <c r="P26" s="241">
        <v>95162.807215690103</v>
      </c>
      <c r="Q26" s="241">
        <v>1561.5472227191142</v>
      </c>
      <c r="R26" s="241">
        <v>823.48036261404275</v>
      </c>
      <c r="S26" s="241">
        <v>4435.5428136063756</v>
      </c>
    </row>
    <row r="28" spans="1:23" x14ac:dyDescent="0.3">
      <c r="A28" s="233" t="s">
        <v>309</v>
      </c>
      <c r="B28" s="234">
        <v>0</v>
      </c>
      <c r="C28" s="234">
        <v>0</v>
      </c>
      <c r="D28" s="234">
        <v>0</v>
      </c>
      <c r="E28" s="234">
        <v>0</v>
      </c>
      <c r="F28" s="234">
        <v>0</v>
      </c>
      <c r="G28" s="234">
        <v>0</v>
      </c>
      <c r="H28" s="234">
        <v>0</v>
      </c>
      <c r="I28" s="234">
        <v>0</v>
      </c>
      <c r="J28" s="234">
        <v>0</v>
      </c>
      <c r="K28" s="234">
        <v>0</v>
      </c>
      <c r="L28" s="234">
        <v>0</v>
      </c>
      <c r="M28" s="234">
        <v>0</v>
      </c>
      <c r="N28" s="234">
        <v>0</v>
      </c>
      <c r="O28" s="234">
        <v>0</v>
      </c>
      <c r="P28" s="234">
        <v>0</v>
      </c>
      <c r="Q28" s="234">
        <v>0</v>
      </c>
      <c r="R28" s="234">
        <v>0</v>
      </c>
      <c r="S28" s="234">
        <v>0</v>
      </c>
    </row>
    <row r="29" spans="1:23" x14ac:dyDescent="0.3">
      <c r="A29" s="235" t="s">
        <v>310</v>
      </c>
      <c r="B29" s="234">
        <v>-1403655.2012350557</v>
      </c>
      <c r="C29" s="234">
        <v>-22910.45274085597</v>
      </c>
      <c r="D29" s="234">
        <v>-911.87599278823632</v>
      </c>
      <c r="E29" s="234">
        <v>-9662.2835245957358</v>
      </c>
      <c r="F29" s="234">
        <v>-87921.479212080027</v>
      </c>
      <c r="G29" s="234">
        <v>-1041.3970904774819</v>
      </c>
      <c r="H29" s="234">
        <v>-264898.89928740525</v>
      </c>
      <c r="I29" s="234">
        <v>-104489.50777144836</v>
      </c>
      <c r="J29" s="234">
        <v>-21617.862887655981</v>
      </c>
      <c r="K29" s="234">
        <v>-1150.4882838649946</v>
      </c>
      <c r="L29" s="234">
        <v>-888.65349977099027</v>
      </c>
      <c r="M29" s="234">
        <v>-1738.6025579961874</v>
      </c>
      <c r="N29" s="234">
        <v>-282.11264269703935</v>
      </c>
      <c r="O29" s="234">
        <v>-860355.26004680421</v>
      </c>
      <c r="P29" s="234">
        <v>-24732.140997351147</v>
      </c>
      <c r="Q29" s="234">
        <v>-311.15024231382552</v>
      </c>
      <c r="R29" s="234">
        <v>-183.33529266837309</v>
      </c>
      <c r="S29" s="234">
        <v>-559.699164281908</v>
      </c>
    </row>
    <row r="30" spans="1:23" x14ac:dyDescent="0.3">
      <c r="A30" s="235" t="s">
        <v>311</v>
      </c>
      <c r="B30" s="234">
        <v>-1749005.7990108221</v>
      </c>
      <c r="C30" s="234">
        <v>-29861.24417297664</v>
      </c>
      <c r="D30" s="234">
        <v>-1200.3758447011219</v>
      </c>
      <c r="E30" s="234">
        <v>-12569.513247204764</v>
      </c>
      <c r="F30" s="234">
        <v>-102682.15850798337</v>
      </c>
      <c r="G30" s="234">
        <v>-972.5190874106205</v>
      </c>
      <c r="H30" s="234">
        <v>-352676.8043008094</v>
      </c>
      <c r="I30" s="234">
        <v>-140359.74225561277</v>
      </c>
      <c r="J30" s="234">
        <v>-28136.430164975602</v>
      </c>
      <c r="K30" s="234">
        <v>-1546.0659524309119</v>
      </c>
      <c r="L30" s="234">
        <v>-1229.8582346151652</v>
      </c>
      <c r="M30" s="234">
        <v>-4479.6476786742842</v>
      </c>
      <c r="N30" s="234">
        <v>-396.57382361399323</v>
      </c>
      <c r="O30" s="234">
        <v>-1044321.9694469417</v>
      </c>
      <c r="P30" s="234">
        <v>-27196.546798394196</v>
      </c>
      <c r="Q30" s="234">
        <v>-363.68342595521563</v>
      </c>
      <c r="R30" s="234">
        <v>-240.25595575889602</v>
      </c>
      <c r="S30" s="234">
        <v>-772.41011276324275</v>
      </c>
    </row>
    <row r="31" spans="1:23" x14ac:dyDescent="0.3">
      <c r="A31" s="235" t="s">
        <v>312</v>
      </c>
      <c r="B31" s="234">
        <v>-615473.35307257576</v>
      </c>
      <c r="C31" s="234">
        <v>-10415.151450087857</v>
      </c>
      <c r="D31" s="234">
        <v>-417.08947302061648</v>
      </c>
      <c r="E31" s="234">
        <v>-4128.9370386583314</v>
      </c>
      <c r="F31" s="234">
        <v>-36149.891554110887</v>
      </c>
      <c r="G31" s="234">
        <v>-344.22447662275204</v>
      </c>
      <c r="H31" s="234">
        <v>-124091.98091259389</v>
      </c>
      <c r="I31" s="234">
        <v>-49537.574271696307</v>
      </c>
      <c r="J31" s="234">
        <v>-9863.1601338055625</v>
      </c>
      <c r="K31" s="234">
        <v>-513.58910868564476</v>
      </c>
      <c r="L31" s="234">
        <v>-423.60186614774591</v>
      </c>
      <c r="M31" s="234">
        <v>-1270.9323754601526</v>
      </c>
      <c r="N31" s="234">
        <v>-143.65937473269722</v>
      </c>
      <c r="O31" s="234">
        <v>-369011.02977430366</v>
      </c>
      <c r="P31" s="234">
        <v>-8675.6172445687134</v>
      </c>
      <c r="Q31" s="234">
        <v>-127.77129835944483</v>
      </c>
      <c r="R31" s="234">
        <v>-91.489699260648479</v>
      </c>
      <c r="S31" s="234">
        <v>-267.65302046097366</v>
      </c>
    </row>
    <row r="32" spans="1:23" x14ac:dyDescent="0.3">
      <c r="A32" s="235" t="s">
        <v>313</v>
      </c>
      <c r="B32" s="234">
        <v>10586.63861950958</v>
      </c>
      <c r="C32" s="234">
        <v>180.0077176989752</v>
      </c>
      <c r="D32" s="234">
        <v>7.1986039073972039</v>
      </c>
      <c r="E32" s="234">
        <v>71.080944622071627</v>
      </c>
      <c r="F32" s="234">
        <v>618.98484754896492</v>
      </c>
      <c r="G32" s="234">
        <v>5.7986599660765963</v>
      </c>
      <c r="H32" s="234">
        <v>2142.3386689874433</v>
      </c>
      <c r="I32" s="234">
        <v>857.02278102389073</v>
      </c>
      <c r="J32" s="234">
        <v>170.25779808427174</v>
      </c>
      <c r="K32" s="234">
        <v>8.8354318565125922</v>
      </c>
      <c r="L32" s="234">
        <v>7.3101284730277571</v>
      </c>
      <c r="M32" s="234">
        <v>22.15157564729353</v>
      </c>
      <c r="N32" s="234">
        <v>2.4911050484142194</v>
      </c>
      <c r="O32" s="234">
        <v>6338.2379473114888</v>
      </c>
      <c r="P32" s="234">
        <v>146.5610250182589</v>
      </c>
      <c r="Q32" s="234">
        <v>2.1848553914011801</v>
      </c>
      <c r="R32" s="234">
        <v>1.5862400978642093</v>
      </c>
      <c r="S32" s="234">
        <v>4.5902888262283987</v>
      </c>
    </row>
    <row r="33" spans="1:23" ht="15" thickBot="1" x14ac:dyDescent="0.35">
      <c r="A33" s="235" t="s">
        <v>314</v>
      </c>
      <c r="B33" s="234">
        <v>10758.557000000003</v>
      </c>
      <c r="C33" s="234">
        <v>181.08957102899004</v>
      </c>
      <c r="D33" s="234">
        <v>7.0698928829337424</v>
      </c>
      <c r="E33" s="234">
        <v>0</v>
      </c>
      <c r="F33" s="234">
        <v>638.95222740262398</v>
      </c>
      <c r="G33" s="234">
        <v>4.3912537624156673</v>
      </c>
      <c r="H33" s="234">
        <v>2276.7933186913174</v>
      </c>
      <c r="I33" s="234">
        <v>936.05443944971159</v>
      </c>
      <c r="J33" s="234">
        <v>175.96069678638824</v>
      </c>
      <c r="K33" s="234">
        <v>0</v>
      </c>
      <c r="L33" s="234">
        <v>8.049471473434398</v>
      </c>
      <c r="M33" s="234">
        <v>12.704953900485602</v>
      </c>
      <c r="N33" s="234">
        <v>5.673318239351782</v>
      </c>
      <c r="O33" s="234">
        <v>6429.8967574649569</v>
      </c>
      <c r="P33" s="234">
        <v>76.030045133013616</v>
      </c>
      <c r="Q33" s="234">
        <v>2.0307094457070187</v>
      </c>
      <c r="R33" s="234">
        <v>3.8603443386718848</v>
      </c>
      <c r="S33" s="234">
        <v>0</v>
      </c>
    </row>
    <row r="34" spans="1:23" x14ac:dyDescent="0.3">
      <c r="A34" s="240" t="s">
        <v>315</v>
      </c>
      <c r="B34" s="237">
        <v>-3746789.1576989437</v>
      </c>
      <c r="C34" s="237">
        <v>-62825.751075192493</v>
      </c>
      <c r="D34" s="237">
        <v>-2515.0728137196438</v>
      </c>
      <c r="E34" s="237">
        <v>-26289.652865836757</v>
      </c>
      <c r="F34" s="237">
        <v>-225495.59219922268</v>
      </c>
      <c r="G34" s="237">
        <v>-2347.9507407823626</v>
      </c>
      <c r="H34" s="237">
        <v>-737248.55251312966</v>
      </c>
      <c r="I34" s="237">
        <v>-292593.74707828381</v>
      </c>
      <c r="J34" s="237">
        <v>-59271.234691566482</v>
      </c>
      <c r="K34" s="237">
        <v>-3201.3079131250388</v>
      </c>
      <c r="L34" s="237">
        <v>-2526.7540005874394</v>
      </c>
      <c r="M34" s="237">
        <v>-7454.3260825828456</v>
      </c>
      <c r="N34" s="237">
        <v>-814.18141775596393</v>
      </c>
      <c r="O34" s="237">
        <v>-2260920.124563273</v>
      </c>
      <c r="P34" s="237">
        <v>-60381.713970162782</v>
      </c>
      <c r="Q34" s="237">
        <v>-798.38940179137785</v>
      </c>
      <c r="R34" s="237">
        <v>-509.63436325138156</v>
      </c>
      <c r="S34" s="237">
        <v>-1595.1720086798962</v>
      </c>
    </row>
    <row r="35" spans="1:23" ht="15" thickBot="1" x14ac:dyDescent="0.35"/>
    <row r="36" spans="1:23" x14ac:dyDescent="0.3">
      <c r="A36" s="238" t="s">
        <v>316</v>
      </c>
      <c r="B36" s="237">
        <v>2220739.7646676139</v>
      </c>
      <c r="C36" s="237">
        <v>26583.164234392898</v>
      </c>
      <c r="D36" s="237">
        <v>1657.2212826413167</v>
      </c>
      <c r="E36" s="237">
        <v>10371.515275539283</v>
      </c>
      <c r="F36" s="237">
        <v>158590.076122545</v>
      </c>
      <c r="G36" s="237">
        <v>2000.1084155096542</v>
      </c>
      <c r="H36" s="237">
        <v>429359.78977343108</v>
      </c>
      <c r="I36" s="237">
        <v>98717.879522806223</v>
      </c>
      <c r="J36" s="237">
        <v>20606.012337174161</v>
      </c>
      <c r="K36" s="237">
        <v>1488.5912504852874</v>
      </c>
      <c r="L36" s="237">
        <v>1634.691890328404</v>
      </c>
      <c r="M36" s="237">
        <v>11056.118740250602</v>
      </c>
      <c r="N36" s="237">
        <v>213.94559399851028</v>
      </c>
      <c r="O36" s="237">
        <v>1419762.1823577676</v>
      </c>
      <c r="P36" s="237">
        <v>34781.093245527329</v>
      </c>
      <c r="Q36" s="237">
        <v>763.15782092773645</v>
      </c>
      <c r="R36" s="237">
        <v>313.84599936266113</v>
      </c>
      <c r="S36" s="237">
        <v>2840.3708049264797</v>
      </c>
      <c r="T36" s="229"/>
      <c r="U36" s="229"/>
      <c r="V36" s="229"/>
      <c r="W36" s="229"/>
    </row>
    <row r="37" spans="1:23" ht="15" thickBot="1" x14ac:dyDescent="0.35">
      <c r="A37" s="235" t="s">
        <v>317</v>
      </c>
      <c r="B37" s="234">
        <v>-645029.07321229076</v>
      </c>
      <c r="C37" s="234">
        <v>-6533.6143022042534</v>
      </c>
      <c r="D37" s="234">
        <v>-494.75032701687257</v>
      </c>
      <c r="E37" s="234">
        <v>-2507.5515161310063</v>
      </c>
      <c r="F37" s="234">
        <v>-49033.044611946018</v>
      </c>
      <c r="G37" s="234">
        <v>-661.0617584247849</v>
      </c>
      <c r="H37" s="234">
        <v>-122390.00803365075</v>
      </c>
      <c r="I37" s="234">
        <v>-20276.975515037368</v>
      </c>
      <c r="J37" s="234">
        <v>-4400.1686805595127</v>
      </c>
      <c r="K37" s="234">
        <v>-390.23905715412161</v>
      </c>
      <c r="L37" s="234">
        <v>-484.15776418375464</v>
      </c>
      <c r="M37" s="234">
        <v>-3867.5661713507279</v>
      </c>
      <c r="N37" s="234">
        <v>-31.396716269799562</v>
      </c>
      <c r="O37" s="234">
        <v>-422028.68043156445</v>
      </c>
      <c r="P37" s="234">
        <v>-10574.89967968217</v>
      </c>
      <c r="Q37" s="234">
        <v>-252.21837938258778</v>
      </c>
      <c r="R37" s="234">
        <v>-89.418689745272559</v>
      </c>
      <c r="S37" s="234">
        <v>-1013.3215779872994</v>
      </c>
      <c r="T37" s="229"/>
      <c r="U37" s="229"/>
      <c r="V37" s="229"/>
      <c r="W37" s="229"/>
    </row>
    <row r="38" spans="1:23" x14ac:dyDescent="0.3">
      <c r="A38" s="238" t="s">
        <v>318</v>
      </c>
      <c r="B38" s="237">
        <v>1575710.6914553235</v>
      </c>
      <c r="C38" s="237">
        <v>20049.549932188645</v>
      </c>
      <c r="D38" s="237">
        <v>1162.4709556244438</v>
      </c>
      <c r="E38" s="237">
        <v>7863.9637594082769</v>
      </c>
      <c r="F38" s="237">
        <v>109557.03151059902</v>
      </c>
      <c r="G38" s="237">
        <v>1339.0466570848691</v>
      </c>
      <c r="H38" s="237">
        <v>306969.78173978033</v>
      </c>
      <c r="I38" s="237">
        <v>78440.90400776887</v>
      </c>
      <c r="J38" s="237">
        <v>16205.843656614647</v>
      </c>
      <c r="K38" s="237">
        <v>1098.3521933311656</v>
      </c>
      <c r="L38" s="237">
        <v>1150.5341261446495</v>
      </c>
      <c r="M38" s="237">
        <v>7188.5525688998741</v>
      </c>
      <c r="N38" s="237">
        <v>182.54887772871078</v>
      </c>
      <c r="O38" s="237">
        <v>997733.50192620326</v>
      </c>
      <c r="P38" s="237">
        <v>24206.193565845162</v>
      </c>
      <c r="Q38" s="237">
        <v>510.93944154514872</v>
      </c>
      <c r="R38" s="237">
        <v>224.42730961738863</v>
      </c>
      <c r="S38" s="237">
        <v>1827.0492269391805</v>
      </c>
      <c r="T38" s="229"/>
      <c r="U38" s="229"/>
      <c r="V38" s="229"/>
      <c r="W38" s="229"/>
    </row>
    <row r="40" spans="1:23" x14ac:dyDescent="0.3">
      <c r="A40" s="235" t="s">
        <v>319</v>
      </c>
      <c r="B40" s="234">
        <v>596.14032999999995</v>
      </c>
      <c r="C40" s="234">
        <v>0</v>
      </c>
      <c r="D40" s="234">
        <v>0</v>
      </c>
      <c r="E40" s="234">
        <v>0</v>
      </c>
      <c r="F40" s="234">
        <v>0</v>
      </c>
      <c r="G40" s="234">
        <v>0</v>
      </c>
      <c r="H40" s="234">
        <v>0</v>
      </c>
      <c r="I40" s="234">
        <v>394.96484999999996</v>
      </c>
      <c r="J40" s="234">
        <v>130.32131999999999</v>
      </c>
      <c r="K40" s="234">
        <v>70.854160000000007</v>
      </c>
      <c r="L40" s="234">
        <v>0</v>
      </c>
      <c r="M40" s="234">
        <v>0</v>
      </c>
      <c r="N40" s="234">
        <v>0</v>
      </c>
      <c r="O40" s="234">
        <v>0</v>
      </c>
      <c r="P40" s="234">
        <v>0</v>
      </c>
      <c r="Q40" s="234">
        <v>0</v>
      </c>
      <c r="R40" s="234">
        <v>0</v>
      </c>
      <c r="S40" s="234">
        <v>0</v>
      </c>
      <c r="T40" s="229"/>
      <c r="U40" s="229"/>
      <c r="V40" s="229"/>
      <c r="W40" s="229"/>
    </row>
    <row r="41" spans="1:23" ht="15" thickBot="1" x14ac:dyDescent="0.35">
      <c r="A41" s="230"/>
      <c r="B41" s="230"/>
      <c r="C41" s="230"/>
      <c r="D41" s="230"/>
      <c r="E41" s="230"/>
      <c r="F41" s="230"/>
      <c r="G41" s="230"/>
      <c r="H41" s="230"/>
      <c r="I41" s="230"/>
      <c r="J41" s="230"/>
      <c r="K41" s="230"/>
      <c r="L41" s="230"/>
      <c r="M41" s="230"/>
      <c r="N41" s="230"/>
      <c r="O41" s="230"/>
      <c r="P41" s="230"/>
      <c r="Q41" s="230"/>
      <c r="R41" s="230"/>
      <c r="S41" s="230"/>
      <c r="T41" s="230"/>
      <c r="U41" s="230"/>
      <c r="V41" s="230"/>
      <c r="W41" s="230"/>
    </row>
    <row r="42" spans="1:23" ht="15" thickBot="1" x14ac:dyDescent="0.35">
      <c r="A42" s="235" t="s">
        <v>320</v>
      </c>
      <c r="B42" s="234">
        <v>-596.14032999999995</v>
      </c>
      <c r="C42" s="234">
        <v>-11.019066462667524</v>
      </c>
      <c r="D42" s="234">
        <v>-0.43037838255612254</v>
      </c>
      <c r="E42" s="234">
        <v>-5.8406207519285216</v>
      </c>
      <c r="F42" s="234">
        <v>-33.441781007489084</v>
      </c>
      <c r="G42" s="234">
        <v>-0.27070460106011535</v>
      </c>
      <c r="H42" s="234">
        <v>-129.19983401439069</v>
      </c>
      <c r="I42" s="234">
        <v>-52.177025487537769</v>
      </c>
      <c r="J42" s="234">
        <v>-10.287098497257213</v>
      </c>
      <c r="K42" s="234">
        <v>-0.71009211466147037</v>
      </c>
      <c r="L42" s="234">
        <v>-0.44836318914853684</v>
      </c>
      <c r="M42" s="234">
        <v>-5.8752269315487694E-2</v>
      </c>
      <c r="N42" s="234">
        <v>-4.1286094477864493E-2</v>
      </c>
      <c r="O42" s="234">
        <v>-351.39056301373256</v>
      </c>
      <c r="P42" s="234">
        <v>-0.3537996800671494</v>
      </c>
      <c r="Q42" s="234">
        <v>-0.12731401143863141</v>
      </c>
      <c r="R42" s="234">
        <v>-5.3337512428316643E-2</v>
      </c>
      <c r="S42" s="234">
        <v>-0.29031290984287739</v>
      </c>
      <c r="T42" s="229"/>
      <c r="U42" s="229"/>
      <c r="V42" s="229"/>
      <c r="W42" s="229"/>
    </row>
    <row r="43" spans="1:23" x14ac:dyDescent="0.3">
      <c r="A43" s="236" t="s">
        <v>321</v>
      </c>
      <c r="B43" s="237">
        <v>0</v>
      </c>
      <c r="C43" s="237">
        <v>-11.019066462667524</v>
      </c>
      <c r="D43" s="237">
        <v>-0.43037838255612254</v>
      </c>
      <c r="E43" s="237">
        <v>-5.8406207519285216</v>
      </c>
      <c r="F43" s="237">
        <v>-33.441781007489084</v>
      </c>
      <c r="G43" s="237">
        <v>-0.27070460106011535</v>
      </c>
      <c r="H43" s="237">
        <v>-129.19983401439069</v>
      </c>
      <c r="I43" s="237">
        <v>342.78782451246218</v>
      </c>
      <c r="J43" s="237">
        <v>120.03422150274277</v>
      </c>
      <c r="K43" s="237">
        <v>70.144067885338529</v>
      </c>
      <c r="L43" s="237">
        <v>-0.44836318914853684</v>
      </c>
      <c r="M43" s="237">
        <v>-5.8752269315487694E-2</v>
      </c>
      <c r="N43" s="237">
        <v>-4.1286094477864493E-2</v>
      </c>
      <c r="O43" s="237">
        <v>-351.39056301373256</v>
      </c>
      <c r="P43" s="237">
        <v>-0.3537996800671494</v>
      </c>
      <c r="Q43" s="237">
        <v>-0.12731401143863141</v>
      </c>
      <c r="R43" s="237">
        <v>-5.3337512428316643E-2</v>
      </c>
      <c r="S43" s="237">
        <v>-0.29031290984287739</v>
      </c>
      <c r="T43" s="229"/>
      <c r="U43" s="229"/>
      <c r="V43" s="229"/>
      <c r="W43" s="229"/>
    </row>
    <row r="44" spans="1:23" x14ac:dyDescent="0.3">
      <c r="A44" s="235" t="s">
        <v>322</v>
      </c>
      <c r="B44" s="234">
        <v>0</v>
      </c>
      <c r="C44" s="234">
        <v>-6.7591579023204336</v>
      </c>
      <c r="D44" s="234">
        <v>-0.26399654229310143</v>
      </c>
      <c r="E44" s="234">
        <v>-3.5826699152423047</v>
      </c>
      <c r="F44" s="234">
        <v>-20.513378254887055</v>
      </c>
      <c r="G44" s="234">
        <v>-0.16605173856143818</v>
      </c>
      <c r="H44" s="234">
        <v>-79.251911404248929</v>
      </c>
      <c r="I44" s="234">
        <v>210.26799690540605</v>
      </c>
      <c r="J44" s="234">
        <v>73.629672673989489</v>
      </c>
      <c r="K44" s="234">
        <v>43.026769314295606</v>
      </c>
      <c r="L44" s="234">
        <v>-0.27502852472216405</v>
      </c>
      <c r="M44" s="234">
        <v>-3.6038975422143169E-2</v>
      </c>
      <c r="N44" s="234">
        <v>-2.5325124654747788E-2</v>
      </c>
      <c r="O44" s="234">
        <v>-215.54496552334302</v>
      </c>
      <c r="P44" s="234">
        <v>-0.21702273159584887</v>
      </c>
      <c r="Q44" s="234">
        <v>-7.8095137134077952E-2</v>
      </c>
      <c r="R44" s="234">
        <v>-3.2717532818356009E-2</v>
      </c>
      <c r="S44" s="234">
        <v>-0.1780795864475703</v>
      </c>
      <c r="T44" s="229"/>
      <c r="U44" s="229"/>
      <c r="V44" s="229"/>
      <c r="W44" s="229"/>
    </row>
    <row r="45" spans="1:23" ht="15" thickBot="1" x14ac:dyDescent="0.35"/>
    <row r="46" spans="1:23" ht="15" thickBot="1" x14ac:dyDescent="0.35">
      <c r="A46" s="233" t="s">
        <v>323</v>
      </c>
      <c r="B46" s="239">
        <v>1575710.6914553235</v>
      </c>
      <c r="C46" s="239">
        <v>20042.790774286324</v>
      </c>
      <c r="D46" s="239">
        <v>1162.2069590821511</v>
      </c>
      <c r="E46" s="239">
        <v>7860.3810894930348</v>
      </c>
      <c r="F46" s="239">
        <v>109536.51813234409</v>
      </c>
      <c r="G46" s="239">
        <v>1338.8806053463079</v>
      </c>
      <c r="H46" s="239">
        <v>306890.52982837608</v>
      </c>
      <c r="I46" s="239">
        <v>78651.172004674256</v>
      </c>
      <c r="J46" s="239">
        <v>16279.473329288639</v>
      </c>
      <c r="K46" s="239">
        <v>1141.3789626454616</v>
      </c>
      <c r="L46" s="239">
        <v>1150.2590976199272</v>
      </c>
      <c r="M46" s="239">
        <v>7188.5165299244527</v>
      </c>
      <c r="N46" s="239">
        <v>182.52355260405596</v>
      </c>
      <c r="O46" s="239">
        <v>997517.95696067973</v>
      </c>
      <c r="P46" s="239">
        <v>24205.97654311356</v>
      </c>
      <c r="Q46" s="239">
        <v>510.86134640801458</v>
      </c>
      <c r="R46" s="239">
        <v>224.39459208457023</v>
      </c>
      <c r="S46" s="239">
        <v>1826.8711473527328</v>
      </c>
      <c r="T46" s="229"/>
      <c r="U46" s="229"/>
      <c r="V46" s="229"/>
      <c r="W46" s="229"/>
    </row>
    <row r="47" spans="1:23" ht="15" thickTop="1" x14ac:dyDescent="0.3"/>
    <row r="48" spans="1:23" x14ac:dyDescent="0.3">
      <c r="A48" s="233" t="s">
        <v>324</v>
      </c>
      <c r="B48" s="242">
        <v>4.6521078902111879E-2</v>
      </c>
      <c r="C48" s="242">
        <v>3.4302100413668553E-2</v>
      </c>
      <c r="D48" s="242">
        <v>4.9847497621552092E-2</v>
      </c>
      <c r="E48" s="242">
        <v>3.3414805301316276E-2</v>
      </c>
      <c r="F48" s="242">
        <v>5.5487403846161985E-2</v>
      </c>
      <c r="G48" s="242">
        <v>7.2301117608976631E-2</v>
      </c>
      <c r="H48" s="242">
        <v>4.4449945644074923E-2</v>
      </c>
      <c r="I48" s="242">
        <v>2.8448331154447486E-2</v>
      </c>
      <c r="J48" s="242">
        <v>2.9471642936526876E-2</v>
      </c>
      <c r="K48" s="242">
        <v>3.9118494129749652E-2</v>
      </c>
      <c r="L48" s="242">
        <v>4.8800658318280621E-2</v>
      </c>
      <c r="M48" s="242">
        <v>0.10311253979607118</v>
      </c>
      <c r="N48" s="242">
        <v>2.3389736281426828E-2</v>
      </c>
      <c r="O48" s="242">
        <v>4.9378027193954906E-2</v>
      </c>
      <c r="P48" s="242">
        <v>5.3209887948534054E-2</v>
      </c>
      <c r="Q48" s="242">
        <v>7.2091309332041331E-2</v>
      </c>
      <c r="R48" s="242">
        <v>4.4616418452924037E-2</v>
      </c>
      <c r="S48" s="242">
        <v>0.11995437897858661</v>
      </c>
      <c r="T48" s="229"/>
      <c r="U48" s="229"/>
      <c r="V48" s="229"/>
      <c r="W48" s="229"/>
    </row>
    <row r="50" spans="1:23" x14ac:dyDescent="0.3">
      <c r="A50" s="233" t="s">
        <v>325</v>
      </c>
      <c r="B50" s="243">
        <v>1</v>
      </c>
      <c r="C50" s="243">
        <v>0.73734533298004334</v>
      </c>
      <c r="D50" s="243">
        <v>1.0715034732199473</v>
      </c>
      <c r="E50" s="243">
        <v>0.71827236362309244</v>
      </c>
      <c r="F50" s="243">
        <v>1.1927368228694084</v>
      </c>
      <c r="G50" s="243">
        <v>1.5541582292429257</v>
      </c>
      <c r="H50" s="243">
        <v>0.95547968132048344</v>
      </c>
      <c r="I50" s="243">
        <v>0.61151486220488405</v>
      </c>
      <c r="J50" s="243">
        <v>0.63351159586260108</v>
      </c>
      <c r="K50" s="243">
        <v>0.84087676066287065</v>
      </c>
      <c r="L50" s="243">
        <v>1.0490010006209305</v>
      </c>
      <c r="M50" s="243">
        <v>2.2164692270580653</v>
      </c>
      <c r="N50" s="243">
        <v>0.50277716754253998</v>
      </c>
      <c r="O50" s="243">
        <v>1.0614119095959602</v>
      </c>
      <c r="P50" s="243">
        <v>1.1437801788839967</v>
      </c>
      <c r="Q50" s="243">
        <v>1.5496482676967465</v>
      </c>
      <c r="R50" s="243">
        <v>0.95905811958498288</v>
      </c>
      <c r="S50" s="243">
        <v>2.5784952071079577</v>
      </c>
      <c r="T50" s="229"/>
      <c r="U50" s="229"/>
      <c r="V50" s="229"/>
      <c r="W50" s="229"/>
    </row>
    <row r="52" spans="1:23" x14ac:dyDescent="0.3">
      <c r="A52" s="233" t="s">
        <v>326</v>
      </c>
      <c r="B52" s="234">
        <v>0</v>
      </c>
      <c r="C52" s="234">
        <v>0</v>
      </c>
      <c r="D52" s="234">
        <v>0</v>
      </c>
      <c r="E52" s="234">
        <v>0</v>
      </c>
      <c r="F52" s="234">
        <v>0</v>
      </c>
      <c r="G52" s="234">
        <v>0</v>
      </c>
      <c r="H52" s="234">
        <v>0</v>
      </c>
      <c r="I52" s="234">
        <v>0</v>
      </c>
      <c r="J52" s="234">
        <v>0</v>
      </c>
      <c r="K52" s="234">
        <v>0</v>
      </c>
      <c r="L52" s="234">
        <v>0</v>
      </c>
      <c r="M52" s="234">
        <v>0</v>
      </c>
      <c r="N52" s="234">
        <v>0</v>
      </c>
      <c r="O52" s="234">
        <v>0</v>
      </c>
      <c r="P52" s="234">
        <v>0</v>
      </c>
      <c r="Q52" s="234">
        <v>0</v>
      </c>
      <c r="R52" s="234">
        <v>0</v>
      </c>
      <c r="S52" s="234">
        <v>0</v>
      </c>
    </row>
    <row r="53" spans="1:23" x14ac:dyDescent="0.3">
      <c r="A53" s="235" t="s">
        <v>327</v>
      </c>
      <c r="B53" s="234">
        <v>5766630.9009670326</v>
      </c>
      <c r="C53" s="234">
        <v>99344.270997780826</v>
      </c>
      <c r="D53" s="234">
        <v>3976.5666577748711</v>
      </c>
      <c r="E53" s="234">
        <v>41225.09444107586</v>
      </c>
      <c r="F53" s="234">
        <v>342600.99181477184</v>
      </c>
      <c r="G53" s="234">
        <v>3455.3180460496073</v>
      </c>
      <c r="H53" s="234">
        <v>1166340.8529065191</v>
      </c>
      <c r="I53" s="234">
        <v>464424.17415556905</v>
      </c>
      <c r="J53" s="234">
        <v>93548.853931632068</v>
      </c>
      <c r="K53" s="234">
        <v>4984.6633236483076</v>
      </c>
      <c r="L53" s="234">
        <v>4005.4376024731291</v>
      </c>
      <c r="M53" s="234">
        <v>11377.524275927442</v>
      </c>
      <c r="N53" s="234">
        <v>1286.6566763627156</v>
      </c>
      <c r="O53" s="234">
        <v>3436567.2461187672</v>
      </c>
      <c r="P53" s="234">
        <v>88853.348733243707</v>
      </c>
      <c r="Q53" s="234">
        <v>1244.0878791984151</v>
      </c>
      <c r="R53" s="234">
        <v>817.11896675278786</v>
      </c>
      <c r="S53" s="234">
        <v>2578.6944394844259</v>
      </c>
    </row>
    <row r="54" spans="1:23" ht="15" thickBot="1" x14ac:dyDescent="0.35">
      <c r="A54" s="235" t="s">
        <v>153</v>
      </c>
      <c r="B54" s="234">
        <v>200898.02139952619</v>
      </c>
      <c r="C54" s="234">
        <v>1703.883405359602</v>
      </c>
      <c r="D54" s="234">
        <v>69.291878539264673</v>
      </c>
      <c r="E54" s="234">
        <v>462.23136057112151</v>
      </c>
      <c r="F54" s="234">
        <v>12629.003325393451</v>
      </c>
      <c r="G54" s="234">
        <v>114.46694301279157</v>
      </c>
      <c r="H54" s="234">
        <v>23579.112094612527</v>
      </c>
      <c r="I54" s="234">
        <v>8343.7753082059116</v>
      </c>
      <c r="J54" s="234">
        <v>1681.5691574483521</v>
      </c>
      <c r="K54" s="234">
        <v>57.349874263859675</v>
      </c>
      <c r="L54" s="234">
        <v>68.413769204017086</v>
      </c>
      <c r="M54" s="234">
        <v>701.14460115276859</v>
      </c>
      <c r="N54" s="234">
        <v>35.740776180398882</v>
      </c>
      <c r="O54" s="234">
        <v>150025.47030253039</v>
      </c>
      <c r="P54" s="234">
        <v>1348.8920301149547</v>
      </c>
      <c r="Q54" s="234">
        <v>22.061729956688986</v>
      </c>
      <c r="R54" s="234">
        <v>21.978030703662242</v>
      </c>
      <c r="S54" s="234">
        <v>33.636812276410019</v>
      </c>
    </row>
    <row r="55" spans="1:23" ht="15" thickBot="1" x14ac:dyDescent="0.35">
      <c r="A55" s="244" t="s">
        <v>328</v>
      </c>
      <c r="B55" s="241">
        <v>5967528.9223665576</v>
      </c>
      <c r="C55" s="241">
        <v>101048.15440314042</v>
      </c>
      <c r="D55" s="241">
        <v>4045.858536314136</v>
      </c>
      <c r="E55" s="241">
        <v>41687.325801646984</v>
      </c>
      <c r="F55" s="241">
        <v>355229.99514016527</v>
      </c>
      <c r="G55" s="241">
        <v>3569.7849890623993</v>
      </c>
      <c r="H55" s="241">
        <v>1189919.9650011319</v>
      </c>
      <c r="I55" s="241">
        <v>472767.94946377497</v>
      </c>
      <c r="J55" s="241">
        <v>95230.423089080417</v>
      </c>
      <c r="K55" s="241">
        <v>5042.013197912167</v>
      </c>
      <c r="L55" s="241">
        <v>4073.8513716771463</v>
      </c>
      <c r="M55" s="241">
        <v>12078.668877080212</v>
      </c>
      <c r="N55" s="241">
        <v>1322.3974525431145</v>
      </c>
      <c r="O55" s="241">
        <v>3586592.7164212978</v>
      </c>
      <c r="P55" s="241">
        <v>90202.240763358655</v>
      </c>
      <c r="Q55" s="241">
        <v>1266.1496091551039</v>
      </c>
      <c r="R55" s="241">
        <v>839.09699745645003</v>
      </c>
      <c r="S55" s="241">
        <v>2612.3312517608356</v>
      </c>
    </row>
    <row r="57" spans="1:23" x14ac:dyDescent="0.3">
      <c r="A57" s="233" t="s">
        <v>329</v>
      </c>
      <c r="B57" s="234">
        <v>9.5367431640625002E-10</v>
      </c>
      <c r="C57" s="234">
        <v>11639.239093555034</v>
      </c>
      <c r="D57" s="234">
        <v>-126.43556004682463</v>
      </c>
      <c r="E57" s="234">
        <v>5026.1576602709447</v>
      </c>
      <c r="F57" s="234">
        <v>-28855.673181602418</v>
      </c>
      <c r="G57" s="234">
        <v>-778.27416722961743</v>
      </c>
      <c r="H57" s="234">
        <v>23311.622714571</v>
      </c>
      <c r="I57" s="234">
        <v>81456.32286268496</v>
      </c>
      <c r="J57" s="234">
        <v>15353.176060339778</v>
      </c>
      <c r="K57" s="234">
        <v>352.11403430184072</v>
      </c>
      <c r="L57" s="234">
        <v>-87.594519238696904</v>
      </c>
      <c r="M57" s="234">
        <v>-6431.7759457532375</v>
      </c>
      <c r="N57" s="234">
        <v>294.27044078864031</v>
      </c>
      <c r="O57" s="234">
        <v>-94089.59049974299</v>
      </c>
      <c r="P57" s="234">
        <v>-4960.5664523314535</v>
      </c>
      <c r="Q57" s="234">
        <v>-295.39761356401027</v>
      </c>
      <c r="R57" s="234">
        <v>15.616634842407308</v>
      </c>
      <c r="S57" s="234">
        <v>-1823.21156184554</v>
      </c>
    </row>
    <row r="59" spans="1:23" ht="16.2" x14ac:dyDescent="0.3">
      <c r="A59" s="233" t="s">
        <v>330</v>
      </c>
      <c r="B59" s="245">
        <v>0.99999999999999989</v>
      </c>
      <c r="C59" s="245">
        <v>0.88481492648426541</v>
      </c>
      <c r="D59" s="245">
        <v>1.0312506131670165</v>
      </c>
      <c r="E59" s="245">
        <v>0.87943199608950762</v>
      </c>
      <c r="F59" s="245">
        <v>1.081230959030407</v>
      </c>
      <c r="G59" s="245">
        <v>1.2180170989609183</v>
      </c>
      <c r="H59" s="245">
        <v>0.98040908346760214</v>
      </c>
      <c r="I59" s="245">
        <v>0.82770337338841449</v>
      </c>
      <c r="J59" s="245">
        <v>0.83877866376821497</v>
      </c>
      <c r="K59" s="245">
        <v>0.93016399987853138</v>
      </c>
      <c r="L59" s="245">
        <v>1.0215016482554284</v>
      </c>
      <c r="M59" s="245">
        <v>1.5324904599345219</v>
      </c>
      <c r="N59" s="245">
        <v>0.77747201476929184</v>
      </c>
      <c r="O59" s="245">
        <v>1.0262336980914928</v>
      </c>
      <c r="P59" s="245">
        <v>1.0549938273190493</v>
      </c>
      <c r="Q59" s="245">
        <v>1.2333038776998302</v>
      </c>
      <c r="R59" s="245">
        <v>0.98138876090637206</v>
      </c>
      <c r="S59" s="245">
        <v>1.6979251044891832</v>
      </c>
    </row>
    <row r="60" spans="1:23" x14ac:dyDescent="0.3">
      <c r="A60" s="246" t="s">
        <v>293</v>
      </c>
      <c r="B60" s="229"/>
      <c r="C60" s="229"/>
      <c r="D60" s="229"/>
      <c r="E60" s="229"/>
      <c r="F60" s="229"/>
      <c r="G60" s="229"/>
      <c r="H60" s="229"/>
      <c r="I60" s="229"/>
      <c r="J60" s="229"/>
      <c r="K60" s="229"/>
      <c r="L60" s="229"/>
      <c r="M60" s="229"/>
      <c r="N60" s="229"/>
      <c r="O60" s="229"/>
      <c r="P60" s="229"/>
      <c r="Q60" s="229"/>
      <c r="R60" s="229"/>
      <c r="S60" s="229"/>
    </row>
    <row r="61" spans="1:23" ht="16.2" x14ac:dyDescent="0.3">
      <c r="A61" s="246" t="s">
        <v>479</v>
      </c>
      <c r="B61" s="229"/>
      <c r="C61" s="229"/>
      <c r="D61" s="229"/>
      <c r="E61" s="229"/>
      <c r="F61" s="229"/>
      <c r="G61" s="229"/>
      <c r="H61" s="229"/>
      <c r="I61" s="229"/>
      <c r="J61" s="229"/>
      <c r="K61" s="229"/>
      <c r="L61" s="229"/>
      <c r="M61" s="229"/>
      <c r="N61" s="229"/>
      <c r="O61" s="229"/>
      <c r="P61" s="229"/>
      <c r="Q61" s="229"/>
      <c r="R61" s="229"/>
      <c r="S61" s="229"/>
    </row>
    <row r="62" spans="1:23" x14ac:dyDescent="0.3">
      <c r="A62" s="246" t="s">
        <v>331</v>
      </c>
      <c r="B62" s="229"/>
      <c r="C62" s="229"/>
      <c r="D62" s="229"/>
      <c r="E62" s="229"/>
      <c r="F62" s="229"/>
      <c r="G62" s="229"/>
      <c r="H62" s="229"/>
      <c r="I62" s="229"/>
      <c r="J62" s="229"/>
      <c r="K62" s="229"/>
      <c r="L62" s="229"/>
      <c r="M62" s="229"/>
      <c r="N62" s="229"/>
      <c r="O62" s="229"/>
      <c r="P62" s="229"/>
      <c r="Q62" s="229"/>
      <c r="R62" s="229"/>
      <c r="S62" s="229"/>
    </row>
    <row r="63" spans="1:23" x14ac:dyDescent="0.3">
      <c r="A63" s="246" t="s">
        <v>293</v>
      </c>
      <c r="B63" s="229"/>
      <c r="C63" s="229"/>
      <c r="D63" s="229"/>
      <c r="E63" s="229"/>
      <c r="F63" s="229"/>
      <c r="G63" s="229"/>
      <c r="H63" s="229"/>
      <c r="I63" s="229"/>
      <c r="J63" s="229"/>
      <c r="K63" s="229"/>
      <c r="L63" s="229"/>
      <c r="M63" s="229"/>
      <c r="N63" s="229"/>
      <c r="O63" s="229"/>
      <c r="P63" s="229"/>
      <c r="Q63" s="229"/>
      <c r="R63" s="229"/>
      <c r="S63" s="229"/>
    </row>
    <row r="64" spans="1:23" x14ac:dyDescent="0.3">
      <c r="A64" s="246" t="s">
        <v>332</v>
      </c>
      <c r="B64" s="229"/>
      <c r="C64" s="229"/>
      <c r="D64" s="229"/>
      <c r="E64" s="229"/>
      <c r="F64" s="229"/>
      <c r="G64" s="229"/>
      <c r="H64" s="229"/>
      <c r="I64" s="229"/>
      <c r="J64" s="229"/>
      <c r="K64" s="229"/>
      <c r="L64" s="229"/>
      <c r="M64" s="229"/>
      <c r="N64" s="229"/>
      <c r="O64" s="229"/>
      <c r="P64" s="229"/>
      <c r="Q64" s="229"/>
      <c r="R64" s="229"/>
      <c r="S64" s="229"/>
    </row>
    <row r="65" spans="1:23" x14ac:dyDescent="0.3">
      <c r="A65" s="247"/>
      <c r="B65" s="229"/>
      <c r="C65" s="229"/>
      <c r="D65" s="229"/>
      <c r="E65" s="229"/>
      <c r="F65" s="229"/>
      <c r="G65" s="229"/>
      <c r="H65" s="229"/>
      <c r="I65" s="229"/>
      <c r="J65" s="229"/>
      <c r="K65" s="229"/>
      <c r="L65" s="229"/>
      <c r="M65" s="229"/>
      <c r="N65" s="229"/>
      <c r="O65" s="229"/>
      <c r="P65" s="229"/>
      <c r="Q65" s="229"/>
      <c r="R65" s="229"/>
      <c r="S65" s="229"/>
    </row>
    <row r="66" spans="1:23" x14ac:dyDescent="0.3">
      <c r="A66" s="247"/>
      <c r="B66" s="229"/>
      <c r="C66" s="229"/>
      <c r="D66" s="229"/>
      <c r="E66" s="229"/>
      <c r="F66" s="229"/>
      <c r="G66" s="229"/>
      <c r="H66" s="229"/>
      <c r="I66" s="229"/>
      <c r="J66" s="229"/>
      <c r="K66" s="229"/>
      <c r="L66" s="229"/>
      <c r="M66" s="229"/>
      <c r="N66" s="229"/>
      <c r="O66" s="229"/>
      <c r="P66" s="229"/>
      <c r="Q66" s="229"/>
      <c r="R66" s="229"/>
      <c r="S66" s="229"/>
    </row>
    <row r="67" spans="1:23" x14ac:dyDescent="0.3">
      <c r="A67" s="247"/>
      <c r="B67" s="229"/>
      <c r="C67" s="229"/>
      <c r="D67" s="229"/>
      <c r="E67" s="229"/>
      <c r="F67" s="229"/>
      <c r="G67" s="229"/>
      <c r="H67" s="229"/>
      <c r="I67" s="229"/>
      <c r="J67" s="229"/>
      <c r="K67" s="229"/>
      <c r="L67" s="229"/>
      <c r="M67" s="229"/>
      <c r="N67" s="229"/>
      <c r="O67" s="229"/>
      <c r="P67" s="229"/>
      <c r="Q67" s="229"/>
      <c r="R67" s="229"/>
      <c r="S67" s="229"/>
    </row>
    <row r="68" spans="1:23" x14ac:dyDescent="0.3">
      <c r="A68" s="247"/>
      <c r="B68" s="229"/>
      <c r="C68" s="229"/>
      <c r="D68" s="229"/>
      <c r="E68" s="229"/>
      <c r="F68" s="229"/>
      <c r="G68" s="229"/>
      <c r="H68" s="229"/>
      <c r="I68" s="229"/>
      <c r="J68" s="229"/>
      <c r="K68" s="229"/>
      <c r="L68" s="229"/>
      <c r="M68" s="229"/>
      <c r="N68" s="229"/>
      <c r="O68" s="229"/>
      <c r="P68" s="229"/>
      <c r="Q68" s="229"/>
      <c r="R68" s="229"/>
      <c r="S68" s="229"/>
      <c r="T68" s="229"/>
      <c r="U68" s="229"/>
      <c r="V68" s="229"/>
      <c r="W68" s="229"/>
    </row>
    <row r="69" spans="1:23" x14ac:dyDescent="0.3">
      <c r="A69" s="247"/>
      <c r="B69" s="229"/>
      <c r="C69" s="229"/>
      <c r="D69" s="229"/>
      <c r="E69" s="229"/>
      <c r="F69" s="229"/>
      <c r="G69" s="229"/>
      <c r="H69" s="229"/>
      <c r="I69" s="229"/>
      <c r="J69" s="229"/>
      <c r="K69" s="229"/>
      <c r="L69" s="229"/>
      <c r="M69" s="229"/>
      <c r="N69" s="229"/>
      <c r="O69" s="229"/>
      <c r="P69" s="229"/>
      <c r="Q69" s="229"/>
      <c r="R69" s="229"/>
      <c r="S69" s="229"/>
      <c r="T69" s="229"/>
      <c r="U69" s="229"/>
      <c r="V69" s="229"/>
      <c r="W69" s="229"/>
    </row>
    <row r="70" spans="1:23" x14ac:dyDescent="0.3">
      <c r="A70" s="247"/>
      <c r="B70" s="229"/>
      <c r="C70" s="229"/>
      <c r="D70" s="229"/>
      <c r="E70" s="229"/>
      <c r="F70" s="229"/>
      <c r="G70" s="229"/>
      <c r="H70" s="229"/>
      <c r="I70" s="229"/>
      <c r="J70" s="229"/>
      <c r="K70" s="229"/>
      <c r="L70" s="229"/>
      <c r="M70" s="229"/>
      <c r="N70" s="229"/>
      <c r="O70" s="229"/>
      <c r="P70" s="229"/>
      <c r="Q70" s="229"/>
      <c r="R70" s="229"/>
      <c r="S70" s="229"/>
      <c r="T70" s="229"/>
      <c r="U70" s="229"/>
      <c r="V70" s="229"/>
      <c r="W70" s="229"/>
    </row>
    <row r="71" spans="1:23" ht="15" x14ac:dyDescent="0.25">
      <c r="A71" s="247"/>
      <c r="B71" s="229"/>
      <c r="C71" s="229"/>
      <c r="D71" s="229"/>
      <c r="E71" s="229"/>
      <c r="F71" s="229"/>
      <c r="G71" s="229"/>
      <c r="H71" s="229"/>
      <c r="I71" s="229"/>
      <c r="J71" s="229"/>
      <c r="K71" s="229"/>
      <c r="L71" s="229"/>
      <c r="M71" s="229"/>
      <c r="N71" s="229"/>
      <c r="O71" s="229"/>
      <c r="P71" s="229"/>
      <c r="Q71" s="229"/>
      <c r="R71" s="229"/>
      <c r="S71" s="229"/>
      <c r="T71" s="229"/>
      <c r="U71" s="229"/>
      <c r="V71" s="229"/>
      <c r="W71" s="229"/>
    </row>
    <row r="72" spans="1:23" ht="15" x14ac:dyDescent="0.25">
      <c r="A72" s="247"/>
      <c r="B72" s="229"/>
      <c r="C72" s="229"/>
      <c r="D72" s="229"/>
      <c r="E72" s="229"/>
      <c r="F72" s="229"/>
      <c r="G72" s="229"/>
      <c r="H72" s="229"/>
      <c r="I72" s="229"/>
      <c r="J72" s="229"/>
      <c r="K72" s="229"/>
      <c r="L72" s="229"/>
      <c r="M72" s="229"/>
      <c r="N72" s="229"/>
      <c r="O72" s="229"/>
      <c r="P72" s="229"/>
      <c r="Q72" s="229"/>
      <c r="R72" s="229"/>
      <c r="S72" s="229"/>
      <c r="T72" s="229"/>
      <c r="U72" s="229"/>
      <c r="V72" s="229"/>
      <c r="W72" s="229"/>
    </row>
    <row r="73" spans="1:23" ht="15" thickBot="1" x14ac:dyDescent="0.35">
      <c r="A73" s="230"/>
      <c r="B73" s="230"/>
      <c r="C73" s="230"/>
      <c r="D73" s="230"/>
      <c r="E73" s="230"/>
      <c r="F73" s="230"/>
      <c r="G73" s="230"/>
      <c r="H73" s="230"/>
      <c r="I73" s="230"/>
      <c r="J73" s="230"/>
      <c r="K73" s="230"/>
      <c r="L73" s="230"/>
      <c r="M73" s="230"/>
      <c r="N73" s="230"/>
      <c r="O73" s="230"/>
      <c r="P73" s="230"/>
      <c r="Q73" s="230"/>
      <c r="R73" s="230"/>
      <c r="S73" s="230"/>
      <c r="T73" s="230"/>
      <c r="U73" s="230"/>
      <c r="V73" s="230"/>
      <c r="W73" s="230"/>
    </row>
  </sheetData>
  <pageMargins left="0.5" right="0.5" top="1.4" bottom="0.5" header="0.75" footer="0.45"/>
  <pageSetup scale="74" pageOrder="overThenDown" orientation="landscape"/>
  <headerFooter>
    <oddHeader>&amp;R&amp;"Arial"&amp;10 &amp;BFLORIDA POWER &amp;&amp; LIGHT COMPANY&amp;B
&amp;B AND SUBSIDIARIES&amp;B
&amp;B December 2018 - ANNUAL COS STUDY&amp;B
&amp;B MFR NO. E-1&amp;B
&amp;B ATTACHMENT NO. 1 OF 3&amp;B
&amp;B PAGE &amp;P OF &amp;N&amp;B</oddHeader>
  </headerFooter>
  <rowBreaks count="1" manualBreakCount="1">
    <brk id="41" max="16383" man="1"/>
  </rowBreaks>
  <colBreaks count="1" manualBreakCount="1">
    <brk id="12"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autoPageBreaks="0"/>
  </sheetPr>
  <dimension ref="A1:W72"/>
  <sheetViews>
    <sheetView showGridLines="0" showZeros="0" workbookViewId="0">
      <pane xSplit="1" ySplit="8" topLeftCell="B9" activePane="bottomRight" state="frozen"/>
      <selection activeCell="A47" sqref="A47"/>
      <selection pane="topRight" activeCell="A47" sqref="A47"/>
      <selection pane="bottomLeft" activeCell="A47" sqref="A47"/>
      <selection pane="bottomRight" activeCell="A2" sqref="A1:A2"/>
    </sheetView>
  </sheetViews>
  <sheetFormatPr defaultColWidth="9.109375" defaultRowHeight="14.4" x14ac:dyDescent="0.3"/>
  <cols>
    <col min="1" max="1" width="45.6640625" style="18" customWidth="1"/>
    <col min="2" max="23" width="11.33203125" style="18" customWidth="1"/>
    <col min="24" max="16384" width="9.109375" style="18"/>
  </cols>
  <sheetData>
    <row r="1" spans="1:23" s="263" customFormat="1" x14ac:dyDescent="0.3">
      <c r="A1" s="351" t="s">
        <v>636</v>
      </c>
    </row>
    <row r="2" spans="1:23" s="263" customFormat="1" x14ac:dyDescent="0.3">
      <c r="A2" s="351" t="s">
        <v>623</v>
      </c>
    </row>
    <row r="3" spans="1:23" ht="15" thickBot="1" x14ac:dyDescent="0.35">
      <c r="A3" s="215"/>
      <c r="B3" s="215"/>
      <c r="C3" s="215"/>
      <c r="D3" s="215"/>
      <c r="E3" s="215"/>
      <c r="F3" s="215"/>
      <c r="G3" s="215"/>
      <c r="H3" s="215"/>
      <c r="I3" s="215"/>
      <c r="J3" s="215"/>
      <c r="K3" s="215"/>
      <c r="L3" s="215"/>
      <c r="M3" s="215"/>
      <c r="N3" s="215"/>
      <c r="O3" s="215"/>
      <c r="P3" s="215"/>
      <c r="Q3" s="215"/>
      <c r="R3" s="215"/>
      <c r="S3" s="215"/>
      <c r="T3" s="215"/>
      <c r="U3" s="215"/>
      <c r="V3" s="215"/>
      <c r="W3" s="215"/>
    </row>
    <row r="4" spans="1:23" x14ac:dyDescent="0.3">
      <c r="A4" s="226" t="s">
        <v>290</v>
      </c>
      <c r="B4" s="214"/>
      <c r="C4" s="214"/>
      <c r="D4" s="214"/>
      <c r="E4" s="214"/>
      <c r="F4" s="214"/>
      <c r="G4" s="214"/>
      <c r="H4" s="214"/>
      <c r="I4" s="214"/>
      <c r="J4" s="214"/>
      <c r="K4" s="214"/>
      <c r="L4" s="214"/>
      <c r="M4" s="214"/>
      <c r="N4" s="214"/>
      <c r="O4" s="214"/>
      <c r="P4" s="214"/>
      <c r="Q4" s="214"/>
      <c r="R4" s="214"/>
      <c r="S4" s="214"/>
      <c r="T4" s="214"/>
      <c r="U4" s="214"/>
      <c r="V4" s="214"/>
      <c r="W4" s="214"/>
    </row>
    <row r="5" spans="1:23" x14ac:dyDescent="0.3">
      <c r="A5" s="226" t="s">
        <v>357</v>
      </c>
      <c r="B5" s="214"/>
      <c r="C5" s="214"/>
      <c r="D5" s="214"/>
      <c r="E5" s="214"/>
      <c r="F5" s="214"/>
      <c r="G5" s="214"/>
      <c r="H5" s="214"/>
      <c r="I5" s="214"/>
      <c r="J5" s="214"/>
      <c r="K5" s="214"/>
      <c r="L5" s="214"/>
      <c r="M5" s="214"/>
      <c r="N5" s="214"/>
      <c r="O5" s="214"/>
      <c r="P5" s="214"/>
      <c r="Q5" s="214"/>
      <c r="R5" s="214"/>
      <c r="S5" s="214"/>
      <c r="T5" s="214"/>
      <c r="U5" s="214"/>
      <c r="V5" s="214"/>
      <c r="W5" s="214"/>
    </row>
    <row r="6" spans="1:23" x14ac:dyDescent="0.3">
      <c r="A6" s="226" t="s">
        <v>292</v>
      </c>
      <c r="B6" s="214"/>
      <c r="C6" s="214"/>
      <c r="D6" s="214"/>
      <c r="E6" s="214"/>
      <c r="F6" s="214"/>
      <c r="G6" s="214"/>
      <c r="H6" s="214"/>
      <c r="I6" s="214"/>
      <c r="J6" s="214"/>
      <c r="K6" s="214"/>
      <c r="L6" s="214"/>
      <c r="M6" s="214"/>
      <c r="N6" s="214"/>
      <c r="O6" s="214"/>
      <c r="P6" s="214"/>
      <c r="Q6" s="214"/>
      <c r="R6" s="214"/>
      <c r="S6" s="214"/>
      <c r="T6" s="214"/>
      <c r="U6" s="214"/>
      <c r="V6" s="214"/>
      <c r="W6" s="214"/>
    </row>
    <row r="7" spans="1:23" ht="15" thickBot="1" x14ac:dyDescent="0.35">
      <c r="A7" s="215"/>
      <c r="B7" s="215"/>
      <c r="C7" s="215"/>
      <c r="D7" s="215"/>
      <c r="E7" s="215"/>
      <c r="F7" s="215"/>
      <c r="G7" s="215"/>
      <c r="H7" s="215"/>
      <c r="I7" s="215"/>
      <c r="J7" s="215"/>
      <c r="K7" s="215"/>
      <c r="L7" s="215"/>
      <c r="M7" s="215"/>
      <c r="N7" s="215"/>
      <c r="O7" s="215"/>
      <c r="P7" s="215"/>
      <c r="Q7" s="215"/>
      <c r="R7" s="215"/>
      <c r="S7" s="215"/>
      <c r="T7" s="215"/>
      <c r="U7" s="215"/>
      <c r="V7" s="215"/>
      <c r="W7" s="215"/>
    </row>
    <row r="8" spans="1:23" ht="27" thickBot="1" x14ac:dyDescent="0.35">
      <c r="A8" s="228" t="s">
        <v>293</v>
      </c>
      <c r="B8" s="228" t="s">
        <v>294</v>
      </c>
      <c r="C8" s="228" t="s">
        <v>28</v>
      </c>
      <c r="D8" s="228" t="s">
        <v>30</v>
      </c>
      <c r="E8" s="228" t="s">
        <v>29</v>
      </c>
      <c r="F8" s="228" t="s">
        <v>0</v>
      </c>
      <c r="G8" s="228" t="s">
        <v>1</v>
      </c>
      <c r="H8" s="228" t="s">
        <v>2</v>
      </c>
      <c r="I8" s="228" t="s">
        <v>3</v>
      </c>
      <c r="J8" s="228" t="s">
        <v>4</v>
      </c>
      <c r="K8" s="228" t="s">
        <v>5</v>
      </c>
      <c r="L8" s="228" t="s">
        <v>15</v>
      </c>
      <c r="M8" s="228" t="s">
        <v>7</v>
      </c>
      <c r="N8" s="228" t="s">
        <v>8</v>
      </c>
      <c r="O8" s="228" t="s">
        <v>9</v>
      </c>
      <c r="P8" s="228" t="s">
        <v>10</v>
      </c>
      <c r="Q8" s="228" t="s">
        <v>11</v>
      </c>
      <c r="R8" s="228" t="s">
        <v>53</v>
      </c>
      <c r="S8" s="228" t="s">
        <v>54</v>
      </c>
      <c r="T8" s="214"/>
      <c r="U8" s="214"/>
      <c r="V8" s="214"/>
      <c r="W8" s="214"/>
    </row>
    <row r="9" spans="1:23" x14ac:dyDescent="0.3">
      <c r="A9" s="216" t="s">
        <v>295</v>
      </c>
      <c r="B9" s="217">
        <v>0</v>
      </c>
      <c r="C9" s="217">
        <v>0</v>
      </c>
      <c r="D9" s="217">
        <v>0</v>
      </c>
      <c r="E9" s="217">
        <v>0</v>
      </c>
      <c r="F9" s="217">
        <v>0</v>
      </c>
      <c r="G9" s="217">
        <v>0</v>
      </c>
      <c r="H9" s="217">
        <v>0</v>
      </c>
      <c r="I9" s="217">
        <v>0</v>
      </c>
      <c r="J9" s="217">
        <v>0</v>
      </c>
      <c r="K9" s="217">
        <v>0</v>
      </c>
      <c r="L9" s="217">
        <v>0</v>
      </c>
      <c r="M9" s="217">
        <v>0</v>
      </c>
      <c r="N9" s="217">
        <v>0</v>
      </c>
      <c r="O9" s="217">
        <v>0</v>
      </c>
      <c r="P9" s="217">
        <v>0</v>
      </c>
      <c r="Q9" s="217">
        <v>0</v>
      </c>
      <c r="R9" s="217">
        <v>0</v>
      </c>
      <c r="S9" s="217">
        <v>0</v>
      </c>
      <c r="T9" s="214"/>
      <c r="U9" s="214"/>
      <c r="V9" s="214"/>
      <c r="W9" s="214"/>
    </row>
    <row r="10" spans="1:23" x14ac:dyDescent="0.3">
      <c r="A10" s="218" t="s">
        <v>296</v>
      </c>
      <c r="B10" s="217">
        <v>45511408.408196494</v>
      </c>
      <c r="C10" s="217">
        <v>767301.82881767547</v>
      </c>
      <c r="D10" s="217">
        <v>30771.91724504816</v>
      </c>
      <c r="E10" s="217">
        <v>302216.64630120207</v>
      </c>
      <c r="F10" s="217">
        <v>2649806.5960948113</v>
      </c>
      <c r="G10" s="217">
        <v>24563.932505607852</v>
      </c>
      <c r="H10" s="217">
        <v>9174339.7888863366</v>
      </c>
      <c r="I10" s="217">
        <v>3666873.0628280165</v>
      </c>
      <c r="J10" s="217">
        <v>726169.94371646387</v>
      </c>
      <c r="K10" s="217">
        <v>37704.588862799646</v>
      </c>
      <c r="L10" s="217">
        <v>31149.51135860564</v>
      </c>
      <c r="M10" s="217">
        <v>110353.33995464262</v>
      </c>
      <c r="N10" s="217">
        <v>10752.53731623151</v>
      </c>
      <c r="O10" s="217">
        <v>27270329.530585486</v>
      </c>
      <c r="P10" s="217">
        <v>673244.25505184312</v>
      </c>
      <c r="Q10" s="217">
        <v>9310.8237185348808</v>
      </c>
      <c r="R10" s="217">
        <v>6738.2716180041843</v>
      </c>
      <c r="S10" s="217">
        <v>19781.83333517865</v>
      </c>
      <c r="T10" s="214"/>
      <c r="U10" s="214"/>
      <c r="V10" s="214"/>
      <c r="W10" s="214"/>
    </row>
    <row r="11" spans="1:23" ht="15" thickBot="1" x14ac:dyDescent="0.35">
      <c r="A11" s="218" t="s">
        <v>297</v>
      </c>
      <c r="B11" s="217">
        <v>-14227658.741951333</v>
      </c>
      <c r="C11" s="217">
        <v>-234583.84440697357</v>
      </c>
      <c r="D11" s="217">
        <v>-9468.3587335529737</v>
      </c>
      <c r="E11" s="217">
        <v>-92506.296529032785</v>
      </c>
      <c r="F11" s="217">
        <v>-825695.8530129377</v>
      </c>
      <c r="G11" s="217">
        <v>-7661.3070129526786</v>
      </c>
      <c r="H11" s="217">
        <v>-2827160.0618613469</v>
      </c>
      <c r="I11" s="217">
        <v>-1126317.6144229604</v>
      </c>
      <c r="J11" s="217">
        <v>-222235.11089621842</v>
      </c>
      <c r="K11" s="217">
        <v>-11596.736661073617</v>
      </c>
      <c r="L11" s="217">
        <v>-9491.6825903174558</v>
      </c>
      <c r="M11" s="217">
        <v>-44091.572478701324</v>
      </c>
      <c r="N11" s="217">
        <v>-3358.0595437959714</v>
      </c>
      <c r="O11" s="217">
        <v>-8556907.1739140786</v>
      </c>
      <c r="P11" s="217">
        <v>-245497.8898903394</v>
      </c>
      <c r="Q11" s="217">
        <v>-2871.8723685263708</v>
      </c>
      <c r="R11" s="217">
        <v>-2025.2464872886535</v>
      </c>
      <c r="S11" s="217">
        <v>-6190.0611412367343</v>
      </c>
      <c r="T11" s="214"/>
      <c r="U11" s="214"/>
      <c r="V11" s="214"/>
      <c r="W11" s="214"/>
    </row>
    <row r="12" spans="1:23" x14ac:dyDescent="0.3">
      <c r="A12" s="219" t="s">
        <v>298</v>
      </c>
      <c r="B12" s="220">
        <v>31283749.666245159</v>
      </c>
      <c r="C12" s="220">
        <v>532717.9844107019</v>
      </c>
      <c r="D12" s="220">
        <v>21303.558511495186</v>
      </c>
      <c r="E12" s="220">
        <v>209710.34977216928</v>
      </c>
      <c r="F12" s="220">
        <v>1824110.743081874</v>
      </c>
      <c r="G12" s="220">
        <v>16902.625492655174</v>
      </c>
      <c r="H12" s="220">
        <v>6347179.7270249901</v>
      </c>
      <c r="I12" s="220">
        <v>2540555.4484050558</v>
      </c>
      <c r="J12" s="220">
        <v>503934.83282024553</v>
      </c>
      <c r="K12" s="220">
        <v>26107.852201726026</v>
      </c>
      <c r="L12" s="220">
        <v>21657.828768288182</v>
      </c>
      <c r="M12" s="220">
        <v>66261.767475941306</v>
      </c>
      <c r="N12" s="220">
        <v>7394.4777724355381</v>
      </c>
      <c r="O12" s="220">
        <v>18713422.356671408</v>
      </c>
      <c r="P12" s="220">
        <v>427746.36516150378</v>
      </c>
      <c r="Q12" s="220">
        <v>6438.9513500085104</v>
      </c>
      <c r="R12" s="220">
        <v>4713.0251307155304</v>
      </c>
      <c r="S12" s="220">
        <v>13591.772193941917</v>
      </c>
      <c r="T12" s="214"/>
      <c r="U12" s="214"/>
      <c r="V12" s="214"/>
      <c r="W12" s="214"/>
    </row>
    <row r="13" spans="1:23" x14ac:dyDescent="0.3">
      <c r="A13" s="218" t="s">
        <v>299</v>
      </c>
      <c r="B13" s="217">
        <v>242917.34602208671</v>
      </c>
      <c r="C13" s="217">
        <v>4482.6524534234404</v>
      </c>
      <c r="D13" s="217">
        <v>175.01935196561155</v>
      </c>
      <c r="E13" s="217">
        <v>2015.9500313658793</v>
      </c>
      <c r="F13" s="217">
        <v>13984.207645973323</v>
      </c>
      <c r="G13" s="217">
        <v>122.95256337456124</v>
      </c>
      <c r="H13" s="217">
        <v>51958.744503545669</v>
      </c>
      <c r="I13" s="217">
        <v>21000.871399365104</v>
      </c>
      <c r="J13" s="217">
        <v>4218.8130245166039</v>
      </c>
      <c r="K13" s="217">
        <v>263.55132135523166</v>
      </c>
      <c r="L13" s="217">
        <v>180.42123213164714</v>
      </c>
      <c r="M13" s="217">
        <v>131.15807472642791</v>
      </c>
      <c r="N13" s="217">
        <v>42.240091408159103</v>
      </c>
      <c r="O13" s="217">
        <v>142957.04388382655</v>
      </c>
      <c r="P13" s="217">
        <v>1133.7764958994485</v>
      </c>
      <c r="Q13" s="217">
        <v>53.223544705501034</v>
      </c>
      <c r="R13" s="217">
        <v>35.291192236615935</v>
      </c>
      <c r="S13" s="217">
        <v>161.4292122669417</v>
      </c>
      <c r="T13" s="214"/>
      <c r="U13" s="214"/>
      <c r="V13" s="214"/>
      <c r="W13" s="214"/>
    </row>
    <row r="14" spans="1:23" x14ac:dyDescent="0.3">
      <c r="A14" s="218" t="s">
        <v>300</v>
      </c>
      <c r="B14" s="217">
        <v>807674.51353859017</v>
      </c>
      <c r="C14" s="217">
        <v>14135.685648575794</v>
      </c>
      <c r="D14" s="217">
        <v>558.71788121364489</v>
      </c>
      <c r="E14" s="217">
        <v>6404.0628263162916</v>
      </c>
      <c r="F14" s="217">
        <v>46974.922546514084</v>
      </c>
      <c r="G14" s="217">
        <v>454.61208255234203</v>
      </c>
      <c r="H14" s="217">
        <v>165193.21136426358</v>
      </c>
      <c r="I14" s="217">
        <v>66252.458563852691</v>
      </c>
      <c r="J14" s="217">
        <v>13325.698622487636</v>
      </c>
      <c r="K14" s="217">
        <v>815.0790393941669</v>
      </c>
      <c r="L14" s="217">
        <v>557.30161078856622</v>
      </c>
      <c r="M14" s="217">
        <v>1293.2051645048891</v>
      </c>
      <c r="N14" s="217">
        <v>141.96728398455551</v>
      </c>
      <c r="O14" s="217">
        <v>481091.62723748444</v>
      </c>
      <c r="P14" s="217">
        <v>9733.286910981371</v>
      </c>
      <c r="Q14" s="217">
        <v>174.57001359605391</v>
      </c>
      <c r="R14" s="217">
        <v>103.29344149325881</v>
      </c>
      <c r="S14" s="217">
        <v>464.81330058674735</v>
      </c>
      <c r="T14" s="214"/>
      <c r="U14" s="214"/>
      <c r="V14" s="214"/>
      <c r="W14" s="214"/>
    </row>
    <row r="15" spans="1:23" ht="15" thickBot="1" x14ac:dyDescent="0.35">
      <c r="A15" s="218" t="s">
        <v>301</v>
      </c>
      <c r="B15" s="217">
        <v>606781.48474437825</v>
      </c>
      <c r="C15" s="217">
        <v>15009.418147209433</v>
      </c>
      <c r="D15" s="217">
        <v>571.45893126728311</v>
      </c>
      <c r="E15" s="217">
        <v>8369.0577532150892</v>
      </c>
      <c r="F15" s="217">
        <v>33797.598875972581</v>
      </c>
      <c r="G15" s="217">
        <v>400.28164427254268</v>
      </c>
      <c r="H15" s="217">
        <v>146120.64173815527</v>
      </c>
      <c r="I15" s="217">
        <v>59427.198762009859</v>
      </c>
      <c r="J15" s="217">
        <v>14041.001361932484</v>
      </c>
      <c r="K15" s="217">
        <v>960.00626033948913</v>
      </c>
      <c r="L15" s="217">
        <v>503.01141912997662</v>
      </c>
      <c r="M15" s="217">
        <v>548.00399530606683</v>
      </c>
      <c r="N15" s="217">
        <v>59.64759655894418</v>
      </c>
      <c r="O15" s="217">
        <v>323015.46952571266</v>
      </c>
      <c r="P15" s="217">
        <v>3215.2212070526289</v>
      </c>
      <c r="Q15" s="217">
        <v>188.39529720926834</v>
      </c>
      <c r="R15" s="217">
        <v>65.367102080385095</v>
      </c>
      <c r="S15" s="217">
        <v>489.70512695426299</v>
      </c>
      <c r="T15" s="214"/>
      <c r="U15" s="214"/>
      <c r="V15" s="214"/>
      <c r="W15" s="214"/>
    </row>
    <row r="16" spans="1:23" x14ac:dyDescent="0.3">
      <c r="A16" s="219" t="s">
        <v>302</v>
      </c>
      <c r="B16" s="220">
        <v>32941123.010550212</v>
      </c>
      <c r="C16" s="220">
        <v>566345.7406599106</v>
      </c>
      <c r="D16" s="220">
        <v>22608.754675941727</v>
      </c>
      <c r="E16" s="220">
        <v>226499.42038306652</v>
      </c>
      <c r="F16" s="220">
        <v>1918867.4721503339</v>
      </c>
      <c r="G16" s="220">
        <v>17880.47178285462</v>
      </c>
      <c r="H16" s="220">
        <v>6710452.3246309543</v>
      </c>
      <c r="I16" s="220">
        <v>2687235.9771302836</v>
      </c>
      <c r="J16" s="220">
        <v>535520.34582918219</v>
      </c>
      <c r="K16" s="220">
        <v>28146.488822814914</v>
      </c>
      <c r="L16" s="220">
        <v>22898.56303033837</v>
      </c>
      <c r="M16" s="220">
        <v>68234.134710478684</v>
      </c>
      <c r="N16" s="220">
        <v>7638.3327443871976</v>
      </c>
      <c r="O16" s="220">
        <v>19660486.497318432</v>
      </c>
      <c r="P16" s="220">
        <v>441828.64977543725</v>
      </c>
      <c r="Q16" s="220">
        <v>6855.1402055193339</v>
      </c>
      <c r="R16" s="220">
        <v>4916.9768665257898</v>
      </c>
      <c r="S16" s="220">
        <v>14707.71983374987</v>
      </c>
      <c r="T16" s="214"/>
      <c r="U16" s="214"/>
      <c r="V16" s="214"/>
      <c r="W16" s="214"/>
    </row>
    <row r="17" spans="1:23" x14ac:dyDescent="0.3">
      <c r="A17" s="218" t="s">
        <v>303</v>
      </c>
      <c r="B17" s="217">
        <v>3609415.329537841</v>
      </c>
      <c r="C17" s="217">
        <v>63964.677685834504</v>
      </c>
      <c r="D17" s="217">
        <v>2528.1383877007797</v>
      </c>
      <c r="E17" s="217">
        <v>28962.7772703716</v>
      </c>
      <c r="F17" s="217">
        <v>220226.59146006207</v>
      </c>
      <c r="G17" s="217">
        <v>2551.9484548639557</v>
      </c>
      <c r="H17" s="217">
        <v>716092.73461171216</v>
      </c>
      <c r="I17" s="217">
        <v>284525.15577124362</v>
      </c>
      <c r="J17" s="217">
        <v>60215.74917023028</v>
      </c>
      <c r="K17" s="217">
        <v>3433.6252219421021</v>
      </c>
      <c r="L17" s="217">
        <v>2435.9366310439555</v>
      </c>
      <c r="M17" s="217">
        <v>4876.7529386838214</v>
      </c>
      <c r="N17" s="217">
        <v>682.35953934545967</v>
      </c>
      <c r="O17" s="217">
        <v>2160044.810003601</v>
      </c>
      <c r="P17" s="217">
        <v>55870.919271915176</v>
      </c>
      <c r="Q17" s="217">
        <v>842.77367988882656</v>
      </c>
      <c r="R17" s="217">
        <v>458.79526596514188</v>
      </c>
      <c r="S17" s="217">
        <v>1701.5841734364985</v>
      </c>
      <c r="T17" s="214"/>
      <c r="U17" s="214"/>
      <c r="V17" s="214"/>
      <c r="W17" s="214"/>
    </row>
    <row r="18" spans="1:23" ht="15" thickBot="1" x14ac:dyDescent="0.35">
      <c r="A18" s="218" t="s">
        <v>304</v>
      </c>
      <c r="B18" s="217">
        <v>-2679640.9180639014</v>
      </c>
      <c r="C18" s="217">
        <v>-46008.275544607357</v>
      </c>
      <c r="D18" s="217">
        <v>-1821.6412549005829</v>
      </c>
      <c r="E18" s="217">
        <v>-20225.720331111825</v>
      </c>
      <c r="F18" s="217">
        <v>-165015.07379078775</v>
      </c>
      <c r="G18" s="217">
        <v>-1914.3025429503621</v>
      </c>
      <c r="H18" s="217">
        <v>-522362.71702457545</v>
      </c>
      <c r="I18" s="217">
        <v>-207058.6420006408</v>
      </c>
      <c r="J18" s="217">
        <v>-43358.56503442995</v>
      </c>
      <c r="K18" s="217">
        <v>-2402.6370473119177</v>
      </c>
      <c r="L18" s="217">
        <v>-1763.9344833908065</v>
      </c>
      <c r="M18" s="217">
        <v>-3395.6372621445767</v>
      </c>
      <c r="N18" s="217">
        <v>-517.11765561711525</v>
      </c>
      <c r="O18" s="217">
        <v>-1618874.5452470854</v>
      </c>
      <c r="P18" s="217">
        <v>-42784.562150021797</v>
      </c>
      <c r="Q18" s="217">
        <v>-611.60416040279301</v>
      </c>
      <c r="R18" s="217">
        <v>-346.35471474515487</v>
      </c>
      <c r="S18" s="217">
        <v>-1179.5878191774889</v>
      </c>
      <c r="T18" s="214"/>
      <c r="U18" s="214"/>
      <c r="V18" s="214"/>
      <c r="W18" s="214"/>
    </row>
    <row r="19" spans="1:23" ht="15" thickBot="1" x14ac:dyDescent="0.35">
      <c r="A19" s="219" t="s">
        <v>305</v>
      </c>
      <c r="B19" s="220">
        <v>929774.41147394001</v>
      </c>
      <c r="C19" s="220">
        <v>17956.402141227147</v>
      </c>
      <c r="D19" s="220">
        <v>706.49713280019705</v>
      </c>
      <c r="E19" s="220">
        <v>8737.0569392597754</v>
      </c>
      <c r="F19" s="220">
        <v>55211.517669274333</v>
      </c>
      <c r="G19" s="220">
        <v>637.64591191359375</v>
      </c>
      <c r="H19" s="220">
        <v>193730.01758713674</v>
      </c>
      <c r="I19" s="220">
        <v>77466.513770602818</v>
      </c>
      <c r="J19" s="220">
        <v>16857.184135800326</v>
      </c>
      <c r="K19" s="220">
        <v>1030.9881746301842</v>
      </c>
      <c r="L19" s="220">
        <v>672.00214765314922</v>
      </c>
      <c r="M19" s="220">
        <v>1481.115676539245</v>
      </c>
      <c r="N19" s="220">
        <v>165.24188372834445</v>
      </c>
      <c r="O19" s="220">
        <v>541170.26475651574</v>
      </c>
      <c r="P19" s="220">
        <v>13086.357121893376</v>
      </c>
      <c r="Q19" s="220">
        <v>231.16951948603358</v>
      </c>
      <c r="R19" s="220">
        <v>112.44055121998704</v>
      </c>
      <c r="S19" s="220">
        <v>521.99635425900965</v>
      </c>
    </row>
    <row r="20" spans="1:23" ht="15" thickBot="1" x14ac:dyDescent="0.35">
      <c r="A20" s="221" t="s">
        <v>306</v>
      </c>
      <c r="B20" s="223">
        <v>33870897.422024153</v>
      </c>
      <c r="C20" s="223">
        <v>584302.14280113764</v>
      </c>
      <c r="D20" s="223">
        <v>23315.251808741923</v>
      </c>
      <c r="E20" s="223">
        <v>235236.4773223263</v>
      </c>
      <c r="F20" s="223">
        <v>1974078.9898196082</v>
      </c>
      <c r="G20" s="223">
        <v>18518.117694768214</v>
      </c>
      <c r="H20" s="223">
        <v>6904182.3422180917</v>
      </c>
      <c r="I20" s="223">
        <v>2764702.4909008867</v>
      </c>
      <c r="J20" s="223">
        <v>552377.52996498253</v>
      </c>
      <c r="K20" s="223">
        <v>29177.476997445097</v>
      </c>
      <c r="L20" s="223">
        <v>23570.565177991517</v>
      </c>
      <c r="M20" s="223">
        <v>69715.250387017921</v>
      </c>
      <c r="N20" s="223">
        <v>7803.5746281155425</v>
      </c>
      <c r="O20" s="223">
        <v>20201656.762074947</v>
      </c>
      <c r="P20" s="223">
        <v>454915.00689733063</v>
      </c>
      <c r="Q20" s="223">
        <v>7086.309725005367</v>
      </c>
      <c r="R20" s="223">
        <v>5029.4174177457762</v>
      </c>
      <c r="S20" s="223">
        <v>15229.716188008881</v>
      </c>
    </row>
    <row r="22" spans="1:23" x14ac:dyDescent="0.3">
      <c r="A22" s="216" t="s">
        <v>334</v>
      </c>
      <c r="B22" s="217">
        <v>0</v>
      </c>
      <c r="C22" s="217">
        <v>0</v>
      </c>
      <c r="D22" s="217">
        <v>0</v>
      </c>
      <c r="E22" s="217">
        <v>0</v>
      </c>
      <c r="F22" s="217">
        <v>0</v>
      </c>
      <c r="G22" s="217">
        <v>0</v>
      </c>
      <c r="H22" s="217">
        <v>0</v>
      </c>
      <c r="I22" s="217">
        <v>0</v>
      </c>
      <c r="J22" s="217">
        <v>0</v>
      </c>
      <c r="K22" s="217">
        <v>0</v>
      </c>
      <c r="L22" s="217">
        <v>0</v>
      </c>
      <c r="M22" s="217">
        <v>0</v>
      </c>
      <c r="N22" s="217">
        <v>0</v>
      </c>
      <c r="O22" s="217">
        <v>0</v>
      </c>
      <c r="P22" s="217">
        <v>0</v>
      </c>
      <c r="Q22" s="217">
        <v>0</v>
      </c>
      <c r="R22" s="217">
        <v>0</v>
      </c>
      <c r="S22" s="217">
        <v>0</v>
      </c>
    </row>
    <row r="23" spans="1:23" x14ac:dyDescent="0.3">
      <c r="A23" s="218" t="s">
        <v>327</v>
      </c>
      <c r="B23" s="217">
        <v>6904001.0057211313</v>
      </c>
      <c r="C23" s="217">
        <v>118897.844688158</v>
      </c>
      <c r="D23" s="217">
        <v>4756.7634260725308</v>
      </c>
      <c r="E23" s="217">
        <v>49097.997513079194</v>
      </c>
      <c r="F23" s="217">
        <v>408676.48093319737</v>
      </c>
      <c r="G23" s="217">
        <v>4072.8710222942614</v>
      </c>
      <c r="H23" s="217">
        <v>1397303.5807253353</v>
      </c>
      <c r="I23" s="217">
        <v>556938.39450560347</v>
      </c>
      <c r="J23" s="217">
        <v>112032.4829916516</v>
      </c>
      <c r="K23" s="217">
        <v>5961.1186340340737</v>
      </c>
      <c r="L23" s="217">
        <v>4794.2961737191727</v>
      </c>
      <c r="M23" s="217">
        <v>13695.615591752767</v>
      </c>
      <c r="N23" s="217">
        <v>1547.8116074873335</v>
      </c>
      <c r="O23" s="217">
        <v>4116594.7102175597</v>
      </c>
      <c r="P23" s="217">
        <v>104076.28049101055</v>
      </c>
      <c r="Q23" s="217">
        <v>1481.1407384257657</v>
      </c>
      <c r="R23" s="217">
        <v>985.40009877886916</v>
      </c>
      <c r="S23" s="217">
        <v>3088.2163629703091</v>
      </c>
    </row>
    <row r="24" spans="1:23" ht="15" thickBot="1" x14ac:dyDescent="0.35">
      <c r="A24" s="218" t="s">
        <v>153</v>
      </c>
      <c r="B24" s="217">
        <v>197120.54759856808</v>
      </c>
      <c r="C24" s="217">
        <v>1705.7586030536993</v>
      </c>
      <c r="D24" s="217">
        <v>69.41094627909176</v>
      </c>
      <c r="E24" s="217">
        <v>462.23268497064828</v>
      </c>
      <c r="F24" s="217">
        <v>12622.07353376687</v>
      </c>
      <c r="G24" s="217">
        <v>116.6791148938683</v>
      </c>
      <c r="H24" s="217">
        <v>23685.851623482093</v>
      </c>
      <c r="I24" s="217">
        <v>8358.7351394192665</v>
      </c>
      <c r="J24" s="217">
        <v>1684.9346895839658</v>
      </c>
      <c r="K24" s="217">
        <v>57.40760107331252</v>
      </c>
      <c r="L24" s="217">
        <v>68.415872662088958</v>
      </c>
      <c r="M24" s="217">
        <v>716.28624101490186</v>
      </c>
      <c r="N24" s="217">
        <v>35.756211559639993</v>
      </c>
      <c r="O24" s="217">
        <v>146107.91121151339</v>
      </c>
      <c r="P24" s="217">
        <v>1351.0750103323373</v>
      </c>
      <c r="Q24" s="217">
        <v>22.173785045847932</v>
      </c>
      <c r="R24" s="217">
        <v>22.021654048153849</v>
      </c>
      <c r="S24" s="217">
        <v>33.823675868861216</v>
      </c>
    </row>
    <row r="25" spans="1:23" ht="15" thickBot="1" x14ac:dyDescent="0.35">
      <c r="A25" s="222" t="s">
        <v>335</v>
      </c>
      <c r="B25" s="223">
        <v>7101121.5533196982</v>
      </c>
      <c r="C25" s="223">
        <v>120603.60329121171</v>
      </c>
      <c r="D25" s="223">
        <v>4826.174372351622</v>
      </c>
      <c r="E25" s="223">
        <v>49560.230198049845</v>
      </c>
      <c r="F25" s="223">
        <v>421298.55446696427</v>
      </c>
      <c r="G25" s="223">
        <v>4189.5501371881292</v>
      </c>
      <c r="H25" s="223">
        <v>1420989.4323488174</v>
      </c>
      <c r="I25" s="223">
        <v>565297.1296450228</v>
      </c>
      <c r="J25" s="223">
        <v>113717.41768123559</v>
      </c>
      <c r="K25" s="223">
        <v>6018.5262351073861</v>
      </c>
      <c r="L25" s="223">
        <v>4862.7120463812616</v>
      </c>
      <c r="M25" s="223">
        <v>14411.901832767669</v>
      </c>
      <c r="N25" s="223">
        <v>1583.5678190469735</v>
      </c>
      <c r="O25" s="223">
        <v>4262702.6214290736</v>
      </c>
      <c r="P25" s="223">
        <v>105427.35550134288</v>
      </c>
      <c r="Q25" s="223">
        <v>1503.3145234716137</v>
      </c>
      <c r="R25" s="223">
        <v>1007.4217528270231</v>
      </c>
      <c r="S25" s="223">
        <v>3122.0400388391704</v>
      </c>
    </row>
    <row r="27" spans="1:23" x14ac:dyDescent="0.3">
      <c r="A27" s="216" t="s">
        <v>309</v>
      </c>
      <c r="B27" s="217">
        <v>0</v>
      </c>
      <c r="C27" s="217">
        <v>0</v>
      </c>
      <c r="D27" s="217">
        <v>0</v>
      </c>
      <c r="E27" s="217">
        <v>0</v>
      </c>
      <c r="F27" s="217">
        <v>0</v>
      </c>
      <c r="G27" s="217">
        <v>0</v>
      </c>
      <c r="H27" s="217">
        <v>0</v>
      </c>
      <c r="I27" s="217">
        <v>0</v>
      </c>
      <c r="J27" s="217">
        <v>0</v>
      </c>
      <c r="K27" s="217">
        <v>0</v>
      </c>
      <c r="L27" s="217">
        <v>0</v>
      </c>
      <c r="M27" s="217">
        <v>0</v>
      </c>
      <c r="N27" s="217">
        <v>0</v>
      </c>
      <c r="O27" s="217">
        <v>0</v>
      </c>
      <c r="P27" s="217">
        <v>0</v>
      </c>
      <c r="Q27" s="217">
        <v>0</v>
      </c>
      <c r="R27" s="217">
        <v>0</v>
      </c>
      <c r="S27" s="217">
        <v>0</v>
      </c>
    </row>
    <row r="28" spans="1:23" x14ac:dyDescent="0.3">
      <c r="A28" s="218" t="s">
        <v>310</v>
      </c>
      <c r="B28" s="217">
        <v>-1404397.2082789703</v>
      </c>
      <c r="C28" s="217">
        <v>-22930.871608783531</v>
      </c>
      <c r="D28" s="217">
        <v>-912.3039981910714</v>
      </c>
      <c r="E28" s="217">
        <v>-9670.7267648256038</v>
      </c>
      <c r="F28" s="217">
        <v>-87945.837365873711</v>
      </c>
      <c r="G28" s="217">
        <v>-1041.2933364431951</v>
      </c>
      <c r="H28" s="217">
        <v>-265065.40756869694</v>
      </c>
      <c r="I28" s="217">
        <v>-104603.39212926137</v>
      </c>
      <c r="J28" s="217">
        <v>-21640.013388908195</v>
      </c>
      <c r="K28" s="217">
        <v>-1151.3579531084845</v>
      </c>
      <c r="L28" s="217">
        <v>-889.11252218592676</v>
      </c>
      <c r="M28" s="217">
        <v>-1735.9198061103896</v>
      </c>
      <c r="N28" s="217">
        <v>-282.47621333099994</v>
      </c>
      <c r="O28" s="217">
        <v>-860736.22862517543</v>
      </c>
      <c r="P28" s="217">
        <v>-24738.859784085103</v>
      </c>
      <c r="Q28" s="217">
        <v>-311.11212538200368</v>
      </c>
      <c r="R28" s="217">
        <v>-183.45569377497762</v>
      </c>
      <c r="S28" s="217">
        <v>-558.83939483346035</v>
      </c>
    </row>
    <row r="29" spans="1:23" x14ac:dyDescent="0.3">
      <c r="A29" s="218" t="s">
        <v>311</v>
      </c>
      <c r="B29" s="217">
        <v>-1749005.7990108221</v>
      </c>
      <c r="C29" s="217">
        <v>-29861.24417297664</v>
      </c>
      <c r="D29" s="217">
        <v>-1200.3758447011219</v>
      </c>
      <c r="E29" s="217">
        <v>-12569.513247204764</v>
      </c>
      <c r="F29" s="217">
        <v>-102682.15850798337</v>
      </c>
      <c r="G29" s="217">
        <v>-972.5190874106205</v>
      </c>
      <c r="H29" s="217">
        <v>-352676.8043008094</v>
      </c>
      <c r="I29" s="217">
        <v>-140359.74225561277</v>
      </c>
      <c r="J29" s="217">
        <v>-28136.430164975602</v>
      </c>
      <c r="K29" s="217">
        <v>-1546.0659524309119</v>
      </c>
      <c r="L29" s="217">
        <v>-1229.8582346151652</v>
      </c>
      <c r="M29" s="217">
        <v>-4479.6476786742842</v>
      </c>
      <c r="N29" s="217">
        <v>-396.57382361399323</v>
      </c>
      <c r="O29" s="217">
        <v>-1044321.9694469417</v>
      </c>
      <c r="P29" s="217">
        <v>-27196.546798394196</v>
      </c>
      <c r="Q29" s="217">
        <v>-363.68342595521563</v>
      </c>
      <c r="R29" s="217">
        <v>-240.25595575889602</v>
      </c>
      <c r="S29" s="217">
        <v>-772.41011276324275</v>
      </c>
    </row>
    <row r="30" spans="1:23" x14ac:dyDescent="0.3">
      <c r="A30" s="218" t="s">
        <v>312</v>
      </c>
      <c r="B30" s="217">
        <v>-616289.53976686206</v>
      </c>
      <c r="C30" s="217">
        <v>-10437.611625434627</v>
      </c>
      <c r="D30" s="217">
        <v>-417.56026681932968</v>
      </c>
      <c r="E30" s="217">
        <v>-4138.2243633391363</v>
      </c>
      <c r="F30" s="217">
        <v>-36176.684832135426</v>
      </c>
      <c r="G30" s="217">
        <v>-344.11035012899725</v>
      </c>
      <c r="H30" s="217">
        <v>-124275.13529743871</v>
      </c>
      <c r="I30" s="217">
        <v>-49662.843833887935</v>
      </c>
      <c r="J30" s="217">
        <v>-9887.5250566753584</v>
      </c>
      <c r="K30" s="217">
        <v>-514.54572017712258</v>
      </c>
      <c r="L30" s="217">
        <v>-424.10677777968101</v>
      </c>
      <c r="M30" s="217">
        <v>-1267.9814245073051</v>
      </c>
      <c r="N30" s="217">
        <v>-144.05929211394781</v>
      </c>
      <c r="O30" s="217">
        <v>-369430.08440074942</v>
      </c>
      <c r="P30" s="217">
        <v>-8683.0077193343823</v>
      </c>
      <c r="Q30" s="217">
        <v>-127.72937081598664</v>
      </c>
      <c r="R30" s="217">
        <v>-91.622137061601833</v>
      </c>
      <c r="S30" s="217">
        <v>-266.70729846314123</v>
      </c>
    </row>
    <row r="31" spans="1:23" x14ac:dyDescent="0.3">
      <c r="A31" s="218" t="s">
        <v>313</v>
      </c>
      <c r="B31" s="217">
        <v>10586.63861950958</v>
      </c>
      <c r="C31" s="217">
        <v>180.0077176989752</v>
      </c>
      <c r="D31" s="217">
        <v>7.1986039073972039</v>
      </c>
      <c r="E31" s="217">
        <v>71.080944622071627</v>
      </c>
      <c r="F31" s="217">
        <v>618.98484754896492</v>
      </c>
      <c r="G31" s="217">
        <v>5.7986599660765963</v>
      </c>
      <c r="H31" s="217">
        <v>2142.3386689874433</v>
      </c>
      <c r="I31" s="217">
        <v>857.02278102389073</v>
      </c>
      <c r="J31" s="217">
        <v>170.25779808427174</v>
      </c>
      <c r="K31" s="217">
        <v>8.8354318565125922</v>
      </c>
      <c r="L31" s="217">
        <v>7.3101284730277571</v>
      </c>
      <c r="M31" s="217">
        <v>22.15157564729353</v>
      </c>
      <c r="N31" s="217">
        <v>2.4911050484142194</v>
      </c>
      <c r="O31" s="217">
        <v>6338.2379473114888</v>
      </c>
      <c r="P31" s="217">
        <v>146.5610250182589</v>
      </c>
      <c r="Q31" s="217">
        <v>2.1848553914011801</v>
      </c>
      <c r="R31" s="217">
        <v>1.5862400978642093</v>
      </c>
      <c r="S31" s="217">
        <v>4.5902888262283987</v>
      </c>
    </row>
    <row r="32" spans="1:23" ht="15" thickBot="1" x14ac:dyDescent="0.35">
      <c r="A32" s="218" t="s">
        <v>314</v>
      </c>
      <c r="B32" s="217">
        <v>10758.557000000003</v>
      </c>
      <c r="C32" s="217">
        <v>181.08957102899004</v>
      </c>
      <c r="D32" s="217">
        <v>7.0698928829337424</v>
      </c>
      <c r="E32" s="217">
        <v>0</v>
      </c>
      <c r="F32" s="217">
        <v>638.95222740262398</v>
      </c>
      <c r="G32" s="217">
        <v>4.3912537624156673</v>
      </c>
      <c r="H32" s="217">
        <v>2276.7933186913174</v>
      </c>
      <c r="I32" s="217">
        <v>936.05443944971159</v>
      </c>
      <c r="J32" s="217">
        <v>175.96069678638824</v>
      </c>
      <c r="K32" s="217">
        <v>0</v>
      </c>
      <c r="L32" s="217">
        <v>8.049471473434398</v>
      </c>
      <c r="M32" s="217">
        <v>12.704953900485602</v>
      </c>
      <c r="N32" s="217">
        <v>5.673318239351782</v>
      </c>
      <c r="O32" s="217">
        <v>6429.8967574649569</v>
      </c>
      <c r="P32" s="217">
        <v>76.030045133013616</v>
      </c>
      <c r="Q32" s="217">
        <v>2.0307094457070187</v>
      </c>
      <c r="R32" s="217">
        <v>3.8603443386718848</v>
      </c>
      <c r="S32" s="217">
        <v>0</v>
      </c>
    </row>
    <row r="33" spans="1:23" x14ac:dyDescent="0.3">
      <c r="A33" s="222" t="s">
        <v>315</v>
      </c>
      <c r="B33" s="220">
        <v>-3748347.3514371458</v>
      </c>
      <c r="C33" s="220">
        <v>-62868.630118466834</v>
      </c>
      <c r="D33" s="220">
        <v>-2515.9716129211924</v>
      </c>
      <c r="E33" s="220">
        <v>-26307.383430747432</v>
      </c>
      <c r="F33" s="220">
        <v>-225546.74363104094</v>
      </c>
      <c r="G33" s="220">
        <v>-2347.7328602543203</v>
      </c>
      <c r="H33" s="220">
        <v>-737598.21517926629</v>
      </c>
      <c r="I33" s="220">
        <v>-292832.90099828842</v>
      </c>
      <c r="J33" s="220">
        <v>-59317.750115688497</v>
      </c>
      <c r="K33" s="220">
        <v>-3203.1341938600062</v>
      </c>
      <c r="L33" s="220">
        <v>-2527.717934634311</v>
      </c>
      <c r="M33" s="220">
        <v>-7448.6923797442005</v>
      </c>
      <c r="N33" s="220">
        <v>-814.94490577117506</v>
      </c>
      <c r="O33" s="220">
        <v>-2261720.1477680909</v>
      </c>
      <c r="P33" s="220">
        <v>-60395.823231662398</v>
      </c>
      <c r="Q33" s="220">
        <v>-798.3093573160977</v>
      </c>
      <c r="R33" s="220">
        <v>-509.88720215893943</v>
      </c>
      <c r="S33" s="220">
        <v>-1593.3665172336162</v>
      </c>
    </row>
    <row r="34" spans="1:23" ht="15" thickBot="1" x14ac:dyDescent="0.35"/>
    <row r="35" spans="1:23" x14ac:dyDescent="0.3">
      <c r="A35" s="221" t="s">
        <v>316</v>
      </c>
      <c r="B35" s="220">
        <v>3352774.2018825528</v>
      </c>
      <c r="C35" s="220">
        <v>57734.973172744874</v>
      </c>
      <c r="D35" s="220">
        <v>2310.20275943043</v>
      </c>
      <c r="E35" s="220">
        <v>23252.846767302413</v>
      </c>
      <c r="F35" s="220">
        <v>195751.8108359233</v>
      </c>
      <c r="G35" s="220">
        <v>1841.8172769338094</v>
      </c>
      <c r="H35" s="220">
        <v>683391.21716955106</v>
      </c>
      <c r="I35" s="220">
        <v>272464.22864673438</v>
      </c>
      <c r="J35" s="220">
        <v>54399.66756554709</v>
      </c>
      <c r="K35" s="220">
        <v>2815.3920412473803</v>
      </c>
      <c r="L35" s="220">
        <v>2334.9941117469502</v>
      </c>
      <c r="M35" s="220">
        <v>6963.209453023469</v>
      </c>
      <c r="N35" s="220">
        <v>768.6229132757984</v>
      </c>
      <c r="O35" s="220">
        <v>2000982.4736609827</v>
      </c>
      <c r="P35" s="220">
        <v>45031.53226968048</v>
      </c>
      <c r="Q35" s="220">
        <v>705.00516615551589</v>
      </c>
      <c r="R35" s="220">
        <v>497.53455066808363</v>
      </c>
      <c r="S35" s="220">
        <v>1528.673521605554</v>
      </c>
      <c r="T35" s="214"/>
      <c r="U35" s="214"/>
      <c r="V35" s="214"/>
      <c r="W35" s="214"/>
    </row>
    <row r="36" spans="1:23" ht="15" thickBot="1" x14ac:dyDescent="0.35">
      <c r="A36" s="218" t="s">
        <v>317</v>
      </c>
      <c r="B36" s="217">
        <v>-1081711.3573679538</v>
      </c>
      <c r="C36" s="217">
        <v>-18550.424600173545</v>
      </c>
      <c r="D36" s="217">
        <v>-746.63793168827317</v>
      </c>
      <c r="E36" s="217">
        <v>-7476.5251390786398</v>
      </c>
      <c r="F36" s="217">
        <v>-63368.183777631733</v>
      </c>
      <c r="G36" s="217">
        <v>-600.00095171915279</v>
      </c>
      <c r="H36" s="217">
        <v>-220382.6311517042</v>
      </c>
      <c r="I36" s="217">
        <v>-87299.629689592708</v>
      </c>
      <c r="J36" s="217">
        <v>-17436.071184904373</v>
      </c>
      <c r="K36" s="217">
        <v>-902.05246219059927</v>
      </c>
      <c r="L36" s="217">
        <v>-754.29934609595932</v>
      </c>
      <c r="M36" s="217">
        <v>-2288.7264138028613</v>
      </c>
      <c r="N36" s="217">
        <v>-245.36349218101367</v>
      </c>
      <c r="O36" s="217">
        <v>-646234.4078017798</v>
      </c>
      <c r="P36" s="217">
        <v>-14529.006533249252</v>
      </c>
      <c r="Q36" s="217">
        <v>-229.78599280420383</v>
      </c>
      <c r="R36" s="217">
        <v>-160.27654841133929</v>
      </c>
      <c r="S36" s="217">
        <v>-507.33435094625173</v>
      </c>
      <c r="T36" s="214"/>
      <c r="U36" s="214"/>
      <c r="V36" s="214"/>
      <c r="W36" s="214"/>
    </row>
    <row r="37" spans="1:23" x14ac:dyDescent="0.3">
      <c r="A37" s="221" t="s">
        <v>318</v>
      </c>
      <c r="B37" s="220">
        <v>2271062.8445145991</v>
      </c>
      <c r="C37" s="220">
        <v>39184.548572571337</v>
      </c>
      <c r="D37" s="220">
        <v>1563.5648277421565</v>
      </c>
      <c r="E37" s="220">
        <v>15776.321628223774</v>
      </c>
      <c r="F37" s="220">
        <v>132383.62705829157</v>
      </c>
      <c r="G37" s="220">
        <v>1241.8163252146564</v>
      </c>
      <c r="H37" s="220">
        <v>463008.58601784683</v>
      </c>
      <c r="I37" s="220">
        <v>185164.59895714163</v>
      </c>
      <c r="J37" s="220">
        <v>36963.59638064271</v>
      </c>
      <c r="K37" s="220">
        <v>1913.3395790567813</v>
      </c>
      <c r="L37" s="220">
        <v>1580.6947656509908</v>
      </c>
      <c r="M37" s="220">
        <v>4674.4830392206077</v>
      </c>
      <c r="N37" s="220">
        <v>523.25942109478478</v>
      </c>
      <c r="O37" s="220">
        <v>1354748.0658592028</v>
      </c>
      <c r="P37" s="220">
        <v>30502.525736431227</v>
      </c>
      <c r="Q37" s="220">
        <v>475.21917335131212</v>
      </c>
      <c r="R37" s="220">
        <v>337.25800225674431</v>
      </c>
      <c r="S37" s="220">
        <v>1021.3391706593022</v>
      </c>
      <c r="T37" s="214"/>
      <c r="U37" s="214"/>
      <c r="V37" s="214"/>
      <c r="W37" s="214"/>
    </row>
    <row r="39" spans="1:23" x14ac:dyDescent="0.3">
      <c r="A39" s="218" t="s">
        <v>319</v>
      </c>
      <c r="B39" s="217">
        <v>596.14032999999995</v>
      </c>
      <c r="C39" s="217">
        <v>0</v>
      </c>
      <c r="D39" s="217">
        <v>0</v>
      </c>
      <c r="E39" s="217">
        <v>0</v>
      </c>
      <c r="F39" s="217">
        <v>0</v>
      </c>
      <c r="G39" s="217">
        <v>0</v>
      </c>
      <c r="H39" s="217">
        <v>0</v>
      </c>
      <c r="I39" s="217">
        <v>394.96484999999996</v>
      </c>
      <c r="J39" s="217">
        <v>130.32131999999999</v>
      </c>
      <c r="K39" s="217">
        <v>70.854160000000007</v>
      </c>
      <c r="L39" s="217">
        <v>0</v>
      </c>
      <c r="M39" s="217">
        <v>0</v>
      </c>
      <c r="N39" s="217">
        <v>0</v>
      </c>
      <c r="O39" s="217">
        <v>0</v>
      </c>
      <c r="P39" s="217">
        <v>0</v>
      </c>
      <c r="Q39" s="217">
        <v>0</v>
      </c>
      <c r="R39" s="217">
        <v>0</v>
      </c>
      <c r="S39" s="217">
        <v>0</v>
      </c>
      <c r="T39" s="214"/>
      <c r="U39" s="214"/>
      <c r="V39" s="214"/>
      <c r="W39" s="214"/>
    </row>
    <row r="40" spans="1:23" ht="15" thickBot="1" x14ac:dyDescent="0.35">
      <c r="A40" s="215"/>
      <c r="B40" s="215"/>
      <c r="C40" s="215"/>
      <c r="D40" s="215"/>
      <c r="E40" s="215"/>
      <c r="F40" s="215"/>
      <c r="G40" s="215"/>
      <c r="H40" s="215"/>
      <c r="I40" s="215"/>
      <c r="J40" s="215"/>
      <c r="K40" s="215"/>
      <c r="L40" s="215"/>
      <c r="M40" s="215"/>
      <c r="N40" s="215"/>
      <c r="O40" s="215"/>
      <c r="P40" s="215"/>
      <c r="Q40" s="215"/>
      <c r="R40" s="215"/>
      <c r="S40" s="215"/>
      <c r="T40" s="215"/>
      <c r="U40" s="215"/>
      <c r="V40" s="215"/>
      <c r="W40" s="215"/>
    </row>
    <row r="41" spans="1:23" ht="15" thickBot="1" x14ac:dyDescent="0.35">
      <c r="A41" s="218" t="s">
        <v>320</v>
      </c>
      <c r="B41" s="217">
        <v>-596.14032999999995</v>
      </c>
      <c r="C41" s="217">
        <v>-11.019066462667524</v>
      </c>
      <c r="D41" s="217">
        <v>-0.43037838255612254</v>
      </c>
      <c r="E41" s="217">
        <v>-5.8406207519285216</v>
      </c>
      <c r="F41" s="217">
        <v>-33.441781007489084</v>
      </c>
      <c r="G41" s="217">
        <v>-0.27070460106011535</v>
      </c>
      <c r="H41" s="217">
        <v>-129.19983401439069</v>
      </c>
      <c r="I41" s="217">
        <v>-52.177025487537769</v>
      </c>
      <c r="J41" s="217">
        <v>-10.287098497257213</v>
      </c>
      <c r="K41" s="217">
        <v>-0.71009211466147037</v>
      </c>
      <c r="L41" s="217">
        <v>-0.44836318914853684</v>
      </c>
      <c r="M41" s="217">
        <v>-5.8752269315487694E-2</v>
      </c>
      <c r="N41" s="217">
        <v>-4.1286094477864493E-2</v>
      </c>
      <c r="O41" s="217">
        <v>-351.39056301373256</v>
      </c>
      <c r="P41" s="217">
        <v>-0.3537996800671494</v>
      </c>
      <c r="Q41" s="217">
        <v>-0.12731401143863141</v>
      </c>
      <c r="R41" s="217">
        <v>-5.3337512428316643E-2</v>
      </c>
      <c r="S41" s="217">
        <v>-0.29031290984287739</v>
      </c>
      <c r="T41" s="214"/>
      <c r="U41" s="214"/>
      <c r="V41" s="214"/>
      <c r="W41" s="214"/>
    </row>
    <row r="42" spans="1:23" x14ac:dyDescent="0.3">
      <c r="A42" s="219" t="s">
        <v>321</v>
      </c>
      <c r="B42" s="220">
        <v>0</v>
      </c>
      <c r="C42" s="220">
        <v>-11.019066462667524</v>
      </c>
      <c r="D42" s="220">
        <v>-0.43037838255612254</v>
      </c>
      <c r="E42" s="220">
        <v>-5.8406207519285216</v>
      </c>
      <c r="F42" s="220">
        <v>-33.441781007489084</v>
      </c>
      <c r="G42" s="220">
        <v>-0.27070460106011535</v>
      </c>
      <c r="H42" s="220">
        <v>-129.19983401439069</v>
      </c>
      <c r="I42" s="220">
        <v>342.78782451246218</v>
      </c>
      <c r="J42" s="220">
        <v>120.03422150274277</v>
      </c>
      <c r="K42" s="220">
        <v>70.144067885338529</v>
      </c>
      <c r="L42" s="220">
        <v>-0.44836318914853684</v>
      </c>
      <c r="M42" s="220">
        <v>-5.8752269315487694E-2</v>
      </c>
      <c r="N42" s="220">
        <v>-4.1286094477864493E-2</v>
      </c>
      <c r="O42" s="220">
        <v>-351.39056301373256</v>
      </c>
      <c r="P42" s="220">
        <v>-0.3537996800671494</v>
      </c>
      <c r="Q42" s="220">
        <v>-0.12731401143863141</v>
      </c>
      <c r="R42" s="220">
        <v>-5.3337512428316643E-2</v>
      </c>
      <c r="S42" s="220">
        <v>-0.29031290984287739</v>
      </c>
      <c r="T42" s="214"/>
      <c r="U42" s="214"/>
      <c r="V42" s="214"/>
      <c r="W42" s="214"/>
    </row>
    <row r="43" spans="1:23" x14ac:dyDescent="0.3">
      <c r="A43" s="218" t="s">
        <v>322</v>
      </c>
      <c r="B43" s="217">
        <v>0</v>
      </c>
      <c r="C43" s="217">
        <v>-6.7591579023204336</v>
      </c>
      <c r="D43" s="217">
        <v>-0.26399654229310143</v>
      </c>
      <c r="E43" s="217">
        <v>-3.5826699152423047</v>
      </c>
      <c r="F43" s="217">
        <v>-20.513378254887055</v>
      </c>
      <c r="G43" s="217">
        <v>-0.16605173856143818</v>
      </c>
      <c r="H43" s="217">
        <v>-79.251911404248929</v>
      </c>
      <c r="I43" s="217">
        <v>210.26799690540605</v>
      </c>
      <c r="J43" s="217">
        <v>73.629672673989489</v>
      </c>
      <c r="K43" s="217">
        <v>43.026769314295606</v>
      </c>
      <c r="L43" s="217">
        <v>-0.27502852472216405</v>
      </c>
      <c r="M43" s="217">
        <v>-3.6038975422143169E-2</v>
      </c>
      <c r="N43" s="217">
        <v>-2.5325124654747788E-2</v>
      </c>
      <c r="O43" s="217">
        <v>-215.54496552334302</v>
      </c>
      <c r="P43" s="217">
        <v>-0.21702273159584887</v>
      </c>
      <c r="Q43" s="217">
        <v>-7.8095137134077952E-2</v>
      </c>
      <c r="R43" s="217">
        <v>-3.2717532818356009E-2</v>
      </c>
      <c r="S43" s="217">
        <v>-0.1780795864475703</v>
      </c>
      <c r="T43" s="214"/>
      <c r="U43" s="214"/>
      <c r="V43" s="214"/>
      <c r="W43" s="214"/>
    </row>
    <row r="44" spans="1:23" ht="15" thickBot="1" x14ac:dyDescent="0.35"/>
    <row r="45" spans="1:23" ht="15" thickBot="1" x14ac:dyDescent="0.35">
      <c r="A45" s="216" t="s">
        <v>323</v>
      </c>
      <c r="B45" s="223">
        <v>2271062.8445145995</v>
      </c>
      <c r="C45" s="223">
        <v>39177.789414669016</v>
      </c>
      <c r="D45" s="223">
        <v>1563.3008311998635</v>
      </c>
      <c r="E45" s="223">
        <v>15772.738958308531</v>
      </c>
      <c r="F45" s="223">
        <v>132363.11368003668</v>
      </c>
      <c r="G45" s="223">
        <v>1241.6502734760952</v>
      </c>
      <c r="H45" s="223">
        <v>462929.33410644258</v>
      </c>
      <c r="I45" s="223">
        <v>185374.86695404706</v>
      </c>
      <c r="J45" s="223">
        <v>37037.226053316706</v>
      </c>
      <c r="K45" s="223">
        <v>1956.3663483710768</v>
      </c>
      <c r="L45" s="223">
        <v>1580.4197371262687</v>
      </c>
      <c r="M45" s="223">
        <v>4674.4470002451853</v>
      </c>
      <c r="N45" s="223">
        <v>523.23409597013006</v>
      </c>
      <c r="O45" s="223">
        <v>1354532.5208936797</v>
      </c>
      <c r="P45" s="223">
        <v>30502.308713699633</v>
      </c>
      <c r="Q45" s="223">
        <v>475.14107821417804</v>
      </c>
      <c r="R45" s="223">
        <v>337.22528472392594</v>
      </c>
      <c r="S45" s="223">
        <v>1021.1610910728547</v>
      </c>
      <c r="T45" s="214"/>
      <c r="U45" s="214"/>
      <c r="V45" s="214"/>
      <c r="W45" s="214"/>
    </row>
    <row r="47" spans="1:23" x14ac:dyDescent="0.3">
      <c r="A47" s="216" t="s">
        <v>336</v>
      </c>
      <c r="B47" s="224">
        <v>6.7050566042512583E-2</v>
      </c>
      <c r="C47" s="224">
        <v>6.7050566042512097E-2</v>
      </c>
      <c r="D47" s="224">
        <v>6.705056604251268E-2</v>
      </c>
      <c r="E47" s="224">
        <v>6.7050566042512069E-2</v>
      </c>
      <c r="F47" s="224">
        <v>6.7050566042512846E-2</v>
      </c>
      <c r="G47" s="224">
        <v>6.7050566042513568E-2</v>
      </c>
      <c r="H47" s="224">
        <v>6.7050566042512472E-2</v>
      </c>
      <c r="I47" s="224">
        <v>6.7050566042511903E-2</v>
      </c>
      <c r="J47" s="224">
        <v>6.7050566042511986E-2</v>
      </c>
      <c r="K47" s="224">
        <v>6.7050566042512333E-2</v>
      </c>
      <c r="L47" s="224">
        <v>6.7050566042512624E-2</v>
      </c>
      <c r="M47" s="224">
        <v>6.7050566042514581E-2</v>
      </c>
      <c r="N47" s="224">
        <v>6.7050566042511722E-2</v>
      </c>
      <c r="O47" s="224">
        <v>6.7050566042512708E-2</v>
      </c>
      <c r="P47" s="224">
        <v>6.7050566042512791E-2</v>
      </c>
      <c r="Q47" s="224">
        <v>6.7050566042513499E-2</v>
      </c>
      <c r="R47" s="224">
        <v>6.7050566042512513E-2</v>
      </c>
      <c r="S47" s="224">
        <v>6.7050566042515358E-2</v>
      </c>
      <c r="T47" s="214"/>
      <c r="U47" s="214"/>
      <c r="V47" s="214"/>
      <c r="W47" s="214"/>
    </row>
    <row r="49" spans="1:23" ht="16.2" x14ac:dyDescent="0.3">
      <c r="A49" s="216" t="s">
        <v>337</v>
      </c>
      <c r="B49" s="217">
        <v>0</v>
      </c>
      <c r="C49" s="217">
        <v>0</v>
      </c>
      <c r="D49" s="217">
        <v>0</v>
      </c>
      <c r="E49" s="217">
        <v>0</v>
      </c>
      <c r="F49" s="217">
        <v>0</v>
      </c>
      <c r="G49" s="217">
        <v>0</v>
      </c>
      <c r="H49" s="217">
        <v>0</v>
      </c>
      <c r="I49" s="217">
        <v>0</v>
      </c>
      <c r="J49" s="217">
        <v>0</v>
      </c>
      <c r="K49" s="217">
        <v>0</v>
      </c>
      <c r="L49" s="217">
        <v>0</v>
      </c>
      <c r="M49" s="217">
        <v>0</v>
      </c>
      <c r="N49" s="217">
        <v>0</v>
      </c>
      <c r="O49" s="217">
        <v>0</v>
      </c>
      <c r="P49" s="217">
        <v>0</v>
      </c>
      <c r="Q49" s="217">
        <v>0</v>
      </c>
      <c r="R49" s="217">
        <v>0</v>
      </c>
      <c r="S49" s="217">
        <v>0</v>
      </c>
      <c r="T49" s="214"/>
      <c r="U49" s="214"/>
      <c r="V49" s="214"/>
      <c r="W49" s="214"/>
    </row>
    <row r="50" spans="1:23" x14ac:dyDescent="0.3">
      <c r="A50" s="218" t="s">
        <v>338</v>
      </c>
      <c r="B50" s="217">
        <v>1137370.1047540989</v>
      </c>
      <c r="C50" s="217">
        <v>31192.812783932208</v>
      </c>
      <c r="D50" s="217">
        <v>653.76120825083456</v>
      </c>
      <c r="E50" s="217">
        <v>12899.06073227428</v>
      </c>
      <c r="F50" s="217">
        <v>37219.815936823128</v>
      </c>
      <c r="G50" s="217">
        <v>-160.72119098496344</v>
      </c>
      <c r="H50" s="217">
        <v>254274.35053338719</v>
      </c>
      <c r="I50" s="217">
        <v>173970.54321271932</v>
      </c>
      <c r="J50" s="217">
        <v>33836.805120359313</v>
      </c>
      <c r="K50" s="217">
        <v>1328.5693446876071</v>
      </c>
      <c r="L50" s="217">
        <v>701.26405200734644</v>
      </c>
      <c r="M50" s="217">
        <v>-4113.6846299279105</v>
      </c>
      <c r="N50" s="217">
        <v>555.42537191325812</v>
      </c>
      <c r="O50" s="217">
        <v>585937.87359904952</v>
      </c>
      <c r="P50" s="217">
        <v>10262.365305435389</v>
      </c>
      <c r="Q50" s="217">
        <v>-58.344754336659562</v>
      </c>
      <c r="R50" s="217">
        <v>183.89776686848862</v>
      </c>
      <c r="S50" s="217">
        <v>-1313.689638359657</v>
      </c>
      <c r="T50" s="214"/>
      <c r="U50" s="214"/>
      <c r="V50" s="214"/>
      <c r="W50" s="214"/>
    </row>
    <row r="51" spans="1:23" ht="15" thickBot="1" x14ac:dyDescent="0.35">
      <c r="A51" s="218" t="s">
        <v>339</v>
      </c>
      <c r="B51" s="217">
        <v>-3777.4738009580969</v>
      </c>
      <c r="C51" s="217">
        <v>1.87519769409718</v>
      </c>
      <c r="D51" s="217">
        <v>0.11906773982709273</v>
      </c>
      <c r="E51" s="217">
        <v>1.3243995267548598E-3</v>
      </c>
      <c r="F51" s="217">
        <v>-6.9297916265819222</v>
      </c>
      <c r="G51" s="217">
        <v>2.2121718810767343</v>
      </c>
      <c r="H51" s="217">
        <v>106.73952886956558</v>
      </c>
      <c r="I51" s="217">
        <v>14.959831213355995</v>
      </c>
      <c r="J51" s="217">
        <v>3.3655321356137282</v>
      </c>
      <c r="K51" s="217">
        <v>5.7726809452848103E-2</v>
      </c>
      <c r="L51" s="217">
        <v>2.1034580718842337E-3</v>
      </c>
      <c r="M51" s="217">
        <v>15.141639862133307</v>
      </c>
      <c r="N51" s="217">
        <v>1.5435379241112969E-2</v>
      </c>
      <c r="O51" s="217">
        <v>-3917.5590910169781</v>
      </c>
      <c r="P51" s="217">
        <v>2.1829802173827777</v>
      </c>
      <c r="Q51" s="217">
        <v>0.11205508915894825</v>
      </c>
      <c r="R51" s="217">
        <v>4.3623344491606986E-2</v>
      </c>
      <c r="S51" s="217">
        <v>0.18686359245119821</v>
      </c>
    </row>
    <row r="52" spans="1:23" ht="15" thickBot="1" x14ac:dyDescent="0.35">
      <c r="A52" s="221" t="s">
        <v>340</v>
      </c>
      <c r="B52" s="223">
        <v>1133592.6309531408</v>
      </c>
      <c r="C52" s="223">
        <v>31194.687981626306</v>
      </c>
      <c r="D52" s="223">
        <v>653.88027599066174</v>
      </c>
      <c r="E52" s="223">
        <v>12899.062056673805</v>
      </c>
      <c r="F52" s="223">
        <v>37212.886145196549</v>
      </c>
      <c r="G52" s="223">
        <v>-158.50901910388671</v>
      </c>
      <c r="H52" s="223">
        <v>254381.09006225676</v>
      </c>
      <c r="I52" s="223">
        <v>173985.50304393267</v>
      </c>
      <c r="J52" s="223">
        <v>33840.170652494933</v>
      </c>
      <c r="K52" s="223">
        <v>1328.6270714970599</v>
      </c>
      <c r="L52" s="223">
        <v>701.26615546541825</v>
      </c>
      <c r="M52" s="223">
        <v>-4098.5429900657773</v>
      </c>
      <c r="N52" s="223">
        <v>555.44080729249924</v>
      </c>
      <c r="O52" s="223">
        <v>582020.31450803252</v>
      </c>
      <c r="P52" s="223">
        <v>10264.548285652772</v>
      </c>
      <c r="Q52" s="223">
        <v>-58.232699247500612</v>
      </c>
      <c r="R52" s="223">
        <v>183.94139021298025</v>
      </c>
      <c r="S52" s="223">
        <v>-1313.5027747672059</v>
      </c>
    </row>
    <row r="54" spans="1:23" ht="16.2" x14ac:dyDescent="0.3">
      <c r="A54" s="216" t="s">
        <v>341</v>
      </c>
      <c r="B54" s="225">
        <v>0.84036428295989407</v>
      </c>
      <c r="C54" s="225">
        <v>0.74134530701953372</v>
      </c>
      <c r="D54" s="225">
        <v>0.86451374825231408</v>
      </c>
      <c r="E54" s="225">
        <v>0.73972957742271805</v>
      </c>
      <c r="F54" s="225">
        <v>0.91167098545524539</v>
      </c>
      <c r="G54" s="225">
        <v>1.0378343769410701</v>
      </c>
      <c r="H54" s="225">
        <v>0.82098312325815215</v>
      </c>
      <c r="I54" s="225">
        <v>0.69222291442875961</v>
      </c>
      <c r="J54" s="225">
        <v>0.70241875569709777</v>
      </c>
      <c r="K54" s="225">
        <v>0.7792437850072188</v>
      </c>
      <c r="L54" s="225">
        <v>0.85578702814876995</v>
      </c>
      <c r="M54" s="225">
        <v>1.2843859913579978</v>
      </c>
      <c r="N54" s="225">
        <v>0.64924722477198615</v>
      </c>
      <c r="O54" s="225">
        <v>0.86346213512944747</v>
      </c>
      <c r="P54" s="225">
        <v>0.90263866302212215</v>
      </c>
      <c r="Q54" s="225">
        <v>1.0387362047916782</v>
      </c>
      <c r="R54" s="225">
        <v>0.81741372002658796</v>
      </c>
      <c r="S54" s="225">
        <v>1.4207193881009896</v>
      </c>
    </row>
    <row r="55" spans="1:23" x14ac:dyDescent="0.3">
      <c r="A55" s="226" t="s">
        <v>293</v>
      </c>
      <c r="B55" s="214"/>
      <c r="C55" s="214"/>
      <c r="D55" s="214"/>
      <c r="E55" s="214"/>
      <c r="F55" s="214"/>
      <c r="G55" s="214"/>
      <c r="H55" s="214"/>
      <c r="I55" s="214"/>
      <c r="J55" s="214"/>
      <c r="K55" s="214"/>
      <c r="L55" s="214"/>
      <c r="M55" s="214"/>
      <c r="N55" s="214"/>
      <c r="O55" s="214"/>
      <c r="P55" s="214"/>
      <c r="Q55" s="214"/>
      <c r="R55" s="214"/>
      <c r="S55" s="214"/>
    </row>
    <row r="56" spans="1:23" ht="16.2" x14ac:dyDescent="0.3">
      <c r="A56" s="226" t="s">
        <v>477</v>
      </c>
      <c r="B56" s="214"/>
      <c r="C56" s="214"/>
      <c r="D56" s="214"/>
      <c r="E56" s="214"/>
      <c r="F56" s="214"/>
      <c r="G56" s="214"/>
      <c r="H56" s="214"/>
      <c r="I56" s="214"/>
      <c r="J56" s="214"/>
      <c r="K56" s="214"/>
      <c r="L56" s="214"/>
      <c r="M56" s="214"/>
      <c r="N56" s="214"/>
      <c r="O56" s="214"/>
      <c r="P56" s="214"/>
      <c r="Q56" s="214"/>
      <c r="R56" s="214"/>
      <c r="S56" s="214"/>
    </row>
    <row r="57" spans="1:23" x14ac:dyDescent="0.3">
      <c r="A57" s="226" t="s">
        <v>342</v>
      </c>
      <c r="B57" s="214"/>
      <c r="C57" s="214"/>
      <c r="D57" s="214"/>
      <c r="E57" s="214"/>
      <c r="F57" s="214"/>
      <c r="G57" s="214"/>
      <c r="H57" s="214"/>
      <c r="I57" s="214"/>
      <c r="J57" s="214"/>
      <c r="K57" s="214"/>
      <c r="L57" s="214"/>
      <c r="M57" s="214"/>
      <c r="N57" s="214"/>
      <c r="O57" s="214"/>
      <c r="P57" s="214"/>
      <c r="Q57" s="214"/>
      <c r="R57" s="214"/>
      <c r="S57" s="214"/>
    </row>
    <row r="58" spans="1:23" ht="16.2" x14ac:dyDescent="0.3">
      <c r="A58" s="226" t="s">
        <v>478</v>
      </c>
      <c r="B58" s="214"/>
      <c r="C58" s="214"/>
      <c r="D58" s="214"/>
      <c r="E58" s="214"/>
      <c r="F58" s="214"/>
      <c r="G58" s="214"/>
      <c r="H58" s="214"/>
      <c r="I58" s="214"/>
      <c r="J58" s="214"/>
      <c r="K58" s="214"/>
      <c r="L58" s="214"/>
      <c r="M58" s="214"/>
      <c r="N58" s="214"/>
      <c r="O58" s="214"/>
      <c r="P58" s="214"/>
      <c r="Q58" s="214"/>
      <c r="R58" s="214"/>
      <c r="S58" s="214"/>
    </row>
    <row r="59" spans="1:23" x14ac:dyDescent="0.3">
      <c r="A59" s="226" t="s">
        <v>343</v>
      </c>
      <c r="B59" s="214"/>
      <c r="C59" s="214"/>
      <c r="D59" s="214"/>
      <c r="E59" s="214"/>
      <c r="F59" s="214"/>
      <c r="G59" s="214"/>
      <c r="H59" s="214"/>
      <c r="I59" s="214"/>
      <c r="J59" s="214"/>
      <c r="K59" s="214"/>
      <c r="L59" s="214"/>
      <c r="M59" s="214"/>
      <c r="N59" s="214"/>
      <c r="O59" s="214"/>
      <c r="P59" s="214"/>
      <c r="Q59" s="214"/>
      <c r="R59" s="214"/>
      <c r="S59" s="214"/>
    </row>
    <row r="60" spans="1:23" x14ac:dyDescent="0.3">
      <c r="A60" s="226" t="s">
        <v>293</v>
      </c>
      <c r="B60" s="214"/>
      <c r="C60" s="214"/>
      <c r="D60" s="214"/>
      <c r="E60" s="214"/>
      <c r="F60" s="214"/>
      <c r="G60" s="214"/>
      <c r="H60" s="214"/>
      <c r="I60" s="214"/>
      <c r="J60" s="214"/>
      <c r="K60" s="214"/>
      <c r="L60" s="214"/>
      <c r="M60" s="214"/>
      <c r="N60" s="214"/>
      <c r="O60" s="214"/>
      <c r="P60" s="214"/>
      <c r="Q60" s="214"/>
      <c r="R60" s="214"/>
      <c r="S60" s="214"/>
    </row>
    <row r="61" spans="1:23" x14ac:dyDescent="0.3">
      <c r="A61" s="226" t="s">
        <v>332</v>
      </c>
      <c r="B61" s="214"/>
      <c r="C61" s="214"/>
      <c r="D61" s="214"/>
      <c r="E61" s="214"/>
      <c r="F61" s="214"/>
      <c r="G61" s="214"/>
      <c r="H61" s="214"/>
      <c r="I61" s="214"/>
      <c r="J61" s="214"/>
      <c r="K61" s="214"/>
      <c r="L61" s="214"/>
      <c r="M61" s="214"/>
      <c r="N61" s="214"/>
      <c r="O61" s="214"/>
      <c r="P61" s="214"/>
      <c r="Q61" s="214"/>
      <c r="R61" s="214"/>
      <c r="S61" s="214"/>
    </row>
    <row r="62" spans="1:23" x14ac:dyDescent="0.3">
      <c r="A62" s="227"/>
      <c r="B62" s="214"/>
      <c r="C62" s="214"/>
      <c r="D62" s="214"/>
      <c r="E62" s="214"/>
      <c r="F62" s="214"/>
      <c r="G62" s="214"/>
      <c r="H62" s="214"/>
      <c r="I62" s="214"/>
      <c r="J62" s="214"/>
      <c r="K62" s="214"/>
      <c r="L62" s="214"/>
      <c r="M62" s="214"/>
      <c r="N62" s="214"/>
      <c r="O62" s="214"/>
      <c r="P62" s="214"/>
      <c r="Q62" s="214"/>
      <c r="R62" s="214"/>
      <c r="S62" s="214"/>
    </row>
    <row r="63" spans="1:23" x14ac:dyDescent="0.3">
      <c r="A63" s="227"/>
      <c r="B63" s="214"/>
      <c r="C63" s="214"/>
      <c r="D63" s="214"/>
      <c r="E63" s="214"/>
      <c r="F63" s="214"/>
      <c r="G63" s="214"/>
      <c r="H63" s="214"/>
      <c r="I63" s="214"/>
      <c r="J63" s="214"/>
      <c r="K63" s="214"/>
      <c r="L63" s="214"/>
      <c r="M63" s="214"/>
      <c r="N63" s="214"/>
      <c r="O63" s="214"/>
      <c r="P63" s="214"/>
      <c r="Q63" s="214"/>
      <c r="R63" s="214"/>
      <c r="S63" s="214"/>
    </row>
    <row r="64" spans="1:23" x14ac:dyDescent="0.3">
      <c r="A64" s="227"/>
      <c r="B64" s="214"/>
      <c r="C64" s="214"/>
      <c r="D64" s="214"/>
      <c r="E64" s="214"/>
      <c r="F64" s="214"/>
      <c r="G64" s="214"/>
      <c r="H64" s="214"/>
      <c r="I64" s="214"/>
      <c r="J64" s="214"/>
      <c r="K64" s="214"/>
      <c r="L64" s="214"/>
      <c r="M64" s="214"/>
      <c r="N64" s="214"/>
      <c r="O64" s="214"/>
      <c r="P64" s="214"/>
      <c r="Q64" s="214"/>
      <c r="R64" s="214"/>
      <c r="S64" s="214"/>
    </row>
    <row r="65" spans="1:23" x14ac:dyDescent="0.3">
      <c r="A65" s="227"/>
      <c r="B65" s="214"/>
      <c r="C65" s="214"/>
      <c r="D65" s="214"/>
      <c r="E65" s="214"/>
      <c r="F65" s="214"/>
      <c r="G65" s="214"/>
      <c r="H65" s="214"/>
      <c r="I65" s="214"/>
      <c r="J65" s="214"/>
      <c r="K65" s="214"/>
      <c r="L65" s="214"/>
      <c r="M65" s="214"/>
      <c r="N65" s="214"/>
      <c r="O65" s="214"/>
      <c r="P65" s="214"/>
      <c r="Q65" s="214"/>
      <c r="R65" s="214"/>
      <c r="S65" s="214"/>
    </row>
    <row r="66" spans="1:23" x14ac:dyDescent="0.3">
      <c r="A66" s="227"/>
      <c r="B66" s="214"/>
      <c r="C66" s="214"/>
      <c r="D66" s="214"/>
      <c r="E66" s="214"/>
      <c r="F66" s="214"/>
      <c r="G66" s="214"/>
      <c r="H66" s="214"/>
      <c r="I66" s="214"/>
      <c r="J66" s="214"/>
      <c r="K66" s="214"/>
      <c r="L66" s="214"/>
      <c r="M66" s="214"/>
      <c r="N66" s="214"/>
      <c r="O66" s="214"/>
      <c r="P66" s="214"/>
      <c r="Q66" s="214"/>
      <c r="R66" s="214"/>
      <c r="S66" s="214"/>
    </row>
    <row r="67" spans="1:23" x14ac:dyDescent="0.3">
      <c r="A67" s="227"/>
      <c r="B67" s="214"/>
      <c r="C67" s="214"/>
      <c r="D67" s="214"/>
      <c r="E67" s="214"/>
      <c r="F67" s="214"/>
      <c r="G67" s="214"/>
      <c r="H67" s="214"/>
      <c r="I67" s="214"/>
      <c r="J67" s="214"/>
      <c r="K67" s="214"/>
      <c r="L67" s="214"/>
      <c r="M67" s="214"/>
      <c r="N67" s="214"/>
      <c r="O67" s="214"/>
      <c r="P67" s="214"/>
      <c r="Q67" s="214"/>
      <c r="R67" s="214"/>
      <c r="S67" s="214"/>
      <c r="T67" s="214"/>
      <c r="U67" s="214"/>
      <c r="V67" s="214"/>
      <c r="W67" s="214"/>
    </row>
    <row r="68" spans="1:23" x14ac:dyDescent="0.3">
      <c r="A68" s="227"/>
      <c r="B68" s="214"/>
      <c r="C68" s="214"/>
      <c r="D68" s="214"/>
      <c r="E68" s="214"/>
      <c r="F68" s="214"/>
      <c r="G68" s="214"/>
      <c r="H68" s="214"/>
      <c r="I68" s="214"/>
      <c r="J68" s="214"/>
      <c r="K68" s="214"/>
      <c r="L68" s="214"/>
      <c r="M68" s="214"/>
      <c r="N68" s="214"/>
      <c r="O68" s="214"/>
      <c r="P68" s="214"/>
      <c r="Q68" s="214"/>
      <c r="R68" s="214"/>
      <c r="S68" s="214"/>
      <c r="T68" s="214"/>
      <c r="U68" s="214"/>
      <c r="V68" s="214"/>
      <c r="W68" s="214"/>
    </row>
    <row r="69" spans="1:23" x14ac:dyDescent="0.3">
      <c r="A69" s="227"/>
      <c r="B69" s="214"/>
      <c r="C69" s="214"/>
      <c r="D69" s="214"/>
      <c r="E69" s="214"/>
      <c r="F69" s="214"/>
      <c r="G69" s="214"/>
      <c r="H69" s="214"/>
      <c r="I69" s="214"/>
      <c r="J69" s="214"/>
      <c r="K69" s="214"/>
      <c r="L69" s="214"/>
      <c r="M69" s="214"/>
      <c r="N69" s="214"/>
      <c r="O69" s="214"/>
      <c r="P69" s="214"/>
      <c r="Q69" s="214"/>
      <c r="R69" s="214"/>
      <c r="S69" s="214"/>
      <c r="T69" s="214"/>
      <c r="U69" s="214"/>
      <c r="V69" s="214"/>
      <c r="W69" s="214"/>
    </row>
    <row r="70" spans="1:23" x14ac:dyDescent="0.3">
      <c r="A70" s="227"/>
      <c r="B70" s="214"/>
      <c r="C70" s="214"/>
      <c r="D70" s="214"/>
      <c r="E70" s="214"/>
      <c r="F70" s="214"/>
      <c r="G70" s="214"/>
      <c r="H70" s="214"/>
      <c r="I70" s="214"/>
      <c r="J70" s="214"/>
      <c r="K70" s="214"/>
      <c r="L70" s="214"/>
      <c r="M70" s="214"/>
      <c r="N70" s="214"/>
      <c r="O70" s="214"/>
      <c r="P70" s="214"/>
      <c r="Q70" s="214"/>
      <c r="R70" s="214"/>
      <c r="S70" s="214"/>
      <c r="T70" s="214"/>
      <c r="U70" s="214"/>
      <c r="V70" s="214"/>
      <c r="W70" s="214"/>
    </row>
    <row r="71" spans="1:23" x14ac:dyDescent="0.3">
      <c r="A71" s="227"/>
      <c r="B71" s="214"/>
      <c r="C71" s="214"/>
      <c r="D71" s="214"/>
      <c r="E71" s="214"/>
      <c r="F71" s="214"/>
      <c r="G71" s="214"/>
      <c r="H71" s="214"/>
      <c r="I71" s="214"/>
      <c r="J71" s="214"/>
      <c r="K71" s="214"/>
      <c r="L71" s="214"/>
      <c r="M71" s="214"/>
      <c r="N71" s="214"/>
      <c r="O71" s="214"/>
      <c r="P71" s="214"/>
      <c r="Q71" s="214"/>
      <c r="R71" s="214"/>
      <c r="S71" s="214"/>
      <c r="T71" s="214"/>
      <c r="U71" s="214"/>
      <c r="V71" s="214"/>
      <c r="W71" s="214"/>
    </row>
    <row r="72" spans="1:23" ht="15" thickBot="1" x14ac:dyDescent="0.35">
      <c r="A72" s="215"/>
      <c r="B72" s="215"/>
      <c r="C72" s="215"/>
      <c r="D72" s="215"/>
      <c r="E72" s="215"/>
      <c r="F72" s="215"/>
      <c r="G72" s="215"/>
      <c r="H72" s="215"/>
      <c r="I72" s="215"/>
      <c r="J72" s="215"/>
      <c r="K72" s="215"/>
      <c r="L72" s="215"/>
      <c r="M72" s="215"/>
      <c r="N72" s="215"/>
      <c r="O72" s="215"/>
      <c r="P72" s="215"/>
      <c r="Q72" s="215"/>
      <c r="R72" s="215"/>
      <c r="S72" s="215"/>
      <c r="T72" s="215"/>
      <c r="U72" s="215"/>
      <c r="V72" s="215"/>
      <c r="W72" s="215"/>
    </row>
  </sheetData>
  <pageMargins left="0.5" right="0.5" top="1.4" bottom="0.5" header="0.75" footer="0.45"/>
  <pageSetup scale="74" pageOrder="overThenDown" orientation="landscape"/>
  <headerFooter>
    <oddHeader>&amp;R&amp;"Arial"&amp;10 FLORIDA POWER &amp;&amp; LIGHT COMPANY
 AND SUBSIDIARIES
 DOCKET NO. 160021-EI
 MFR NO. E-1
 ATTACHMENT NO. 2 OF 3
 PAGE &amp;P OF &amp;N</oddHeader>
  </headerFooter>
  <rowBreaks count="1" manualBreakCount="1">
    <brk id="40" max="16383" man="1"/>
  </rowBreaks>
  <colBreaks count="1" manualBreakCount="1">
    <brk id="12"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autoPageBreaks="0"/>
  </sheetPr>
  <dimension ref="A1:W72"/>
  <sheetViews>
    <sheetView showGridLines="0" workbookViewId="0">
      <pane xSplit="1" ySplit="8" topLeftCell="B9" activePane="bottomRight" state="frozen"/>
      <selection activeCell="A47" sqref="A47"/>
      <selection pane="topRight" activeCell="A47" sqref="A47"/>
      <selection pane="bottomLeft" activeCell="A47" sqref="A47"/>
      <selection pane="bottomRight" activeCell="A2" sqref="A1:A2"/>
    </sheetView>
  </sheetViews>
  <sheetFormatPr defaultColWidth="9.109375" defaultRowHeight="14.4" x14ac:dyDescent="0.3"/>
  <cols>
    <col min="1" max="1" width="45.6640625" style="18" customWidth="1"/>
    <col min="2" max="23" width="11.33203125" style="18" customWidth="1"/>
    <col min="24" max="16384" width="9.109375" style="18"/>
  </cols>
  <sheetData>
    <row r="1" spans="1:23" s="263" customFormat="1" x14ac:dyDescent="0.3">
      <c r="A1" s="351" t="s">
        <v>637</v>
      </c>
    </row>
    <row r="2" spans="1:23" s="263" customFormat="1" x14ac:dyDescent="0.3">
      <c r="A2" s="351" t="s">
        <v>623</v>
      </c>
    </row>
    <row r="3" spans="1:23" ht="15" thickBot="1" x14ac:dyDescent="0.35">
      <c r="A3" s="200"/>
      <c r="B3" s="200"/>
      <c r="C3" s="200"/>
      <c r="D3" s="200"/>
      <c r="E3" s="200"/>
      <c r="F3" s="200"/>
      <c r="G3" s="200"/>
      <c r="H3" s="200"/>
      <c r="I3" s="200"/>
      <c r="J3" s="200"/>
      <c r="K3" s="200"/>
      <c r="L3" s="200"/>
      <c r="M3" s="200"/>
      <c r="N3" s="200"/>
      <c r="O3" s="200"/>
      <c r="P3" s="200"/>
      <c r="Q3" s="200"/>
      <c r="R3" s="200"/>
      <c r="S3" s="200"/>
      <c r="T3" s="200"/>
      <c r="U3" s="200"/>
      <c r="V3" s="200"/>
      <c r="W3" s="200"/>
    </row>
    <row r="4" spans="1:23" x14ac:dyDescent="0.3">
      <c r="A4" s="208" t="s">
        <v>290</v>
      </c>
      <c r="B4" s="199"/>
      <c r="C4" s="199"/>
      <c r="D4" s="199"/>
      <c r="E4" s="199"/>
      <c r="F4" s="199"/>
      <c r="G4" s="199"/>
      <c r="H4" s="199"/>
      <c r="I4" s="199"/>
      <c r="J4" s="199"/>
      <c r="K4" s="199"/>
      <c r="L4" s="199"/>
      <c r="M4" s="199"/>
      <c r="N4" s="199"/>
      <c r="O4" s="199"/>
      <c r="P4" s="199"/>
      <c r="Q4" s="199"/>
      <c r="R4" s="199"/>
      <c r="S4" s="199"/>
      <c r="T4" s="199"/>
      <c r="U4" s="199"/>
      <c r="V4" s="199"/>
      <c r="W4" s="199"/>
    </row>
    <row r="5" spans="1:23" x14ac:dyDescent="0.3">
      <c r="A5" s="208" t="s">
        <v>358</v>
      </c>
      <c r="B5" s="199"/>
      <c r="C5" s="199"/>
      <c r="D5" s="199"/>
      <c r="E5" s="199"/>
      <c r="F5" s="199"/>
      <c r="G5" s="199"/>
      <c r="H5" s="199"/>
      <c r="I5" s="199"/>
      <c r="J5" s="199"/>
      <c r="K5" s="199"/>
      <c r="L5" s="199"/>
      <c r="M5" s="199"/>
      <c r="N5" s="199"/>
      <c r="O5" s="199"/>
      <c r="P5" s="199"/>
      <c r="Q5" s="199"/>
      <c r="R5" s="199"/>
      <c r="S5" s="199"/>
      <c r="T5" s="199"/>
      <c r="U5" s="199"/>
      <c r="V5" s="199"/>
      <c r="W5" s="199"/>
    </row>
    <row r="6" spans="1:23" x14ac:dyDescent="0.3">
      <c r="A6" s="208" t="s">
        <v>292</v>
      </c>
      <c r="B6" s="199"/>
      <c r="C6" s="199"/>
      <c r="D6" s="199"/>
      <c r="E6" s="199"/>
      <c r="F6" s="199"/>
      <c r="G6" s="199"/>
      <c r="H6" s="199"/>
      <c r="I6" s="199"/>
      <c r="J6" s="199"/>
      <c r="K6" s="199"/>
      <c r="L6" s="199"/>
      <c r="M6" s="199"/>
      <c r="N6" s="199"/>
      <c r="O6" s="199"/>
      <c r="P6" s="199"/>
      <c r="Q6" s="199"/>
      <c r="R6" s="199"/>
      <c r="S6" s="199"/>
      <c r="T6" s="199"/>
      <c r="U6" s="199"/>
      <c r="V6" s="199"/>
      <c r="W6" s="199"/>
    </row>
    <row r="7" spans="1:23" ht="15" thickBot="1" x14ac:dyDescent="0.35">
      <c r="A7" s="200"/>
      <c r="B7" s="200"/>
      <c r="C7" s="200"/>
      <c r="D7" s="200"/>
      <c r="E7" s="200"/>
      <c r="F7" s="200"/>
      <c r="G7" s="200"/>
      <c r="H7" s="200"/>
      <c r="I7" s="200"/>
      <c r="J7" s="200"/>
      <c r="K7" s="200"/>
      <c r="L7" s="200"/>
      <c r="M7" s="200"/>
      <c r="N7" s="200"/>
      <c r="O7" s="200"/>
      <c r="P7" s="200"/>
      <c r="Q7" s="200"/>
      <c r="R7" s="200"/>
      <c r="S7" s="200"/>
      <c r="T7" s="200"/>
      <c r="U7" s="200"/>
      <c r="V7" s="200"/>
      <c r="W7" s="200"/>
    </row>
    <row r="8" spans="1:23" ht="27" thickBot="1" x14ac:dyDescent="0.35">
      <c r="A8" s="210" t="s">
        <v>293</v>
      </c>
      <c r="B8" s="210" t="s">
        <v>294</v>
      </c>
      <c r="C8" s="210" t="s">
        <v>28</v>
      </c>
      <c r="D8" s="210" t="s">
        <v>30</v>
      </c>
      <c r="E8" s="210" t="s">
        <v>29</v>
      </c>
      <c r="F8" s="210" t="s">
        <v>0</v>
      </c>
      <c r="G8" s="210" t="s">
        <v>1</v>
      </c>
      <c r="H8" s="210" t="s">
        <v>2</v>
      </c>
      <c r="I8" s="210" t="s">
        <v>3</v>
      </c>
      <c r="J8" s="210" t="s">
        <v>4</v>
      </c>
      <c r="K8" s="210" t="s">
        <v>5</v>
      </c>
      <c r="L8" s="210" t="s">
        <v>15</v>
      </c>
      <c r="M8" s="210" t="s">
        <v>7</v>
      </c>
      <c r="N8" s="210" t="s">
        <v>8</v>
      </c>
      <c r="O8" s="210" t="s">
        <v>9</v>
      </c>
      <c r="P8" s="210" t="s">
        <v>10</v>
      </c>
      <c r="Q8" s="210" t="s">
        <v>11</v>
      </c>
      <c r="R8" s="210" t="s">
        <v>53</v>
      </c>
      <c r="S8" s="210" t="s">
        <v>54</v>
      </c>
      <c r="T8" s="199"/>
      <c r="U8" s="199"/>
      <c r="V8" s="199"/>
      <c r="W8" s="199"/>
    </row>
    <row r="9" spans="1:23" ht="16.2" x14ac:dyDescent="0.3">
      <c r="A9" s="201" t="s">
        <v>345</v>
      </c>
      <c r="B9" s="202"/>
      <c r="C9" s="202"/>
      <c r="D9" s="202"/>
      <c r="E9" s="202"/>
      <c r="F9" s="202"/>
      <c r="G9" s="202"/>
      <c r="H9" s="202"/>
      <c r="I9" s="202"/>
      <c r="J9" s="202"/>
      <c r="K9" s="202"/>
      <c r="L9" s="202"/>
      <c r="M9" s="202"/>
      <c r="N9" s="202"/>
      <c r="O9" s="202"/>
      <c r="P9" s="202"/>
      <c r="Q9" s="202"/>
      <c r="R9" s="202"/>
      <c r="S9" s="202"/>
      <c r="T9" s="199"/>
      <c r="U9" s="199"/>
      <c r="V9" s="199"/>
      <c r="W9" s="199"/>
    </row>
    <row r="10" spans="1:23" x14ac:dyDescent="0.3">
      <c r="A10" s="203" t="s">
        <v>306</v>
      </c>
      <c r="B10" s="202">
        <v>33870897.422024153</v>
      </c>
      <c r="C10" s="202">
        <v>584302.14280113764</v>
      </c>
      <c r="D10" s="202">
        <v>23315.251808741923</v>
      </c>
      <c r="E10" s="202">
        <v>235236.4773223263</v>
      </c>
      <c r="F10" s="202">
        <v>1974078.9898196082</v>
      </c>
      <c r="G10" s="202">
        <v>18518.117694768214</v>
      </c>
      <c r="H10" s="202">
        <v>6904182.3422180917</v>
      </c>
      <c r="I10" s="202">
        <v>2764702.4909008867</v>
      </c>
      <c r="J10" s="202">
        <v>552377.52996498253</v>
      </c>
      <c r="K10" s="202">
        <v>29177.476997445097</v>
      </c>
      <c r="L10" s="202">
        <v>23570.565177991517</v>
      </c>
      <c r="M10" s="202">
        <v>69715.250387017921</v>
      </c>
      <c r="N10" s="202">
        <v>7803.5746281155425</v>
      </c>
      <c r="O10" s="202">
        <v>20201656.762074947</v>
      </c>
      <c r="P10" s="202">
        <v>454915.00689733063</v>
      </c>
      <c r="Q10" s="202">
        <v>7086.309725005367</v>
      </c>
      <c r="R10" s="202">
        <v>5029.4174177457762</v>
      </c>
      <c r="S10" s="202">
        <v>15229.716188008881</v>
      </c>
      <c r="T10" s="199"/>
      <c r="U10" s="199"/>
      <c r="V10" s="199"/>
      <c r="W10" s="199"/>
    </row>
    <row r="12" spans="1:23" x14ac:dyDescent="0.3">
      <c r="A12" s="203" t="s">
        <v>346</v>
      </c>
      <c r="B12" s="211" t="s">
        <v>293</v>
      </c>
      <c r="C12" s="211" t="s">
        <v>293</v>
      </c>
      <c r="D12" s="211" t="s">
        <v>293</v>
      </c>
      <c r="E12" s="211" t="s">
        <v>293</v>
      </c>
      <c r="F12" s="211" t="s">
        <v>293</v>
      </c>
      <c r="G12" s="211" t="s">
        <v>293</v>
      </c>
      <c r="H12" s="211" t="s">
        <v>293</v>
      </c>
      <c r="I12" s="211" t="s">
        <v>293</v>
      </c>
      <c r="J12" s="211" t="s">
        <v>293</v>
      </c>
      <c r="K12" s="211" t="s">
        <v>293</v>
      </c>
      <c r="L12" s="211" t="s">
        <v>293</v>
      </c>
      <c r="M12" s="211" t="s">
        <v>293</v>
      </c>
      <c r="N12" s="211" t="s">
        <v>293</v>
      </c>
      <c r="O12" s="211" t="s">
        <v>293</v>
      </c>
      <c r="P12" s="211" t="s">
        <v>293</v>
      </c>
      <c r="Q12" s="211" t="s">
        <v>293</v>
      </c>
      <c r="R12" s="211" t="s">
        <v>293</v>
      </c>
      <c r="S12" s="211" t="s">
        <v>293</v>
      </c>
      <c r="T12" s="199"/>
      <c r="U12" s="199"/>
      <c r="V12" s="199"/>
      <c r="W12" s="199"/>
    </row>
    <row r="13" spans="1:23" x14ac:dyDescent="0.3">
      <c r="A13" s="204" t="s">
        <v>308</v>
      </c>
      <c r="B13" s="202">
        <v>5766630.9009670326</v>
      </c>
      <c r="C13" s="202">
        <v>87705.031904225791</v>
      </c>
      <c r="D13" s="202">
        <v>4103.0022178216959</v>
      </c>
      <c r="E13" s="202">
        <v>36198.936780804914</v>
      </c>
      <c r="F13" s="202">
        <v>371456.66499637422</v>
      </c>
      <c r="G13" s="202">
        <v>4233.5922132792248</v>
      </c>
      <c r="H13" s="202">
        <v>1143029.2301919481</v>
      </c>
      <c r="I13" s="202">
        <v>382967.85129288409</v>
      </c>
      <c r="J13" s="202">
        <v>78195.677871292297</v>
      </c>
      <c r="K13" s="202">
        <v>4632.549289346467</v>
      </c>
      <c r="L13" s="202">
        <v>4093.0321217118258</v>
      </c>
      <c r="M13" s="202">
        <v>17809.300221680678</v>
      </c>
      <c r="N13" s="202">
        <v>992.38623557407539</v>
      </c>
      <c r="O13" s="202">
        <v>3530656.8366185101</v>
      </c>
      <c r="P13" s="202">
        <v>93813.915185575155</v>
      </c>
      <c r="Q13" s="202">
        <v>1539.4854927624251</v>
      </c>
      <c r="R13" s="202">
        <v>801.50233191038046</v>
      </c>
      <c r="S13" s="202">
        <v>4401.9060013299659</v>
      </c>
      <c r="T13" s="199"/>
      <c r="U13" s="199"/>
      <c r="V13" s="199"/>
      <c r="W13" s="199"/>
    </row>
    <row r="14" spans="1:23" ht="15" thickBot="1" x14ac:dyDescent="0.35">
      <c r="A14" s="204" t="s">
        <v>153</v>
      </c>
      <c r="B14" s="202">
        <v>200898.02139952619</v>
      </c>
      <c r="C14" s="202">
        <v>1703.883405359602</v>
      </c>
      <c r="D14" s="202">
        <v>69.291878539264673</v>
      </c>
      <c r="E14" s="202">
        <v>462.23136057112151</v>
      </c>
      <c r="F14" s="202">
        <v>12629.003325393451</v>
      </c>
      <c r="G14" s="202">
        <v>114.46694301279157</v>
      </c>
      <c r="H14" s="202">
        <v>23579.112094612527</v>
      </c>
      <c r="I14" s="202">
        <v>8343.7753082059116</v>
      </c>
      <c r="J14" s="202">
        <v>1681.5691574483521</v>
      </c>
      <c r="K14" s="202">
        <v>57.349874263859675</v>
      </c>
      <c r="L14" s="202">
        <v>68.413769204017086</v>
      </c>
      <c r="M14" s="202">
        <v>701.14460115276859</v>
      </c>
      <c r="N14" s="202">
        <v>35.740776180398882</v>
      </c>
      <c r="O14" s="202">
        <v>150025.47030253039</v>
      </c>
      <c r="P14" s="202">
        <v>1348.8920301149547</v>
      </c>
      <c r="Q14" s="202">
        <v>22.061729956688986</v>
      </c>
      <c r="R14" s="202">
        <v>21.978030703662242</v>
      </c>
      <c r="S14" s="202">
        <v>33.636812276410019</v>
      </c>
      <c r="T14" s="199"/>
      <c r="U14" s="199"/>
      <c r="V14" s="199"/>
      <c r="W14" s="199"/>
    </row>
    <row r="15" spans="1:23" x14ac:dyDescent="0.3">
      <c r="A15" s="203" t="s">
        <v>154</v>
      </c>
      <c r="B15" s="205">
        <v>5967528.9223665567</v>
      </c>
      <c r="C15" s="205">
        <v>89408.915309585398</v>
      </c>
      <c r="D15" s="205">
        <v>4172.2940963609608</v>
      </c>
      <c r="E15" s="205">
        <v>36661.168141376038</v>
      </c>
      <c r="F15" s="205">
        <v>384085.66832176771</v>
      </c>
      <c r="G15" s="205">
        <v>4348.0591562920163</v>
      </c>
      <c r="H15" s="205">
        <v>1166608.3422865607</v>
      </c>
      <c r="I15" s="205">
        <v>391311.62660109001</v>
      </c>
      <c r="J15" s="205">
        <v>79877.247028740647</v>
      </c>
      <c r="K15" s="205">
        <v>4689.8991636103265</v>
      </c>
      <c r="L15" s="205">
        <v>4161.4458909158429</v>
      </c>
      <c r="M15" s="205">
        <v>18510.444822833448</v>
      </c>
      <c r="N15" s="205">
        <v>1028.1270117544743</v>
      </c>
      <c r="O15" s="205">
        <v>3680682.3069210406</v>
      </c>
      <c r="P15" s="205">
        <v>95162.807215690103</v>
      </c>
      <c r="Q15" s="205">
        <v>1561.5472227191142</v>
      </c>
      <c r="R15" s="205">
        <v>823.48036261404275</v>
      </c>
      <c r="S15" s="205">
        <v>4435.5428136063756</v>
      </c>
      <c r="T15" s="199"/>
      <c r="U15" s="199"/>
      <c r="V15" s="199"/>
      <c r="W15" s="199"/>
    </row>
    <row r="17" spans="1:23" x14ac:dyDescent="0.3">
      <c r="A17" s="203" t="s">
        <v>315</v>
      </c>
      <c r="B17" s="202">
        <v>-4391818.2309112335</v>
      </c>
      <c r="C17" s="202">
        <v>-69359.365377396753</v>
      </c>
      <c r="D17" s="202">
        <v>-3009.8231407365165</v>
      </c>
      <c r="E17" s="202">
        <v>-28797.204381967764</v>
      </c>
      <c r="F17" s="202">
        <v>-274528.63681116869</v>
      </c>
      <c r="G17" s="202">
        <v>-3009.0124992071474</v>
      </c>
      <c r="H17" s="202">
        <v>-859638.56054678047</v>
      </c>
      <c r="I17" s="202">
        <v>-312870.72259332112</v>
      </c>
      <c r="J17" s="202">
        <v>-63671.403372125998</v>
      </c>
      <c r="K17" s="202">
        <v>-3591.5469702791606</v>
      </c>
      <c r="L17" s="202">
        <v>-3010.9117647711937</v>
      </c>
      <c r="M17" s="202">
        <v>-11321.892253933573</v>
      </c>
      <c r="N17" s="202">
        <v>-845.57813402576346</v>
      </c>
      <c r="O17" s="202">
        <v>-2682948.8049948374</v>
      </c>
      <c r="P17" s="202">
        <v>-70956.613649844949</v>
      </c>
      <c r="Q17" s="202">
        <v>-1050.6077811739656</v>
      </c>
      <c r="R17" s="202">
        <v>-599.05305299665406</v>
      </c>
      <c r="S17" s="202">
        <v>-2608.4935866671954</v>
      </c>
      <c r="T17" s="199"/>
      <c r="U17" s="199"/>
      <c r="V17" s="199"/>
      <c r="W17" s="199"/>
    </row>
    <row r="18" spans="1:23" ht="15" thickBot="1" x14ac:dyDescent="0.35"/>
    <row r="19" spans="1:23" ht="15" thickBot="1" x14ac:dyDescent="0.35">
      <c r="A19" s="203" t="s">
        <v>323</v>
      </c>
      <c r="B19" s="206">
        <v>1575710.6914553235</v>
      </c>
      <c r="C19" s="206">
        <v>20042.790774286324</v>
      </c>
      <c r="D19" s="206">
        <v>1162.2069590821511</v>
      </c>
      <c r="E19" s="206">
        <v>7860.3810894930348</v>
      </c>
      <c r="F19" s="206">
        <v>109536.51813234409</v>
      </c>
      <c r="G19" s="206">
        <v>1338.8806053463079</v>
      </c>
      <c r="H19" s="206">
        <v>306890.52982837608</v>
      </c>
      <c r="I19" s="206">
        <v>78651.172004674256</v>
      </c>
      <c r="J19" s="206">
        <v>16279.473329288639</v>
      </c>
      <c r="K19" s="206">
        <v>1141.3789626454616</v>
      </c>
      <c r="L19" s="206">
        <v>1150.2590976199272</v>
      </c>
      <c r="M19" s="206">
        <v>7188.5165299244527</v>
      </c>
      <c r="N19" s="206">
        <v>182.52355260405596</v>
      </c>
      <c r="O19" s="206">
        <v>997517.95696067973</v>
      </c>
      <c r="P19" s="206">
        <v>24205.97654311356</v>
      </c>
      <c r="Q19" s="206">
        <v>510.86134640801458</v>
      </c>
      <c r="R19" s="206">
        <v>224.39459208457023</v>
      </c>
      <c r="S19" s="206">
        <v>1826.8711473527328</v>
      </c>
    </row>
    <row r="21" spans="1:23" x14ac:dyDescent="0.3">
      <c r="A21" s="203" t="s">
        <v>324</v>
      </c>
      <c r="B21" s="207">
        <v>4.6521078902111879E-2</v>
      </c>
      <c r="C21" s="207">
        <v>3.4302100413668553E-2</v>
      </c>
      <c r="D21" s="207">
        <v>4.9847497621552092E-2</v>
      </c>
      <c r="E21" s="207">
        <v>3.3414805301316276E-2</v>
      </c>
      <c r="F21" s="207">
        <v>5.5487403846161985E-2</v>
      </c>
      <c r="G21" s="207">
        <v>7.2301117608976631E-2</v>
      </c>
      <c r="H21" s="207">
        <v>4.4449945644074923E-2</v>
      </c>
      <c r="I21" s="207">
        <v>2.8448331154447486E-2</v>
      </c>
      <c r="J21" s="207">
        <v>2.9471642936526876E-2</v>
      </c>
      <c r="K21" s="207">
        <v>3.9118494129749652E-2</v>
      </c>
      <c r="L21" s="207">
        <v>4.8800658318280621E-2</v>
      </c>
      <c r="M21" s="207">
        <v>0.10311253979607118</v>
      </c>
      <c r="N21" s="207">
        <v>2.3389736281426828E-2</v>
      </c>
      <c r="O21" s="207">
        <v>4.9378027193954906E-2</v>
      </c>
      <c r="P21" s="207">
        <v>5.3209887948534054E-2</v>
      </c>
      <c r="Q21" s="207">
        <v>7.2091309332041331E-2</v>
      </c>
      <c r="R21" s="207">
        <v>4.4616418452924037E-2</v>
      </c>
      <c r="S21" s="207">
        <v>0.11995437897858661</v>
      </c>
    </row>
    <row r="23" spans="1:23" x14ac:dyDescent="0.3">
      <c r="A23" s="203" t="s">
        <v>347</v>
      </c>
      <c r="B23" s="212">
        <v>1</v>
      </c>
      <c r="C23" s="212">
        <v>0.73734533298004334</v>
      </c>
      <c r="D23" s="212">
        <v>1.0715034732199473</v>
      </c>
      <c r="E23" s="212">
        <v>0.71827236362309244</v>
      </c>
      <c r="F23" s="212">
        <v>1.1927368228694084</v>
      </c>
      <c r="G23" s="212">
        <v>1.5541582292429257</v>
      </c>
      <c r="H23" s="212">
        <v>0.95547968132048344</v>
      </c>
      <c r="I23" s="212">
        <v>0.61151486220488405</v>
      </c>
      <c r="J23" s="212">
        <v>0.63351159586260108</v>
      </c>
      <c r="K23" s="212">
        <v>0.84087676066287065</v>
      </c>
      <c r="L23" s="212">
        <v>1.0490010006209305</v>
      </c>
      <c r="M23" s="212">
        <v>2.2164692270580653</v>
      </c>
      <c r="N23" s="212">
        <v>0.50277716754253998</v>
      </c>
      <c r="O23" s="212">
        <v>1.0614119095959602</v>
      </c>
      <c r="P23" s="212">
        <v>1.1437801788839967</v>
      </c>
      <c r="Q23" s="212">
        <v>1.5496482676967465</v>
      </c>
      <c r="R23" s="212">
        <v>0.95905811958498288</v>
      </c>
      <c r="S23" s="212">
        <v>2.5784952071079577</v>
      </c>
    </row>
    <row r="25" spans="1:23" ht="16.2" x14ac:dyDescent="0.3">
      <c r="A25" s="201" t="s">
        <v>348</v>
      </c>
      <c r="B25" s="202"/>
      <c r="C25" s="202"/>
      <c r="D25" s="202"/>
      <c r="E25" s="202"/>
      <c r="F25" s="202"/>
      <c r="G25" s="202"/>
      <c r="H25" s="202"/>
      <c r="I25" s="202"/>
      <c r="J25" s="202"/>
      <c r="K25" s="202"/>
      <c r="L25" s="202"/>
      <c r="M25" s="202"/>
      <c r="N25" s="202"/>
      <c r="O25" s="202"/>
      <c r="P25" s="202"/>
      <c r="Q25" s="202"/>
      <c r="R25" s="202"/>
      <c r="S25" s="202"/>
    </row>
    <row r="26" spans="1:23" x14ac:dyDescent="0.3">
      <c r="A26" s="203" t="s">
        <v>349</v>
      </c>
      <c r="B26" s="202">
        <v>1160434.2981108944</v>
      </c>
      <c r="C26" s="202">
        <v>42063.337613749973</v>
      </c>
      <c r="D26" s="202">
        <v>1024.0239451999994</v>
      </c>
      <c r="E26" s="202">
        <v>18688.717598110001</v>
      </c>
      <c r="F26" s="202">
        <v>38777.501619519891</v>
      </c>
      <c r="G26" s="202">
        <v>36.91780866000056</v>
      </c>
      <c r="H26" s="202">
        <v>266870.27788988448</v>
      </c>
      <c r="I26" s="202">
        <v>138871.96846801604</v>
      </c>
      <c r="J26" s="202">
        <v>30619.032393862828</v>
      </c>
      <c r="K26" s="202">
        <v>1366.7669133600007</v>
      </c>
      <c r="L26" s="202">
        <v>729.22466023999959</v>
      </c>
      <c r="M26" s="202">
        <v>116.37051182767004</v>
      </c>
      <c r="N26" s="202">
        <v>242.39140110000014</v>
      </c>
      <c r="O26" s="202">
        <v>610118.4090989799</v>
      </c>
      <c r="P26" s="202">
        <v>10668.638219263212</v>
      </c>
      <c r="Q26" s="202">
        <v>14.967496640000027</v>
      </c>
      <c r="R26" s="202">
        <v>191.3452709</v>
      </c>
      <c r="S26" s="202">
        <v>34.407201580000113</v>
      </c>
    </row>
    <row r="27" spans="1:23" x14ac:dyDescent="0.3">
      <c r="A27" s="203" t="s">
        <v>350</v>
      </c>
      <c r="B27" s="202">
        <v>-23295.966064993045</v>
      </c>
      <c r="C27" s="202">
        <v>-9941.7432124999996</v>
      </c>
      <c r="D27" s="202">
        <v>-369.49106740000002</v>
      </c>
      <c r="E27" s="202">
        <v>-5317.5022267699997</v>
      </c>
      <c r="F27" s="202">
        <v>0</v>
      </c>
      <c r="G27" s="202">
        <v>0</v>
      </c>
      <c r="H27" s="202">
        <v>-2273.8476864443396</v>
      </c>
      <c r="I27" s="202">
        <v>-4288.9967338258703</v>
      </c>
      <c r="J27" s="202">
        <v>-1104.3851380528399</v>
      </c>
      <c r="K27" s="202">
        <v>0</v>
      </c>
      <c r="L27" s="202">
        <v>0</v>
      </c>
      <c r="M27" s="202">
        <v>0</v>
      </c>
      <c r="N27" s="202">
        <v>0</v>
      </c>
      <c r="O27" s="202">
        <v>0</v>
      </c>
      <c r="P27" s="202">
        <v>0</v>
      </c>
      <c r="Q27" s="202">
        <v>0</v>
      </c>
      <c r="R27" s="202">
        <v>0</v>
      </c>
      <c r="S27" s="202">
        <v>0</v>
      </c>
    </row>
    <row r="28" spans="1:23" x14ac:dyDescent="0.3">
      <c r="A28" s="203" t="s">
        <v>351</v>
      </c>
      <c r="B28" s="202">
        <v>304.91371019711102</v>
      </c>
      <c r="C28" s="202">
        <v>7.5959461811179789</v>
      </c>
      <c r="D28" s="202">
        <v>0.28696149191564951</v>
      </c>
      <c r="E28" s="202">
        <v>4.3321079218098753</v>
      </c>
      <c r="F28" s="202">
        <v>16.966877946939583</v>
      </c>
      <c r="G28" s="202">
        <v>0.20094710951791195</v>
      </c>
      <c r="H28" s="202">
        <v>73.359119532247533</v>
      </c>
      <c r="I28" s="202">
        <v>29.857394543277419</v>
      </c>
      <c r="J28" s="202">
        <v>7.0997394953006365</v>
      </c>
      <c r="K28" s="202">
        <v>0.49693177512200737</v>
      </c>
      <c r="L28" s="202">
        <v>0.25793589481249662</v>
      </c>
      <c r="M28" s="202">
        <v>0.27510584219056361</v>
      </c>
      <c r="N28" s="202">
        <v>3.0586296069494496E-2</v>
      </c>
      <c r="O28" s="202">
        <v>162.15838487604492</v>
      </c>
      <c r="P28" s="202">
        <v>1.6140870241304657</v>
      </c>
      <c r="Q28" s="202">
        <v>9.457713328266959E-2</v>
      </c>
      <c r="R28" s="202">
        <v>3.3519163432842905E-2</v>
      </c>
      <c r="S28" s="202">
        <v>0.25348796989893957</v>
      </c>
    </row>
    <row r="29" spans="1:23" ht="15" thickBot="1" x14ac:dyDescent="0.35">
      <c r="A29" s="203" t="s">
        <v>352</v>
      </c>
      <c r="B29" s="202">
        <v>-3777.473800958116</v>
      </c>
      <c r="C29" s="202">
        <v>1.8751976940972293</v>
      </c>
      <c r="D29" s="202">
        <v>0.11906773982709437</v>
      </c>
      <c r="E29" s="202">
        <v>1.3243995267448213E-3</v>
      </c>
      <c r="F29" s="202">
        <v>-6.9297916265818351</v>
      </c>
      <c r="G29" s="202">
        <v>2.2121718810767326</v>
      </c>
      <c r="H29" s="202">
        <v>106.7395288695655</v>
      </c>
      <c r="I29" s="202">
        <v>14.959831213356388</v>
      </c>
      <c r="J29" s="202">
        <v>3.365532135613722</v>
      </c>
      <c r="K29" s="202">
        <v>5.7726809452849914E-2</v>
      </c>
      <c r="L29" s="202">
        <v>2.1034580718888333E-3</v>
      </c>
      <c r="M29" s="202">
        <v>15.141639862133356</v>
      </c>
      <c r="N29" s="202">
        <v>1.5435379241112769E-2</v>
      </c>
      <c r="O29" s="202">
        <v>-3917.5590910169813</v>
      </c>
      <c r="P29" s="202">
        <v>2.1829802173826924</v>
      </c>
      <c r="Q29" s="202">
        <v>0.11205508915894988</v>
      </c>
      <c r="R29" s="202">
        <v>4.3623344491605966E-2</v>
      </c>
      <c r="S29" s="202">
        <v>0.18686359245119846</v>
      </c>
    </row>
    <row r="30" spans="1:23" ht="15" thickBot="1" x14ac:dyDescent="0.35">
      <c r="A30" s="203" t="s">
        <v>353</v>
      </c>
      <c r="B30" s="206">
        <v>1133665.7719551404</v>
      </c>
      <c r="C30" s="206">
        <v>32131.065545125191</v>
      </c>
      <c r="D30" s="206">
        <v>654.93890703174213</v>
      </c>
      <c r="E30" s="206">
        <v>13375.548803661339</v>
      </c>
      <c r="F30" s="206">
        <v>38787.538705840256</v>
      </c>
      <c r="G30" s="206">
        <v>39.330927650595207</v>
      </c>
      <c r="H30" s="206">
        <v>264776.52885184198</v>
      </c>
      <c r="I30" s="206">
        <v>134627.7889599468</v>
      </c>
      <c r="J30" s="206">
        <v>29525.112527440902</v>
      </c>
      <c r="K30" s="206">
        <v>1367.3215719445752</v>
      </c>
      <c r="L30" s="206">
        <v>729.484699592884</v>
      </c>
      <c r="M30" s="206">
        <v>131.78725753199396</v>
      </c>
      <c r="N30" s="206">
        <v>242.43742277531072</v>
      </c>
      <c r="O30" s="206">
        <v>606363.00839283899</v>
      </c>
      <c r="P30" s="206">
        <v>10672.435286504724</v>
      </c>
      <c r="Q30" s="206">
        <v>15.174128862441647</v>
      </c>
      <c r="R30" s="206">
        <v>191.42241340792447</v>
      </c>
      <c r="S30" s="206">
        <v>34.84755314235025</v>
      </c>
    </row>
    <row r="32" spans="1:23" x14ac:dyDescent="0.3">
      <c r="A32" s="201" t="s">
        <v>354</v>
      </c>
      <c r="B32" s="202"/>
      <c r="C32" s="202"/>
      <c r="D32" s="202"/>
      <c r="E32" s="202"/>
      <c r="F32" s="202"/>
      <c r="G32" s="202"/>
      <c r="H32" s="202"/>
      <c r="I32" s="202"/>
      <c r="J32" s="202"/>
      <c r="K32" s="202"/>
      <c r="L32" s="202"/>
      <c r="M32" s="202"/>
      <c r="N32" s="202"/>
      <c r="O32" s="202"/>
      <c r="P32" s="202"/>
      <c r="Q32" s="202"/>
      <c r="R32" s="202"/>
      <c r="S32" s="202"/>
    </row>
    <row r="33" spans="1:23" x14ac:dyDescent="0.3">
      <c r="A33" s="203" t="s">
        <v>306</v>
      </c>
      <c r="B33" s="202">
        <v>33870897.422024153</v>
      </c>
      <c r="C33" s="202">
        <v>584302.14280113764</v>
      </c>
      <c r="D33" s="202">
        <v>23315.251808741923</v>
      </c>
      <c r="E33" s="202">
        <v>235236.4773223263</v>
      </c>
      <c r="F33" s="202">
        <v>1974078.9898196082</v>
      </c>
      <c r="G33" s="202">
        <v>18518.117694768214</v>
      </c>
      <c r="H33" s="202">
        <v>6904182.3422180917</v>
      </c>
      <c r="I33" s="202">
        <v>2764702.4909008867</v>
      </c>
      <c r="J33" s="202">
        <v>552377.52996498253</v>
      </c>
      <c r="K33" s="202">
        <v>29177.476997445097</v>
      </c>
      <c r="L33" s="202">
        <v>23570.565177991517</v>
      </c>
      <c r="M33" s="202">
        <v>69715.250387017921</v>
      </c>
      <c r="N33" s="202">
        <v>7803.5746281155425</v>
      </c>
      <c r="O33" s="202">
        <v>20201656.762074947</v>
      </c>
      <c r="P33" s="202">
        <v>454915.00689733063</v>
      </c>
      <c r="Q33" s="202">
        <v>7086.309725005367</v>
      </c>
      <c r="R33" s="202">
        <v>5029.4174177457762</v>
      </c>
      <c r="S33" s="202">
        <v>15229.716188008881</v>
      </c>
    </row>
    <row r="35" spans="1:23" x14ac:dyDescent="0.3">
      <c r="A35" s="203" t="s">
        <v>346</v>
      </c>
      <c r="B35" s="211" t="s">
        <v>293</v>
      </c>
      <c r="C35" s="211" t="s">
        <v>293</v>
      </c>
      <c r="D35" s="211" t="s">
        <v>293</v>
      </c>
      <c r="E35" s="211" t="s">
        <v>293</v>
      </c>
      <c r="F35" s="211" t="s">
        <v>293</v>
      </c>
      <c r="G35" s="211" t="s">
        <v>293</v>
      </c>
      <c r="H35" s="211" t="s">
        <v>293</v>
      </c>
      <c r="I35" s="211" t="s">
        <v>293</v>
      </c>
      <c r="J35" s="211" t="s">
        <v>293</v>
      </c>
      <c r="K35" s="211" t="s">
        <v>293</v>
      </c>
      <c r="L35" s="211" t="s">
        <v>293</v>
      </c>
      <c r="M35" s="211" t="s">
        <v>293</v>
      </c>
      <c r="N35" s="211" t="s">
        <v>293</v>
      </c>
      <c r="O35" s="211" t="s">
        <v>293</v>
      </c>
      <c r="P35" s="211" t="s">
        <v>293</v>
      </c>
      <c r="Q35" s="211" t="s">
        <v>293</v>
      </c>
      <c r="R35" s="211" t="s">
        <v>293</v>
      </c>
      <c r="S35" s="211" t="s">
        <v>293</v>
      </c>
      <c r="T35" s="199"/>
      <c r="U35" s="199"/>
      <c r="V35" s="199"/>
      <c r="W35" s="199"/>
    </row>
    <row r="36" spans="1:23" x14ac:dyDescent="0.3">
      <c r="A36" s="204" t="s">
        <v>308</v>
      </c>
      <c r="B36" s="202">
        <v>6904074.1467231307</v>
      </c>
      <c r="C36" s="202">
        <v>119834.22225165686</v>
      </c>
      <c r="D36" s="202">
        <v>4757.8220571136098</v>
      </c>
      <c r="E36" s="202">
        <v>49574.484260066733</v>
      </c>
      <c r="F36" s="202">
        <v>410251.13349384093</v>
      </c>
      <c r="G36" s="202">
        <v>4270.7109690487441</v>
      </c>
      <c r="H36" s="202">
        <v>1407699.0195149207</v>
      </c>
      <c r="I36" s="202">
        <v>517580.68042161752</v>
      </c>
      <c r="J36" s="202">
        <v>107717.42486659759</v>
      </c>
      <c r="K36" s="202">
        <v>5999.8131344815893</v>
      </c>
      <c r="L36" s="202">
        <v>4822.5147178466386</v>
      </c>
      <c r="M36" s="202">
        <v>17925.945839350537</v>
      </c>
      <c r="N36" s="202">
        <v>1234.8082229701452</v>
      </c>
      <c r="O36" s="202">
        <v>4140937.4041023669</v>
      </c>
      <c r="P36" s="202">
        <v>104484.16749186246</v>
      </c>
      <c r="Q36" s="202">
        <v>1554.547566535708</v>
      </c>
      <c r="R36" s="202">
        <v>992.88112197381326</v>
      </c>
      <c r="S36" s="202">
        <v>4436.5666908798657</v>
      </c>
      <c r="T36" s="199"/>
      <c r="U36" s="199"/>
      <c r="V36" s="199"/>
      <c r="W36" s="199"/>
    </row>
    <row r="37" spans="1:23" ht="15" thickBot="1" x14ac:dyDescent="0.35">
      <c r="A37" s="204" t="s">
        <v>153</v>
      </c>
      <c r="B37" s="202">
        <v>197120.54759856808</v>
      </c>
      <c r="C37" s="202">
        <v>1705.7586030536993</v>
      </c>
      <c r="D37" s="202">
        <v>69.41094627909176</v>
      </c>
      <c r="E37" s="202">
        <v>462.23268497064828</v>
      </c>
      <c r="F37" s="202">
        <v>12622.07353376687</v>
      </c>
      <c r="G37" s="202">
        <v>116.6791148938683</v>
      </c>
      <c r="H37" s="202">
        <v>23685.851623482093</v>
      </c>
      <c r="I37" s="202">
        <v>8358.7351394192665</v>
      </c>
      <c r="J37" s="202">
        <v>1684.9346895839658</v>
      </c>
      <c r="K37" s="202">
        <v>57.40760107331252</v>
      </c>
      <c r="L37" s="202">
        <v>68.415872662088958</v>
      </c>
      <c r="M37" s="202">
        <v>716.28624101490186</v>
      </c>
      <c r="N37" s="202">
        <v>35.756211559639993</v>
      </c>
      <c r="O37" s="202">
        <v>146107.91121151339</v>
      </c>
      <c r="P37" s="202">
        <v>1351.0750103323373</v>
      </c>
      <c r="Q37" s="202">
        <v>22.173785045847932</v>
      </c>
      <c r="R37" s="202">
        <v>22.021654048153849</v>
      </c>
      <c r="S37" s="202">
        <v>33.823675868861216</v>
      </c>
      <c r="T37" s="199"/>
      <c r="U37" s="199"/>
      <c r="V37" s="199"/>
      <c r="W37" s="199"/>
    </row>
    <row r="38" spans="1:23" x14ac:dyDescent="0.3">
      <c r="A38" s="203" t="s">
        <v>154</v>
      </c>
      <c r="B38" s="205">
        <v>7101194.6943216985</v>
      </c>
      <c r="C38" s="205">
        <v>121539.98085471056</v>
      </c>
      <c r="D38" s="205">
        <v>4827.2330033927019</v>
      </c>
      <c r="E38" s="205">
        <v>50036.716945037377</v>
      </c>
      <c r="F38" s="205">
        <v>422873.20702760777</v>
      </c>
      <c r="G38" s="205">
        <v>4387.3900839426124</v>
      </c>
      <c r="H38" s="205">
        <v>1431384.8711384027</v>
      </c>
      <c r="I38" s="205">
        <v>525939.41556103679</v>
      </c>
      <c r="J38" s="205">
        <v>109402.35955618156</v>
      </c>
      <c r="K38" s="205">
        <v>6057.2207355549017</v>
      </c>
      <c r="L38" s="205">
        <v>4890.9305905087276</v>
      </c>
      <c r="M38" s="205">
        <v>18642.232080365437</v>
      </c>
      <c r="N38" s="205">
        <v>1270.5644345297851</v>
      </c>
      <c r="O38" s="205">
        <v>4287045.3153138803</v>
      </c>
      <c r="P38" s="205">
        <v>105835.24250219479</v>
      </c>
      <c r="Q38" s="205">
        <v>1576.7213515815561</v>
      </c>
      <c r="R38" s="205">
        <v>1014.9027760219672</v>
      </c>
      <c r="S38" s="205">
        <v>4470.3903667487266</v>
      </c>
      <c r="T38" s="199"/>
      <c r="U38" s="199"/>
      <c r="V38" s="199"/>
      <c r="W38" s="199"/>
    </row>
    <row r="40" spans="1:23" ht="15" thickBot="1" x14ac:dyDescent="0.35">
      <c r="A40" s="200"/>
      <c r="B40" s="200"/>
      <c r="C40" s="200"/>
      <c r="D40" s="200"/>
      <c r="E40" s="200"/>
      <c r="F40" s="200"/>
      <c r="G40" s="200"/>
      <c r="H40" s="200"/>
      <c r="I40" s="200"/>
      <c r="J40" s="200"/>
      <c r="K40" s="200"/>
      <c r="L40" s="200"/>
      <c r="M40" s="200"/>
      <c r="N40" s="200"/>
      <c r="O40" s="200"/>
      <c r="P40" s="200"/>
      <c r="Q40" s="200"/>
      <c r="R40" s="200"/>
      <c r="S40" s="200"/>
      <c r="T40" s="200"/>
      <c r="U40" s="200"/>
      <c r="V40" s="200"/>
      <c r="W40" s="200"/>
    </row>
    <row r="41" spans="1:23" x14ac:dyDescent="0.3">
      <c r="A41" s="203" t="s">
        <v>315</v>
      </c>
      <c r="B41" s="202">
        <v>-4830086.9847013904</v>
      </c>
      <c r="C41" s="202">
        <v>-81781.052970668345</v>
      </c>
      <c r="D41" s="202">
        <v>-3263.0188053621273</v>
      </c>
      <c r="E41" s="202">
        <v>-33968.115642109471</v>
      </c>
      <c r="F41" s="202">
        <v>-289523.679152333</v>
      </c>
      <c r="G41" s="202">
        <v>-3024.2176126305762</v>
      </c>
      <c r="H41" s="202">
        <v>-961999.66397204297</v>
      </c>
      <c r="I41" s="202">
        <v>-364917.06178131845</v>
      </c>
      <c r="J41" s="202">
        <v>-75085.644317761326</v>
      </c>
      <c r="K41" s="202">
        <v>-4120.1457303291008</v>
      </c>
      <c r="L41" s="202">
        <v>-3292.9264097473592</v>
      </c>
      <c r="M41" s="202">
        <v>-11372.840459791776</v>
      </c>
      <c r="N41" s="202">
        <v>-939.30306581812704</v>
      </c>
      <c r="O41" s="202">
        <v>-2917365.3028789209</v>
      </c>
      <c r="P41" s="202">
        <v>-75082.516564648307</v>
      </c>
      <c r="Q41" s="202">
        <v>-1056.4740132777401</v>
      </c>
      <c r="R41" s="202">
        <v>-673.0558716820143</v>
      </c>
      <c r="S41" s="202">
        <v>-2621.9654529492614</v>
      </c>
      <c r="T41" s="199"/>
      <c r="U41" s="199"/>
      <c r="V41" s="199"/>
      <c r="W41" s="199"/>
    </row>
    <row r="42" spans="1:23" ht="15" thickBot="1" x14ac:dyDescent="0.35"/>
    <row r="43" spans="1:23" ht="15" thickBot="1" x14ac:dyDescent="0.35">
      <c r="A43" s="203" t="s">
        <v>323</v>
      </c>
      <c r="B43" s="206">
        <v>2271107.7096203077</v>
      </c>
      <c r="C43" s="206">
        <v>39752.168726139898</v>
      </c>
      <c r="D43" s="206">
        <v>1563.9502014882817</v>
      </c>
      <c r="E43" s="206">
        <v>16065.018633012673</v>
      </c>
      <c r="F43" s="206">
        <v>133329.0144970199</v>
      </c>
      <c r="G43" s="206">
        <v>1363.0064195734749</v>
      </c>
      <c r="H43" s="206">
        <v>469305.95525495551</v>
      </c>
      <c r="I43" s="206">
        <v>161232.62177662377</v>
      </c>
      <c r="J43" s="206">
        <v>34390.344911094231</v>
      </c>
      <c r="K43" s="206">
        <v>1980.1017745400964</v>
      </c>
      <c r="L43" s="206">
        <v>1597.7291522366459</v>
      </c>
      <c r="M43" s="206">
        <v>7269.3555815982418</v>
      </c>
      <c r="N43" s="206">
        <v>331.23604358700328</v>
      </c>
      <c r="O43" s="206">
        <v>1369464.4674694361</v>
      </c>
      <c r="P43" s="206">
        <v>30752.508914814902</v>
      </c>
      <c r="Q43" s="206">
        <v>520.16924316668178</v>
      </c>
      <c r="R43" s="206">
        <v>341.81418680713455</v>
      </c>
      <c r="S43" s="206">
        <v>1848.2468342130182</v>
      </c>
      <c r="T43" s="199"/>
      <c r="U43" s="199"/>
      <c r="V43" s="199"/>
      <c r="W43" s="199"/>
    </row>
    <row r="45" spans="1:23" x14ac:dyDescent="0.3">
      <c r="A45" s="203" t="s">
        <v>324</v>
      </c>
      <c r="B45" s="207">
        <v>6.7051890634097763E-2</v>
      </c>
      <c r="C45" s="207">
        <v>6.8033583679102158E-2</v>
      </c>
      <c r="D45" s="207">
        <v>6.707841778066867E-2</v>
      </c>
      <c r="E45" s="207">
        <v>6.8293059035227879E-2</v>
      </c>
      <c r="F45" s="207">
        <v>6.7539857920884697E-2</v>
      </c>
      <c r="G45" s="207">
        <v>7.3603939776155272E-2</v>
      </c>
      <c r="H45" s="207">
        <v>6.7974154214499288E-2</v>
      </c>
      <c r="I45" s="207">
        <v>5.8318253883471428E-2</v>
      </c>
      <c r="J45" s="207">
        <v>6.2258768768661495E-2</v>
      </c>
      <c r="K45" s="207">
        <v>6.7864050572757961E-2</v>
      </c>
      <c r="L45" s="207">
        <v>6.7784931764321432E-2</v>
      </c>
      <c r="M45" s="207">
        <v>0.1042721003115254</v>
      </c>
      <c r="N45" s="207">
        <v>4.2446706717405004E-2</v>
      </c>
      <c r="O45" s="207">
        <v>6.7789710695429911E-2</v>
      </c>
      <c r="P45" s="207">
        <v>6.7600559332076302E-2</v>
      </c>
      <c r="Q45" s="207">
        <v>7.3404813415248765E-2</v>
      </c>
      <c r="R45" s="207">
        <v>6.7962978296666865E-2</v>
      </c>
      <c r="S45" s="207">
        <v>0.1213579302067517</v>
      </c>
      <c r="T45" s="199"/>
      <c r="U45" s="199"/>
      <c r="V45" s="199"/>
      <c r="W45" s="199"/>
    </row>
    <row r="47" spans="1:23" x14ac:dyDescent="0.3">
      <c r="A47" s="203" t="s">
        <v>355</v>
      </c>
      <c r="B47" s="213">
        <v>1</v>
      </c>
      <c r="C47" s="213">
        <v>1.0146407958928629</v>
      </c>
      <c r="D47" s="213">
        <v>1.0003956211572864</v>
      </c>
      <c r="E47" s="213">
        <v>1.0185105653157966</v>
      </c>
      <c r="F47" s="213">
        <v>1.0072774575358325</v>
      </c>
      <c r="G47" s="213">
        <v>1.0977160983843401</v>
      </c>
      <c r="H47" s="213">
        <v>1.0137544754022569</v>
      </c>
      <c r="I47" s="213">
        <v>0.86974809109729956</v>
      </c>
      <c r="J47" s="213">
        <v>0.92851623093534619</v>
      </c>
      <c r="K47" s="213">
        <v>1.0121124092248517</v>
      </c>
      <c r="L47" s="213">
        <v>1.0109324453537616</v>
      </c>
      <c r="M47" s="213">
        <v>1.555095603202874</v>
      </c>
      <c r="N47" s="213">
        <v>0.63304265272752303</v>
      </c>
      <c r="O47" s="213">
        <v>1.0110037174843949</v>
      </c>
      <c r="P47" s="213">
        <v>1.0081827476121832</v>
      </c>
      <c r="Q47" s="213">
        <v>1.0947463631684737</v>
      </c>
      <c r="R47" s="213">
        <v>1.0135877997466307</v>
      </c>
      <c r="S47" s="213">
        <v>1.8099106387469677</v>
      </c>
      <c r="T47" s="199"/>
      <c r="U47" s="199"/>
      <c r="V47" s="199"/>
      <c r="W47" s="199"/>
    </row>
    <row r="48" spans="1:23" x14ac:dyDescent="0.3">
      <c r="A48" s="208" t="s">
        <v>293</v>
      </c>
      <c r="B48" s="199"/>
      <c r="C48" s="199"/>
      <c r="D48" s="199"/>
      <c r="E48" s="199"/>
      <c r="F48" s="199"/>
      <c r="G48" s="199"/>
      <c r="H48" s="199"/>
      <c r="I48" s="199"/>
      <c r="J48" s="199"/>
      <c r="K48" s="199"/>
      <c r="L48" s="199"/>
      <c r="M48" s="199"/>
      <c r="N48" s="199"/>
      <c r="O48" s="199"/>
      <c r="P48" s="199"/>
      <c r="Q48" s="199"/>
      <c r="R48" s="199"/>
      <c r="S48" s="199"/>
      <c r="T48" s="199"/>
      <c r="U48" s="199"/>
      <c r="V48" s="199"/>
      <c r="W48" s="199"/>
    </row>
    <row r="49" spans="1:23" ht="16.2" x14ac:dyDescent="0.3">
      <c r="A49" s="208" t="s">
        <v>475</v>
      </c>
      <c r="B49" s="199"/>
      <c r="C49" s="199"/>
      <c r="D49" s="199"/>
      <c r="E49" s="199"/>
      <c r="F49" s="199"/>
      <c r="G49" s="199"/>
      <c r="H49" s="199"/>
      <c r="I49" s="199"/>
      <c r="J49" s="199"/>
      <c r="K49" s="199"/>
      <c r="L49" s="199"/>
      <c r="M49" s="199"/>
      <c r="N49" s="199"/>
      <c r="O49" s="199"/>
      <c r="P49" s="199"/>
      <c r="Q49" s="199"/>
      <c r="R49" s="199"/>
      <c r="S49" s="199"/>
      <c r="T49" s="199"/>
      <c r="U49" s="199"/>
      <c r="V49" s="199"/>
      <c r="W49" s="199"/>
    </row>
    <row r="50" spans="1:23" ht="16.2" x14ac:dyDescent="0.3">
      <c r="A50" s="208" t="s">
        <v>476</v>
      </c>
      <c r="B50" s="199"/>
      <c r="C50" s="199"/>
      <c r="D50" s="199"/>
      <c r="E50" s="199"/>
      <c r="F50" s="199"/>
      <c r="G50" s="199"/>
      <c r="H50" s="199"/>
      <c r="I50" s="199"/>
      <c r="J50" s="199"/>
      <c r="K50" s="199"/>
      <c r="L50" s="199"/>
      <c r="M50" s="199"/>
      <c r="N50" s="199"/>
      <c r="O50" s="199"/>
      <c r="P50" s="199"/>
      <c r="Q50" s="199"/>
      <c r="R50" s="199"/>
      <c r="S50" s="199"/>
      <c r="T50" s="199"/>
      <c r="U50" s="199"/>
      <c r="V50" s="199"/>
      <c r="W50" s="199"/>
    </row>
    <row r="51" spans="1:23" x14ac:dyDescent="0.3">
      <c r="A51" s="208" t="s">
        <v>293</v>
      </c>
    </row>
    <row r="52" spans="1:23" x14ac:dyDescent="0.3">
      <c r="A52" s="208" t="s">
        <v>332</v>
      </c>
    </row>
    <row r="53" spans="1:23" x14ac:dyDescent="0.3">
      <c r="A53" s="209"/>
    </row>
    <row r="54" spans="1:23" x14ac:dyDescent="0.3">
      <c r="A54" s="209"/>
    </row>
    <row r="55" spans="1:23" x14ac:dyDescent="0.3">
      <c r="A55" s="209"/>
    </row>
    <row r="56" spans="1:23" x14ac:dyDescent="0.3">
      <c r="A56" s="209"/>
    </row>
    <row r="57" spans="1:23" x14ac:dyDescent="0.3">
      <c r="A57" s="209"/>
    </row>
    <row r="58" spans="1:23" x14ac:dyDescent="0.3">
      <c r="A58" s="209"/>
    </row>
    <row r="59" spans="1:23" x14ac:dyDescent="0.3">
      <c r="A59" s="209"/>
    </row>
    <row r="60" spans="1:23" x14ac:dyDescent="0.3">
      <c r="A60" s="209"/>
    </row>
    <row r="61" spans="1:23" x14ac:dyDescent="0.3">
      <c r="A61" s="209"/>
    </row>
    <row r="62" spans="1:23" x14ac:dyDescent="0.3">
      <c r="A62" s="209"/>
    </row>
    <row r="63" spans="1:23" x14ac:dyDescent="0.3">
      <c r="A63" s="209"/>
    </row>
    <row r="64" spans="1:23" x14ac:dyDescent="0.3">
      <c r="A64" s="209"/>
    </row>
    <row r="65" spans="1:23" x14ac:dyDescent="0.3">
      <c r="A65" s="209"/>
    </row>
    <row r="66" spans="1:23" x14ac:dyDescent="0.3">
      <c r="A66" s="209"/>
    </row>
    <row r="67" spans="1:23" x14ac:dyDescent="0.3">
      <c r="A67" s="209"/>
      <c r="B67" s="199"/>
      <c r="C67" s="199"/>
      <c r="D67" s="199"/>
      <c r="E67" s="199"/>
      <c r="F67" s="199"/>
      <c r="G67" s="199"/>
      <c r="H67" s="199"/>
      <c r="I67" s="199"/>
      <c r="J67" s="199"/>
      <c r="K67" s="199"/>
      <c r="L67" s="199"/>
      <c r="M67" s="199"/>
      <c r="N67" s="199"/>
      <c r="O67" s="199"/>
      <c r="P67" s="199"/>
      <c r="Q67" s="199"/>
      <c r="R67" s="199"/>
      <c r="S67" s="199"/>
      <c r="T67" s="199"/>
      <c r="U67" s="199"/>
      <c r="V67" s="199"/>
      <c r="W67" s="199"/>
    </row>
    <row r="68" spans="1:23" x14ac:dyDescent="0.3">
      <c r="A68" s="209"/>
      <c r="B68" s="199"/>
      <c r="C68" s="199"/>
      <c r="D68" s="199"/>
      <c r="E68" s="199"/>
      <c r="F68" s="199"/>
      <c r="G68" s="199"/>
      <c r="H68" s="199"/>
      <c r="I68" s="199"/>
      <c r="J68" s="199"/>
      <c r="K68" s="199"/>
      <c r="L68" s="199"/>
      <c r="M68" s="199"/>
      <c r="N68" s="199"/>
      <c r="O68" s="199"/>
      <c r="P68" s="199"/>
      <c r="Q68" s="199"/>
      <c r="R68" s="199"/>
      <c r="S68" s="199"/>
      <c r="T68" s="199"/>
      <c r="U68" s="199"/>
      <c r="V68" s="199"/>
      <c r="W68" s="199"/>
    </row>
    <row r="69" spans="1:23" x14ac:dyDescent="0.3">
      <c r="A69" s="209"/>
      <c r="B69" s="199"/>
      <c r="C69" s="199"/>
      <c r="D69" s="199"/>
      <c r="E69" s="199"/>
      <c r="F69" s="199"/>
      <c r="G69" s="199"/>
      <c r="H69" s="199"/>
      <c r="I69" s="199"/>
      <c r="J69" s="199"/>
      <c r="K69" s="199"/>
      <c r="L69" s="199"/>
      <c r="M69" s="199"/>
      <c r="N69" s="199"/>
      <c r="O69" s="199"/>
      <c r="P69" s="199"/>
      <c r="Q69" s="199"/>
      <c r="R69" s="199"/>
      <c r="S69" s="199"/>
      <c r="T69" s="199"/>
      <c r="U69" s="199"/>
      <c r="V69" s="199"/>
      <c r="W69" s="199"/>
    </row>
    <row r="70" spans="1:23" x14ac:dyDescent="0.3">
      <c r="A70" s="209"/>
      <c r="B70" s="199"/>
      <c r="C70" s="199"/>
      <c r="D70" s="199"/>
      <c r="E70" s="199"/>
      <c r="F70" s="199"/>
      <c r="G70" s="199"/>
      <c r="H70" s="199"/>
      <c r="I70" s="199"/>
      <c r="J70" s="199"/>
      <c r="K70" s="199"/>
      <c r="L70" s="199"/>
      <c r="M70" s="199"/>
      <c r="N70" s="199"/>
      <c r="O70" s="199"/>
      <c r="P70" s="199"/>
      <c r="Q70" s="199"/>
      <c r="R70" s="199"/>
      <c r="S70" s="199"/>
      <c r="T70" s="199"/>
      <c r="U70" s="199"/>
      <c r="V70" s="199"/>
      <c r="W70" s="199"/>
    </row>
    <row r="71" spans="1:23" x14ac:dyDescent="0.3">
      <c r="A71" s="209"/>
      <c r="B71" s="199"/>
      <c r="C71" s="199"/>
      <c r="D71" s="199"/>
      <c r="E71" s="199"/>
      <c r="F71" s="199"/>
      <c r="G71" s="199"/>
      <c r="H71" s="199"/>
      <c r="I71" s="199"/>
      <c r="J71" s="199"/>
      <c r="K71" s="199"/>
      <c r="L71" s="199"/>
      <c r="M71" s="199"/>
      <c r="N71" s="199"/>
      <c r="O71" s="199"/>
      <c r="P71" s="199"/>
      <c r="Q71" s="199"/>
      <c r="R71" s="199"/>
      <c r="S71" s="199"/>
      <c r="T71" s="199"/>
      <c r="U71" s="199"/>
      <c r="V71" s="199"/>
      <c r="W71" s="199"/>
    </row>
    <row r="72" spans="1:23" ht="15" thickBot="1" x14ac:dyDescent="0.35">
      <c r="A72" s="200"/>
      <c r="B72" s="200"/>
      <c r="C72" s="200"/>
      <c r="D72" s="200"/>
      <c r="E72" s="200"/>
      <c r="F72" s="200"/>
      <c r="G72" s="200"/>
      <c r="H72" s="200"/>
      <c r="I72" s="200"/>
      <c r="J72" s="200"/>
      <c r="K72" s="200"/>
      <c r="L72" s="200"/>
      <c r="M72" s="200"/>
      <c r="N72" s="200"/>
      <c r="O72" s="200"/>
      <c r="P72" s="200"/>
      <c r="Q72" s="200"/>
      <c r="R72" s="200"/>
      <c r="S72" s="200"/>
      <c r="T72" s="200"/>
      <c r="U72" s="200"/>
      <c r="V72" s="200"/>
      <c r="W72" s="200"/>
    </row>
  </sheetData>
  <pageMargins left="0.5" right="0.5" top="1.4" bottom="0.5" header="0.75" footer="0.45"/>
  <pageSetup scale="74" pageOrder="overThenDown" orientation="landscape"/>
  <headerFooter>
    <oddHeader>&amp;R&amp;"Arial"&amp;10 FLORIDA POWER &amp;&amp; LIGHT COMPANY
 AND SUBSIDIARIES
 DOCKET NO. 160021-EI
 MFR NO. E-1
 ATTACHMENT NO. 3 OF 3
 PAGE &amp;P OF &amp;N</oddHeader>
  </headerFooter>
  <rowBreaks count="1" manualBreakCount="1">
    <brk id="40" max="16383" man="1"/>
  </rowBreaks>
  <colBreaks count="1" manualBreakCount="1">
    <brk id="12"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autoPageBreaks="0"/>
  </sheetPr>
  <dimension ref="A1:W72"/>
  <sheetViews>
    <sheetView showGridLines="0" showZeros="0" workbookViewId="0">
      <pane xSplit="1" ySplit="8" topLeftCell="B9" activePane="bottomRight" state="frozen"/>
      <selection pane="topRight"/>
      <selection pane="bottomLeft"/>
      <selection pane="bottomRight" activeCell="A2" sqref="A1:A2"/>
    </sheetView>
  </sheetViews>
  <sheetFormatPr defaultRowHeight="13.2" x14ac:dyDescent="0.25"/>
  <cols>
    <col min="1" max="1" width="45.6640625" customWidth="1"/>
    <col min="2" max="23" width="11.33203125" customWidth="1"/>
  </cols>
  <sheetData>
    <row r="1" spans="1:23" x14ac:dyDescent="0.25">
      <c r="A1" s="351" t="s">
        <v>638</v>
      </c>
    </row>
    <row r="2" spans="1:23" x14ac:dyDescent="0.25">
      <c r="A2" s="351" t="s">
        <v>623</v>
      </c>
    </row>
    <row r="3" spans="1:23" ht="15.75" customHeight="1" thickBot="1" x14ac:dyDescent="0.35">
      <c r="A3" s="249"/>
      <c r="B3" s="249"/>
      <c r="C3" s="249"/>
      <c r="D3" s="249"/>
      <c r="E3" s="249"/>
      <c r="F3" s="249"/>
      <c r="G3" s="249"/>
      <c r="H3" s="249"/>
      <c r="I3" s="249"/>
      <c r="J3" s="249"/>
      <c r="K3" s="249"/>
      <c r="L3" s="249"/>
      <c r="M3" s="249"/>
      <c r="N3" s="249"/>
      <c r="O3" s="249"/>
      <c r="P3" s="249"/>
      <c r="Q3" s="249"/>
      <c r="R3" s="249"/>
      <c r="S3" s="249"/>
      <c r="T3" s="249"/>
      <c r="U3" s="249"/>
      <c r="V3" s="249"/>
      <c r="W3" s="249"/>
    </row>
    <row r="4" spans="1:23" ht="15.75" customHeight="1" x14ac:dyDescent="0.3">
      <c r="A4" s="250" t="s">
        <v>290</v>
      </c>
      <c r="B4" s="248"/>
      <c r="C4" s="248"/>
      <c r="D4" s="248"/>
      <c r="E4" s="248"/>
      <c r="F4" s="248"/>
      <c r="G4" s="248"/>
      <c r="H4" s="248"/>
      <c r="I4" s="248"/>
      <c r="J4" s="248"/>
      <c r="K4" s="248"/>
      <c r="L4" s="248"/>
      <c r="M4" s="248"/>
      <c r="N4" s="248"/>
      <c r="O4" s="248"/>
      <c r="P4" s="248"/>
      <c r="Q4" s="248"/>
      <c r="R4" s="248"/>
      <c r="S4" s="248"/>
      <c r="T4" s="248"/>
      <c r="U4" s="248"/>
      <c r="V4" s="248"/>
      <c r="W4" s="248"/>
    </row>
    <row r="5" spans="1:23" ht="15.75" customHeight="1" x14ac:dyDescent="0.3">
      <c r="A5" s="250" t="s">
        <v>333</v>
      </c>
      <c r="B5" s="248"/>
      <c r="C5" s="248"/>
      <c r="D5" s="248"/>
      <c r="E5" s="248"/>
      <c r="F5" s="248"/>
      <c r="G5" s="248"/>
      <c r="H5" s="248"/>
      <c r="I5" s="248"/>
      <c r="J5" s="248"/>
      <c r="K5" s="248"/>
      <c r="L5" s="248"/>
      <c r="M5" s="248"/>
      <c r="N5" s="248"/>
      <c r="O5" s="248"/>
      <c r="P5" s="248"/>
      <c r="Q5" s="248"/>
      <c r="R5" s="248"/>
      <c r="S5" s="248"/>
      <c r="T5" s="248"/>
      <c r="U5" s="248"/>
      <c r="V5" s="248"/>
      <c r="W5" s="248"/>
    </row>
    <row r="6" spans="1:23" ht="15.75" customHeight="1" x14ac:dyDescent="0.3">
      <c r="A6" s="250" t="s">
        <v>292</v>
      </c>
      <c r="B6" s="248"/>
      <c r="C6" s="248"/>
      <c r="D6" s="248"/>
      <c r="E6" s="248"/>
      <c r="F6" s="248"/>
      <c r="G6" s="248"/>
      <c r="H6" s="248"/>
      <c r="I6" s="248"/>
      <c r="J6" s="248"/>
      <c r="K6" s="248"/>
      <c r="L6" s="248"/>
      <c r="M6" s="248"/>
      <c r="N6" s="248"/>
      <c r="O6" s="248"/>
      <c r="P6" s="248"/>
      <c r="Q6" s="248"/>
      <c r="R6" s="248"/>
      <c r="S6" s="248"/>
      <c r="T6" s="248"/>
      <c r="U6" s="248"/>
      <c r="V6" s="248"/>
      <c r="W6" s="248"/>
    </row>
    <row r="7" spans="1:23" ht="15.75" customHeight="1" thickBot="1" x14ac:dyDescent="0.35">
      <c r="A7" s="249"/>
      <c r="B7" s="249"/>
      <c r="C7" s="249"/>
      <c r="D7" s="249"/>
      <c r="E7" s="249"/>
      <c r="F7" s="249"/>
      <c r="G7" s="249"/>
      <c r="H7" s="249"/>
      <c r="I7" s="249"/>
      <c r="J7" s="249"/>
      <c r="K7" s="249"/>
      <c r="L7" s="249"/>
      <c r="M7" s="249"/>
      <c r="N7" s="249"/>
      <c r="O7" s="249"/>
      <c r="P7" s="249"/>
      <c r="Q7" s="249"/>
      <c r="R7" s="249"/>
      <c r="S7" s="249"/>
      <c r="T7" s="249"/>
      <c r="U7" s="249"/>
      <c r="V7" s="249"/>
      <c r="W7" s="249"/>
    </row>
    <row r="8" spans="1:23" ht="27" thickBot="1" x14ac:dyDescent="0.35">
      <c r="A8" s="251" t="s">
        <v>293</v>
      </c>
      <c r="B8" s="251" t="s">
        <v>294</v>
      </c>
      <c r="C8" s="251" t="s">
        <v>28</v>
      </c>
      <c r="D8" s="251" t="s">
        <v>30</v>
      </c>
      <c r="E8" s="251" t="s">
        <v>29</v>
      </c>
      <c r="F8" s="251" t="s">
        <v>0</v>
      </c>
      <c r="G8" s="251" t="s">
        <v>1</v>
      </c>
      <c r="H8" s="251" t="s">
        <v>2</v>
      </c>
      <c r="I8" s="251" t="s">
        <v>3</v>
      </c>
      <c r="J8" s="251" t="s">
        <v>4</v>
      </c>
      <c r="K8" s="251" t="s">
        <v>5</v>
      </c>
      <c r="L8" s="251" t="s">
        <v>15</v>
      </c>
      <c r="M8" s="251" t="s">
        <v>7</v>
      </c>
      <c r="N8" s="251" t="s">
        <v>8</v>
      </c>
      <c r="O8" s="251" t="s">
        <v>9</v>
      </c>
      <c r="P8" s="251" t="s">
        <v>10</v>
      </c>
      <c r="Q8" s="251" t="s">
        <v>11</v>
      </c>
      <c r="R8" s="251" t="s">
        <v>53</v>
      </c>
      <c r="S8" s="251" t="s">
        <v>54</v>
      </c>
      <c r="T8" s="248"/>
      <c r="U8" s="248"/>
      <c r="V8" s="248"/>
      <c r="W8" s="248"/>
    </row>
    <row r="9" spans="1:23" ht="14.4" x14ac:dyDescent="0.3">
      <c r="A9" s="252" t="s">
        <v>295</v>
      </c>
      <c r="B9" s="253">
        <v>0</v>
      </c>
      <c r="C9" s="253">
        <v>0</v>
      </c>
      <c r="D9" s="253">
        <v>0</v>
      </c>
      <c r="E9" s="253">
        <v>0</v>
      </c>
      <c r="F9" s="253">
        <v>0</v>
      </c>
      <c r="G9" s="253">
        <v>0</v>
      </c>
      <c r="H9" s="253">
        <v>0</v>
      </c>
      <c r="I9" s="253">
        <v>0</v>
      </c>
      <c r="J9" s="253">
        <v>0</v>
      </c>
      <c r="K9" s="253">
        <v>0</v>
      </c>
      <c r="L9" s="253">
        <v>0</v>
      </c>
      <c r="M9" s="253">
        <v>0</v>
      </c>
      <c r="N9" s="253">
        <v>0</v>
      </c>
      <c r="O9" s="253">
        <v>0</v>
      </c>
      <c r="P9" s="253">
        <v>0</v>
      </c>
      <c r="Q9" s="253">
        <v>0</v>
      </c>
      <c r="R9" s="253">
        <v>0</v>
      </c>
      <c r="S9" s="253">
        <v>0</v>
      </c>
      <c r="T9" s="248"/>
      <c r="U9" s="248"/>
      <c r="V9" s="248"/>
      <c r="W9" s="248"/>
    </row>
    <row r="10" spans="1:23" ht="14.4" x14ac:dyDescent="0.3">
      <c r="A10" s="254" t="s">
        <v>296</v>
      </c>
      <c r="B10" s="253">
        <v>43122297.366667442</v>
      </c>
      <c r="C10" s="253">
        <v>712817.60793850699</v>
      </c>
      <c r="D10" s="253">
        <v>28682.928954272211</v>
      </c>
      <c r="E10" s="253">
        <v>276137.09220324369</v>
      </c>
      <c r="F10" s="253">
        <v>2501494.0235381112</v>
      </c>
      <c r="G10" s="253">
        <v>22319.431689070865</v>
      </c>
      <c r="H10" s="253">
        <v>8647204.8126811218</v>
      </c>
      <c r="I10" s="253">
        <v>3453576.7881820477</v>
      </c>
      <c r="J10" s="253">
        <v>677497.37124559504</v>
      </c>
      <c r="K10" s="253">
        <v>34845.279396908285</v>
      </c>
      <c r="L10" s="253">
        <v>29505.230399836186</v>
      </c>
      <c r="M10" s="253">
        <v>101760.9148155241</v>
      </c>
      <c r="N10" s="253">
        <v>9953.0420483628277</v>
      </c>
      <c r="O10" s="253">
        <v>25973746.849629592</v>
      </c>
      <c r="P10" s="253">
        <v>619819.83866686141</v>
      </c>
      <c r="Q10" s="253">
        <v>8410.4744869129572</v>
      </c>
      <c r="R10" s="253">
        <v>6272.2800042260715</v>
      </c>
      <c r="S10" s="253">
        <v>18253.400787235816</v>
      </c>
      <c r="T10" s="248"/>
      <c r="U10" s="248"/>
      <c r="V10" s="248"/>
      <c r="W10" s="248"/>
    </row>
    <row r="11" spans="1:23" ht="15" thickBot="1" x14ac:dyDescent="0.35">
      <c r="A11" s="254" t="s">
        <v>297</v>
      </c>
      <c r="B11" s="253">
        <v>-13074538.029894499</v>
      </c>
      <c r="C11" s="253">
        <v>-209824.35084789133</v>
      </c>
      <c r="D11" s="253">
        <v>-8510.3454430958445</v>
      </c>
      <c r="E11" s="253">
        <v>-79560.808458355474</v>
      </c>
      <c r="F11" s="253">
        <v>-757160.59704864025</v>
      </c>
      <c r="G11" s="253">
        <v>-6810.6162691539457</v>
      </c>
      <c r="H11" s="253">
        <v>-2572733.1686229468</v>
      </c>
      <c r="I11" s="253">
        <v>-1023792.2984385691</v>
      </c>
      <c r="J11" s="253">
        <v>-199874.75365511116</v>
      </c>
      <c r="K11" s="253">
        <v>-10127.106566639173</v>
      </c>
      <c r="L11" s="253">
        <v>-8649.6884119916904</v>
      </c>
      <c r="M11" s="253">
        <v>-40665.127903265609</v>
      </c>
      <c r="N11" s="253">
        <v>-3125.5517997038091</v>
      </c>
      <c r="O11" s="253">
        <v>-7917017.031950349</v>
      </c>
      <c r="P11" s="253">
        <v>-226814.25877058983</v>
      </c>
      <c r="Q11" s="253">
        <v>-2504.5680761648673</v>
      </c>
      <c r="R11" s="253">
        <v>-1866.6539245835795</v>
      </c>
      <c r="S11" s="253">
        <v>-5501.1037074479809</v>
      </c>
      <c r="T11" s="248"/>
      <c r="U11" s="248"/>
      <c r="V11" s="248"/>
      <c r="W11" s="248"/>
    </row>
    <row r="12" spans="1:23" ht="14.4" x14ac:dyDescent="0.3">
      <c r="A12" s="255" t="s">
        <v>298</v>
      </c>
      <c r="B12" s="256">
        <v>30047759.33677293</v>
      </c>
      <c r="C12" s="256">
        <v>502993.25709061563</v>
      </c>
      <c r="D12" s="256">
        <v>20172.583511176366</v>
      </c>
      <c r="E12" s="256">
        <v>196576.28374488818</v>
      </c>
      <c r="F12" s="256">
        <v>1744333.426489471</v>
      </c>
      <c r="G12" s="256">
        <v>15508.81541991692</v>
      </c>
      <c r="H12" s="256">
        <v>6074471.6440581754</v>
      </c>
      <c r="I12" s="256">
        <v>2429784.4897434786</v>
      </c>
      <c r="J12" s="256">
        <v>477622.61759048392</v>
      </c>
      <c r="K12" s="256">
        <v>24718.172830269108</v>
      </c>
      <c r="L12" s="256">
        <v>20855.541987844495</v>
      </c>
      <c r="M12" s="256">
        <v>61095.786912258489</v>
      </c>
      <c r="N12" s="256">
        <v>6827.4902486590181</v>
      </c>
      <c r="O12" s="256">
        <v>18056729.817679245</v>
      </c>
      <c r="P12" s="256">
        <v>393005.57989627158</v>
      </c>
      <c r="Q12" s="256">
        <v>5905.906410748089</v>
      </c>
      <c r="R12" s="256">
        <v>4405.6260796424922</v>
      </c>
      <c r="S12" s="256">
        <v>12752.297079787835</v>
      </c>
      <c r="T12" s="248"/>
      <c r="U12" s="248"/>
      <c r="V12" s="248"/>
      <c r="W12" s="248"/>
    </row>
    <row r="13" spans="1:23" ht="14.4" x14ac:dyDescent="0.3">
      <c r="A13" s="254" t="s">
        <v>299</v>
      </c>
      <c r="B13" s="253">
        <v>233315.26429952579</v>
      </c>
      <c r="C13" s="253">
        <v>4260.1231454009594</v>
      </c>
      <c r="D13" s="253">
        <v>166.69721278921796</v>
      </c>
      <c r="E13" s="253">
        <v>1861.2210335963982</v>
      </c>
      <c r="F13" s="253">
        <v>13433.257873590104</v>
      </c>
      <c r="G13" s="253">
        <v>115.75902939889455</v>
      </c>
      <c r="H13" s="253">
        <v>49687.272287397973</v>
      </c>
      <c r="I13" s="253">
        <v>20069.971198992258</v>
      </c>
      <c r="J13" s="253">
        <v>4025.6182207945708</v>
      </c>
      <c r="K13" s="253">
        <v>244.55417544988541</v>
      </c>
      <c r="L13" s="253">
        <v>173.41528641226975</v>
      </c>
      <c r="M13" s="253">
        <v>122.42689758238785</v>
      </c>
      <c r="N13" s="253">
        <v>41.245166628947523</v>
      </c>
      <c r="O13" s="253">
        <v>137817.67622845364</v>
      </c>
      <c r="P13" s="253">
        <v>1061.4304357223841</v>
      </c>
      <c r="Q13" s="253">
        <v>49.387669857251431</v>
      </c>
      <c r="R13" s="253">
        <v>34.37530471756974</v>
      </c>
      <c r="S13" s="253">
        <v>150.83313274110898</v>
      </c>
      <c r="T13" s="248"/>
      <c r="U13" s="248"/>
      <c r="V13" s="248"/>
      <c r="W13" s="248"/>
    </row>
    <row r="14" spans="1:23" ht="14.4" x14ac:dyDescent="0.3">
      <c r="A14" s="254" t="s">
        <v>300</v>
      </c>
      <c r="B14" s="253">
        <v>747986.58345663769</v>
      </c>
      <c r="C14" s="253">
        <v>12904.223928207426</v>
      </c>
      <c r="D14" s="253">
        <v>511.55434464769337</v>
      </c>
      <c r="E14" s="253">
        <v>5755.2199711981393</v>
      </c>
      <c r="F14" s="253">
        <v>43437.904088507239</v>
      </c>
      <c r="G14" s="253">
        <v>410.94066253720217</v>
      </c>
      <c r="H14" s="253">
        <v>152111.68600420505</v>
      </c>
      <c r="I14" s="253">
        <v>60953.919488291023</v>
      </c>
      <c r="J14" s="253">
        <v>12210.152393901595</v>
      </c>
      <c r="K14" s="253">
        <v>750.16479176066559</v>
      </c>
      <c r="L14" s="253">
        <v>515.02601222506667</v>
      </c>
      <c r="M14" s="253">
        <v>1217.5051560801651</v>
      </c>
      <c r="N14" s="253">
        <v>131.93452280622361</v>
      </c>
      <c r="O14" s="253">
        <v>447321.38308465818</v>
      </c>
      <c r="P14" s="253">
        <v>9046.2347054937745</v>
      </c>
      <c r="Q14" s="253">
        <v>155.69168110384825</v>
      </c>
      <c r="R14" s="253">
        <v>95.614258038019571</v>
      </c>
      <c r="S14" s="253">
        <v>457.42836297632925</v>
      </c>
      <c r="T14" s="248"/>
      <c r="U14" s="248"/>
      <c r="V14" s="248"/>
      <c r="W14" s="248"/>
    </row>
    <row r="15" spans="1:23" ht="15" thickBot="1" x14ac:dyDescent="0.35">
      <c r="A15" s="254" t="s">
        <v>301</v>
      </c>
      <c r="B15" s="253">
        <v>630074.74349233333</v>
      </c>
      <c r="C15" s="253">
        <v>15677.725575451423</v>
      </c>
      <c r="D15" s="253">
        <v>597.45862763857087</v>
      </c>
      <c r="E15" s="253">
        <v>8602.7027959556672</v>
      </c>
      <c r="F15" s="253">
        <v>35101.216330779149</v>
      </c>
      <c r="G15" s="253">
        <v>413.07741980115429</v>
      </c>
      <c r="H15" s="253">
        <v>151864.72395493634</v>
      </c>
      <c r="I15" s="253">
        <v>61742.728883992881</v>
      </c>
      <c r="J15" s="253">
        <v>14687.198951017011</v>
      </c>
      <c r="K15" s="253">
        <v>986.65130025636324</v>
      </c>
      <c r="L15" s="253">
        <v>525.1561161814833</v>
      </c>
      <c r="M15" s="253">
        <v>575.72930115923668</v>
      </c>
      <c r="N15" s="253">
        <v>62.145381334732015</v>
      </c>
      <c r="O15" s="253">
        <v>335167.88621057721</v>
      </c>
      <c r="P15" s="253">
        <v>3297.9882613114355</v>
      </c>
      <c r="Q15" s="253">
        <v>192.67014151015019</v>
      </c>
      <c r="R15" s="253">
        <v>68.269417159281758</v>
      </c>
      <c r="S15" s="253">
        <v>511.41482327109719</v>
      </c>
      <c r="T15" s="248"/>
      <c r="U15" s="248"/>
      <c r="V15" s="248"/>
      <c r="W15" s="248"/>
    </row>
    <row r="16" spans="1:23" ht="14.4" x14ac:dyDescent="0.3">
      <c r="A16" s="255" t="s">
        <v>302</v>
      </c>
      <c r="B16" s="256">
        <v>31659135.928021431</v>
      </c>
      <c r="C16" s="256">
        <v>535835.32973967551</v>
      </c>
      <c r="D16" s="256">
        <v>21448.293696251847</v>
      </c>
      <c r="E16" s="256">
        <v>212795.42754563838</v>
      </c>
      <c r="F16" s="256">
        <v>1836305.8047823475</v>
      </c>
      <c r="G16" s="256">
        <v>16448.592531654172</v>
      </c>
      <c r="H16" s="256">
        <v>6428135.3263047142</v>
      </c>
      <c r="I16" s="256">
        <v>2572551.1093147551</v>
      </c>
      <c r="J16" s="256">
        <v>508545.58715619706</v>
      </c>
      <c r="K16" s="256">
        <v>26699.543097736023</v>
      </c>
      <c r="L16" s="256">
        <v>22069.139402663317</v>
      </c>
      <c r="M16" s="256">
        <v>63011.448267080275</v>
      </c>
      <c r="N16" s="256">
        <v>7062.8153194289216</v>
      </c>
      <c r="O16" s="256">
        <v>18977036.763202935</v>
      </c>
      <c r="P16" s="256">
        <v>406411.23329879914</v>
      </c>
      <c r="Q16" s="256">
        <v>6303.6559032193381</v>
      </c>
      <c r="R16" s="256">
        <v>4603.8850595573631</v>
      </c>
      <c r="S16" s="256">
        <v>13871.97339877637</v>
      </c>
      <c r="T16" s="248"/>
      <c r="U16" s="248"/>
      <c r="V16" s="248"/>
      <c r="W16" s="248"/>
    </row>
    <row r="17" spans="1:23" ht="14.4" x14ac:dyDescent="0.3">
      <c r="A17" s="254" t="s">
        <v>303</v>
      </c>
      <c r="B17" s="253">
        <v>3552622.4345462429</v>
      </c>
      <c r="C17" s="253">
        <v>63262.886957794348</v>
      </c>
      <c r="D17" s="253">
        <v>2500.8135239717026</v>
      </c>
      <c r="E17" s="253">
        <v>28479.212111613066</v>
      </c>
      <c r="F17" s="253">
        <v>216355.14847926458</v>
      </c>
      <c r="G17" s="253">
        <v>2494.0254830743347</v>
      </c>
      <c r="H17" s="253">
        <v>706047.43190254201</v>
      </c>
      <c r="I17" s="253">
        <v>280497.26719505922</v>
      </c>
      <c r="J17" s="253">
        <v>59734.856251060592</v>
      </c>
      <c r="K17" s="253">
        <v>3380.5467784993893</v>
      </c>
      <c r="L17" s="253">
        <v>2411.3550939611232</v>
      </c>
      <c r="M17" s="253">
        <v>4761.4945164458004</v>
      </c>
      <c r="N17" s="253">
        <v>656.67378657537574</v>
      </c>
      <c r="O17" s="253">
        <v>2125516.2362393411</v>
      </c>
      <c r="P17" s="253">
        <v>53563.187080635958</v>
      </c>
      <c r="Q17" s="253">
        <v>817.05318801074691</v>
      </c>
      <c r="R17" s="253">
        <v>446.63594479941611</v>
      </c>
      <c r="S17" s="253">
        <v>1697.610013594001</v>
      </c>
      <c r="T17" s="248"/>
      <c r="U17" s="248"/>
      <c r="V17" s="248"/>
      <c r="W17" s="248"/>
    </row>
    <row r="18" spans="1:23" ht="15" thickBot="1" x14ac:dyDescent="0.35">
      <c r="A18" s="254" t="s">
        <v>304</v>
      </c>
      <c r="B18" s="253">
        <v>-2675641.8641278725</v>
      </c>
      <c r="C18" s="253">
        <v>-46181.940922668662</v>
      </c>
      <c r="D18" s="253">
        <v>-1828.7461234787286</v>
      </c>
      <c r="E18" s="253">
        <v>-20265.417622245914</v>
      </c>
      <c r="F18" s="253">
        <v>-164475.48127297068</v>
      </c>
      <c r="G18" s="253">
        <v>-1899.384756132004</v>
      </c>
      <c r="H18" s="253">
        <v>-522615.5816375321</v>
      </c>
      <c r="I18" s="253">
        <v>-207118.34299756438</v>
      </c>
      <c r="J18" s="253">
        <v>-43655.206919924647</v>
      </c>
      <c r="K18" s="253">
        <v>-2410.0871387595157</v>
      </c>
      <c r="L18" s="253">
        <v>-1773.4345612501309</v>
      </c>
      <c r="M18" s="253">
        <v>-3330.6165559694145</v>
      </c>
      <c r="N18" s="253">
        <v>-502.03277888819821</v>
      </c>
      <c r="O18" s="253">
        <v>-1616009.1136770009</v>
      </c>
      <c r="P18" s="253">
        <v>-41437.700355470872</v>
      </c>
      <c r="Q18" s="253">
        <v>-601.78013211775237</v>
      </c>
      <c r="R18" s="253">
        <v>-340.45957982465808</v>
      </c>
      <c r="S18" s="253">
        <v>-1196.5370960748007</v>
      </c>
      <c r="T18" s="248"/>
      <c r="U18" s="248"/>
      <c r="V18" s="248"/>
      <c r="W18" s="248"/>
    </row>
    <row r="19" spans="1:23" ht="13.8" thickBot="1" x14ac:dyDescent="0.3">
      <c r="A19" s="255" t="s">
        <v>305</v>
      </c>
      <c r="B19" s="256">
        <v>876980.57041836937</v>
      </c>
      <c r="C19" s="256">
        <v>17080.946035125678</v>
      </c>
      <c r="D19" s="256">
        <v>672.06740049297389</v>
      </c>
      <c r="E19" s="256">
        <v>8213.7944893671502</v>
      </c>
      <c r="F19" s="256">
        <v>51879.667206293911</v>
      </c>
      <c r="G19" s="256">
        <v>594.64072694233084</v>
      </c>
      <c r="H19" s="256">
        <v>183431.85026500988</v>
      </c>
      <c r="I19" s="256">
        <v>73378.924197494867</v>
      </c>
      <c r="J19" s="256">
        <v>16079.649331135943</v>
      </c>
      <c r="K19" s="256">
        <v>970.45963973987386</v>
      </c>
      <c r="L19" s="256">
        <v>637.92053271099246</v>
      </c>
      <c r="M19" s="256">
        <v>1430.8779604763859</v>
      </c>
      <c r="N19" s="256">
        <v>154.64100768717751</v>
      </c>
      <c r="O19" s="256">
        <v>509507.12256234029</v>
      </c>
      <c r="P19" s="256">
        <v>12125.486725165085</v>
      </c>
      <c r="Q19" s="256">
        <v>215.27305589299462</v>
      </c>
      <c r="R19" s="256">
        <v>106.17636497475806</v>
      </c>
      <c r="S19" s="256">
        <v>501.07291751920036</v>
      </c>
    </row>
    <row r="20" spans="1:23" ht="13.8" thickBot="1" x14ac:dyDescent="0.3">
      <c r="A20" s="257" t="s">
        <v>306</v>
      </c>
      <c r="B20" s="258">
        <v>32536116.498439804</v>
      </c>
      <c r="C20" s="258">
        <v>552916.27577480115</v>
      </c>
      <c r="D20" s="258">
        <v>22120.361096744822</v>
      </c>
      <c r="E20" s="258">
        <v>221009.22203500554</v>
      </c>
      <c r="F20" s="258">
        <v>1888185.4719886412</v>
      </c>
      <c r="G20" s="258">
        <v>17043.233258596501</v>
      </c>
      <c r="H20" s="258">
        <v>6611567.1765697245</v>
      </c>
      <c r="I20" s="258">
        <v>2645930.0335122501</v>
      </c>
      <c r="J20" s="258">
        <v>524625.23648733296</v>
      </c>
      <c r="K20" s="258">
        <v>27670.002737475897</v>
      </c>
      <c r="L20" s="258">
        <v>22707.059935374309</v>
      </c>
      <c r="M20" s="258">
        <v>64442.326227556659</v>
      </c>
      <c r="N20" s="258">
        <v>7217.4563271160996</v>
      </c>
      <c r="O20" s="258">
        <v>19486543.885765273</v>
      </c>
      <c r="P20" s="258">
        <v>418536.72002396424</v>
      </c>
      <c r="Q20" s="258">
        <v>6518.9289591123334</v>
      </c>
      <c r="R20" s="258">
        <v>4710.0614245321212</v>
      </c>
      <c r="S20" s="258">
        <v>14373.046316295571</v>
      </c>
    </row>
    <row r="22" spans="1:23" x14ac:dyDescent="0.25">
      <c r="A22" s="252" t="s">
        <v>334</v>
      </c>
      <c r="B22" s="253">
        <v>0</v>
      </c>
      <c r="C22" s="253">
        <v>0</v>
      </c>
      <c r="D22" s="253">
        <v>0</v>
      </c>
      <c r="E22" s="253">
        <v>0</v>
      </c>
      <c r="F22" s="253">
        <v>0</v>
      </c>
      <c r="G22" s="253">
        <v>0</v>
      </c>
      <c r="H22" s="253">
        <v>0</v>
      </c>
      <c r="I22" s="253">
        <v>0</v>
      </c>
      <c r="J22" s="253">
        <v>0</v>
      </c>
      <c r="K22" s="253">
        <v>0</v>
      </c>
      <c r="L22" s="253">
        <v>0</v>
      </c>
      <c r="M22" s="253">
        <v>0</v>
      </c>
      <c r="N22" s="253">
        <v>0</v>
      </c>
      <c r="O22" s="253">
        <v>0</v>
      </c>
      <c r="P22" s="253">
        <v>0</v>
      </c>
      <c r="Q22" s="253">
        <v>0</v>
      </c>
      <c r="R22" s="253">
        <v>0</v>
      </c>
      <c r="S22" s="253">
        <v>0</v>
      </c>
    </row>
    <row r="23" spans="1:23" x14ac:dyDescent="0.25">
      <c r="A23" s="254" t="s">
        <v>327</v>
      </c>
      <c r="B23" s="253">
        <v>6598567.4228524826</v>
      </c>
      <c r="C23" s="253">
        <v>112256.9623275328</v>
      </c>
      <c r="D23" s="253">
        <v>4499.4097289410929</v>
      </c>
      <c r="E23" s="253">
        <v>45981.298458298741</v>
      </c>
      <c r="F23" s="253">
        <v>389434.34600396518</v>
      </c>
      <c r="G23" s="253">
        <v>3774.9927291070389</v>
      </c>
      <c r="H23" s="253">
        <v>1331536.8467608509</v>
      </c>
      <c r="I23" s="253">
        <v>530566.98808498622</v>
      </c>
      <c r="J23" s="253">
        <v>106148.12750178954</v>
      </c>
      <c r="K23" s="253">
        <v>5621.4617505185206</v>
      </c>
      <c r="L23" s="253">
        <v>4593.4928159086612</v>
      </c>
      <c r="M23" s="253">
        <v>12584.553957166727</v>
      </c>
      <c r="N23" s="253">
        <v>1430.0350950042555</v>
      </c>
      <c r="O23" s="253">
        <v>3948763.0136313397</v>
      </c>
      <c r="P23" s="253">
        <v>96189.615450898433</v>
      </c>
      <c r="Q23" s="253">
        <v>1362.8215126378282</v>
      </c>
      <c r="R23" s="253">
        <v>921.43075332298542</v>
      </c>
      <c r="S23" s="253">
        <v>2902.026290215118</v>
      </c>
    </row>
    <row r="24" spans="1:23" ht="13.8" thickBot="1" x14ac:dyDescent="0.3">
      <c r="A24" s="254" t="s">
        <v>153</v>
      </c>
      <c r="B24" s="253">
        <v>189991.59491404126</v>
      </c>
      <c r="C24" s="253">
        <v>1625.716346480652</v>
      </c>
      <c r="D24" s="253">
        <v>66.179418823623436</v>
      </c>
      <c r="E24" s="253">
        <v>434.26352953825204</v>
      </c>
      <c r="F24" s="253">
        <v>12116.687262475394</v>
      </c>
      <c r="G24" s="253">
        <v>111.50736285051389</v>
      </c>
      <c r="H24" s="253">
        <v>22609.944108361073</v>
      </c>
      <c r="I24" s="253">
        <v>7957.8615452474096</v>
      </c>
      <c r="J24" s="253">
        <v>1617.0189610684665</v>
      </c>
      <c r="K24" s="253">
        <v>54.030286836214223</v>
      </c>
      <c r="L24" s="253">
        <v>65.844465899241243</v>
      </c>
      <c r="M24" s="253">
        <v>694.83088599100483</v>
      </c>
      <c r="N24" s="253">
        <v>35.035482377843039</v>
      </c>
      <c r="O24" s="253">
        <v>141274.51290546742</v>
      </c>
      <c r="P24" s="253">
        <v>1253.8596685567275</v>
      </c>
      <c r="Q24" s="253">
        <v>20.729777404785334</v>
      </c>
      <c r="R24" s="253">
        <v>21.167266690847764</v>
      </c>
      <c r="S24" s="253">
        <v>32.405639971792958</v>
      </c>
    </row>
    <row r="25" spans="1:23" ht="13.8" thickBot="1" x14ac:dyDescent="0.3">
      <c r="A25" s="259" t="s">
        <v>335</v>
      </c>
      <c r="B25" s="258">
        <v>6788559.017766526</v>
      </c>
      <c r="C25" s="258">
        <v>113882.67867401346</v>
      </c>
      <c r="D25" s="258">
        <v>4565.5891477647165</v>
      </c>
      <c r="E25" s="258">
        <v>46415.561987836991</v>
      </c>
      <c r="F25" s="258">
        <v>401551.03326644056</v>
      </c>
      <c r="G25" s="258">
        <v>3886.5000919575527</v>
      </c>
      <c r="H25" s="258">
        <v>1354146.790869212</v>
      </c>
      <c r="I25" s="258">
        <v>538524.8496302336</v>
      </c>
      <c r="J25" s="258">
        <v>107765.146462858</v>
      </c>
      <c r="K25" s="258">
        <v>5675.4920373547347</v>
      </c>
      <c r="L25" s="258">
        <v>4659.3372818079024</v>
      </c>
      <c r="M25" s="258">
        <v>13279.384843157733</v>
      </c>
      <c r="N25" s="258">
        <v>1465.0705773820985</v>
      </c>
      <c r="O25" s="258">
        <v>4090037.526536807</v>
      </c>
      <c r="P25" s="258">
        <v>97443.475119455165</v>
      </c>
      <c r="Q25" s="258">
        <v>1383.5512900426136</v>
      </c>
      <c r="R25" s="258">
        <v>942.59802001383321</v>
      </c>
      <c r="S25" s="258">
        <v>2934.4319301869109</v>
      </c>
    </row>
    <row r="27" spans="1:23" x14ac:dyDescent="0.25">
      <c r="A27" s="252" t="s">
        <v>309</v>
      </c>
      <c r="B27" s="253">
        <v>0</v>
      </c>
      <c r="C27" s="253">
        <v>0</v>
      </c>
      <c r="D27" s="253">
        <v>0</v>
      </c>
      <c r="E27" s="253">
        <v>0</v>
      </c>
      <c r="F27" s="253">
        <v>0</v>
      </c>
      <c r="G27" s="253">
        <v>0</v>
      </c>
      <c r="H27" s="253">
        <v>0</v>
      </c>
      <c r="I27" s="253">
        <v>0</v>
      </c>
      <c r="J27" s="253">
        <v>0</v>
      </c>
      <c r="K27" s="253">
        <v>0</v>
      </c>
      <c r="L27" s="253">
        <v>0</v>
      </c>
      <c r="M27" s="253">
        <v>0</v>
      </c>
      <c r="N27" s="253">
        <v>0</v>
      </c>
      <c r="O27" s="253">
        <v>0</v>
      </c>
      <c r="P27" s="253">
        <v>0</v>
      </c>
      <c r="Q27" s="253">
        <v>0</v>
      </c>
      <c r="R27" s="253">
        <v>0</v>
      </c>
      <c r="S27" s="253">
        <v>0</v>
      </c>
    </row>
    <row r="28" spans="1:23" x14ac:dyDescent="0.25">
      <c r="A28" s="254" t="s">
        <v>310</v>
      </c>
      <c r="B28" s="253">
        <v>-1355172.9255804822</v>
      </c>
      <c r="C28" s="253">
        <v>-22274.940451865805</v>
      </c>
      <c r="D28" s="253">
        <v>-886.17174740551707</v>
      </c>
      <c r="E28" s="253">
        <v>-9372.4948664196036</v>
      </c>
      <c r="F28" s="253">
        <v>-84832.95693580409</v>
      </c>
      <c r="G28" s="253">
        <v>-1007.5425850734117</v>
      </c>
      <c r="H28" s="253">
        <v>-256032.68575113959</v>
      </c>
      <c r="I28" s="253">
        <v>-100992.14395008695</v>
      </c>
      <c r="J28" s="253">
        <v>-21096.274690332688</v>
      </c>
      <c r="K28" s="253">
        <v>-1115.8656459713422</v>
      </c>
      <c r="L28" s="253">
        <v>-862.51227657150184</v>
      </c>
      <c r="M28" s="253">
        <v>-1686.2101147402732</v>
      </c>
      <c r="N28" s="253">
        <v>-268.21671015198666</v>
      </c>
      <c r="O28" s="253">
        <v>-830163.39323308086</v>
      </c>
      <c r="P28" s="253">
        <v>-23557.735530109429</v>
      </c>
      <c r="Q28" s="253">
        <v>-297.21231325981455</v>
      </c>
      <c r="R28" s="253">
        <v>-175.25132247772501</v>
      </c>
      <c r="S28" s="253">
        <v>-551.31745599147075</v>
      </c>
    </row>
    <row r="29" spans="1:23" x14ac:dyDescent="0.25">
      <c r="A29" s="254" t="s">
        <v>311</v>
      </c>
      <c r="B29" s="253">
        <v>-1672107.2978670392</v>
      </c>
      <c r="C29" s="253">
        <v>-27914.725117982005</v>
      </c>
      <c r="D29" s="253">
        <v>-1125.3679940043771</v>
      </c>
      <c r="E29" s="253">
        <v>-11573.75779151723</v>
      </c>
      <c r="F29" s="253">
        <v>-97914.839886754926</v>
      </c>
      <c r="G29" s="253">
        <v>-893.23242022240834</v>
      </c>
      <c r="H29" s="253">
        <v>-334956.92446588626</v>
      </c>
      <c r="I29" s="253">
        <v>-133231.61491689712</v>
      </c>
      <c r="J29" s="253">
        <v>-26390.819853377052</v>
      </c>
      <c r="K29" s="253">
        <v>-1438.6227560279576</v>
      </c>
      <c r="L29" s="253">
        <v>-1174.5351170107431</v>
      </c>
      <c r="M29" s="253">
        <v>-4138.1125706416224</v>
      </c>
      <c r="N29" s="253">
        <v>-366.31156993941283</v>
      </c>
      <c r="O29" s="253">
        <v>-1004545.4257132255</v>
      </c>
      <c r="P29" s="253">
        <v>-25176.481382758717</v>
      </c>
      <c r="Q29" s="253">
        <v>-330.49292913374535</v>
      </c>
      <c r="R29" s="253">
        <v>-224.57409478648802</v>
      </c>
      <c r="S29" s="253">
        <v>-711.45928687395372</v>
      </c>
    </row>
    <row r="30" spans="1:23" x14ac:dyDescent="0.25">
      <c r="A30" s="254" t="s">
        <v>312</v>
      </c>
      <c r="B30" s="253">
        <v>-578814.36721006234</v>
      </c>
      <c r="C30" s="253">
        <v>-9652.8148313568308</v>
      </c>
      <c r="D30" s="253">
        <v>-387.17401981355948</v>
      </c>
      <c r="E30" s="253">
        <v>-3802.5018844713977</v>
      </c>
      <c r="F30" s="253">
        <v>-33847.61642622776</v>
      </c>
      <c r="G30" s="253">
        <v>-310.84741379914726</v>
      </c>
      <c r="H30" s="253">
        <v>-116315.3448641189</v>
      </c>
      <c r="I30" s="253">
        <v>-46449.798432895012</v>
      </c>
      <c r="J30" s="253">
        <v>-9179.635523095636</v>
      </c>
      <c r="K30" s="253">
        <v>-477.10982852541349</v>
      </c>
      <c r="L30" s="253">
        <v>-399.29251004642549</v>
      </c>
      <c r="M30" s="253">
        <v>-1144.2072308833947</v>
      </c>
      <c r="N30" s="253">
        <v>-130.18665950707208</v>
      </c>
      <c r="O30" s="253">
        <v>-348439.95826866006</v>
      </c>
      <c r="P30" s="253">
        <v>-7833.5876904087299</v>
      </c>
      <c r="Q30" s="253">
        <v>-114.97385568499821</v>
      </c>
      <c r="R30" s="253">
        <v>-83.800273293590351</v>
      </c>
      <c r="S30" s="253">
        <v>-245.51749727444604</v>
      </c>
    </row>
    <row r="31" spans="1:23" x14ac:dyDescent="0.25">
      <c r="A31" s="254" t="s">
        <v>313</v>
      </c>
      <c r="B31" s="253">
        <v>6182.3416998108469</v>
      </c>
      <c r="C31" s="253">
        <v>95.217334736581947</v>
      </c>
      <c r="D31" s="253">
        <v>3.9006669423618927</v>
      </c>
      <c r="E31" s="253">
        <v>26.756096027312385</v>
      </c>
      <c r="F31" s="253">
        <v>369.19596016778519</v>
      </c>
      <c r="G31" s="253">
        <v>3.5636631576464648</v>
      </c>
      <c r="H31" s="253">
        <v>1179.6752246438646</v>
      </c>
      <c r="I31" s="253">
        <v>467.85925339440644</v>
      </c>
      <c r="J31" s="253">
        <v>91.590515761403225</v>
      </c>
      <c r="K31" s="253">
        <v>3.5258071818012149</v>
      </c>
      <c r="L31" s="253">
        <v>3.9990814093168034</v>
      </c>
      <c r="M31" s="253">
        <v>20.820186431141057</v>
      </c>
      <c r="N31" s="253">
        <v>2.0877411038115574</v>
      </c>
      <c r="O31" s="253">
        <v>3771.8667836886393</v>
      </c>
      <c r="P31" s="253">
        <v>137.63969581292451</v>
      </c>
      <c r="Q31" s="253">
        <v>1.1629889457735596</v>
      </c>
      <c r="R31" s="253">
        <v>1.1472611890227162</v>
      </c>
      <c r="S31" s="253">
        <v>2.3334392170523013</v>
      </c>
    </row>
    <row r="32" spans="1:23" ht="13.8" thickBot="1" x14ac:dyDescent="0.3">
      <c r="A32" s="254" t="s">
        <v>314</v>
      </c>
      <c r="B32" s="253">
        <v>5759.2890000000007</v>
      </c>
      <c r="C32" s="253">
        <v>96.888822799578776</v>
      </c>
      <c r="D32" s="253">
        <v>3.7851083706357582</v>
      </c>
      <c r="E32" s="253">
        <v>0</v>
      </c>
      <c r="F32" s="253">
        <v>339.72822217825569</v>
      </c>
      <c r="G32" s="253">
        <v>2.3165403005591503</v>
      </c>
      <c r="H32" s="253">
        <v>1221.7468868045094</v>
      </c>
      <c r="I32" s="253">
        <v>502.12759417536705</v>
      </c>
      <c r="J32" s="253">
        <v>95.381277578160763</v>
      </c>
      <c r="K32" s="253">
        <v>0</v>
      </c>
      <c r="L32" s="253">
        <v>4.3461730772652691</v>
      </c>
      <c r="M32" s="253">
        <v>6.8842670318266777</v>
      </c>
      <c r="N32" s="253">
        <v>3.0479739511197037</v>
      </c>
      <c r="O32" s="253">
        <v>3439.6828233469396</v>
      </c>
      <c r="P32" s="253">
        <v>40.209046744712666</v>
      </c>
      <c r="Q32" s="253">
        <v>1.0645826410850361</v>
      </c>
      <c r="R32" s="253">
        <v>2.079680999985793</v>
      </c>
      <c r="S32" s="253">
        <v>0</v>
      </c>
    </row>
    <row r="33" spans="1:23" x14ac:dyDescent="0.25">
      <c r="A33" s="259" t="s">
        <v>315</v>
      </c>
      <c r="B33" s="256">
        <v>-3594152.9599577733</v>
      </c>
      <c r="C33" s="256">
        <v>-59650.374243668477</v>
      </c>
      <c r="D33" s="256">
        <v>-2391.0279859104562</v>
      </c>
      <c r="E33" s="256">
        <v>-24721.99844638092</v>
      </c>
      <c r="F33" s="256">
        <v>-215886.4890664407</v>
      </c>
      <c r="G33" s="256">
        <v>-2205.7422156367616</v>
      </c>
      <c r="H33" s="256">
        <v>-704903.53296969645</v>
      </c>
      <c r="I33" s="256">
        <v>-279703.57045230933</v>
      </c>
      <c r="J33" s="256">
        <v>-56479.758273465814</v>
      </c>
      <c r="K33" s="256">
        <v>-3028.0724233429119</v>
      </c>
      <c r="L33" s="256">
        <v>-2427.9946491420883</v>
      </c>
      <c r="M33" s="256">
        <v>-6940.8254628023215</v>
      </c>
      <c r="N33" s="256">
        <v>-759.57922454354036</v>
      </c>
      <c r="O33" s="256">
        <v>-2175937.2276079305</v>
      </c>
      <c r="P33" s="256">
        <v>-56389.95586071923</v>
      </c>
      <c r="Q33" s="256">
        <v>-740.45152649169961</v>
      </c>
      <c r="R33" s="256">
        <v>-480.39874836879483</v>
      </c>
      <c r="S33" s="256">
        <v>-1505.9608009228184</v>
      </c>
    </row>
    <row r="34" spans="1:23" ht="13.8" thickBot="1" x14ac:dyDescent="0.3"/>
    <row r="35" spans="1:23" ht="14.4" x14ac:dyDescent="0.3">
      <c r="A35" s="257" t="s">
        <v>316</v>
      </c>
      <c r="B35" s="256">
        <v>3194406.0578087517</v>
      </c>
      <c r="C35" s="256">
        <v>54232.304430344979</v>
      </c>
      <c r="D35" s="256">
        <v>2174.5611618542603</v>
      </c>
      <c r="E35" s="256">
        <v>21693.563541456075</v>
      </c>
      <c r="F35" s="256">
        <v>185664.54419999986</v>
      </c>
      <c r="G35" s="256">
        <v>1680.7578763207914</v>
      </c>
      <c r="H35" s="256">
        <v>649243.25789951556</v>
      </c>
      <c r="I35" s="256">
        <v>258821.27917792433</v>
      </c>
      <c r="J35" s="256">
        <v>51285.388189392193</v>
      </c>
      <c r="K35" s="256">
        <v>2647.4196140118229</v>
      </c>
      <c r="L35" s="256">
        <v>2231.3426326658141</v>
      </c>
      <c r="M35" s="256">
        <v>6338.5593803554111</v>
      </c>
      <c r="N35" s="256">
        <v>705.49135283855799</v>
      </c>
      <c r="O35" s="256">
        <v>1914100.2989288764</v>
      </c>
      <c r="P35" s="256">
        <v>41053.519258735927</v>
      </c>
      <c r="Q35" s="256">
        <v>643.09976355091396</v>
      </c>
      <c r="R35" s="256">
        <v>462.19927164503832</v>
      </c>
      <c r="S35" s="256">
        <v>1428.4711292640925</v>
      </c>
      <c r="T35" s="248"/>
      <c r="U35" s="248"/>
      <c r="V35" s="248"/>
      <c r="W35" s="248"/>
    </row>
    <row r="36" spans="1:23" ht="15" thickBot="1" x14ac:dyDescent="0.35">
      <c r="A36" s="254" t="s">
        <v>317</v>
      </c>
      <c r="B36" s="253">
        <v>-1044787.6789180787</v>
      </c>
      <c r="C36" s="253">
        <v>-17695.161662868089</v>
      </c>
      <c r="D36" s="253">
        <v>-712.83640765023085</v>
      </c>
      <c r="E36" s="253">
        <v>-7088.2839553495496</v>
      </c>
      <c r="F36" s="253">
        <v>-60894.421543441851</v>
      </c>
      <c r="G36" s="253">
        <v>-554.57146684726263</v>
      </c>
      <c r="H36" s="253">
        <v>-212347.64350788388</v>
      </c>
      <c r="I36" s="253">
        <v>-84214.41199825934</v>
      </c>
      <c r="J36" s="253">
        <v>-16697.323233890998</v>
      </c>
      <c r="K36" s="253">
        <v>-861.52244746224972</v>
      </c>
      <c r="L36" s="253">
        <v>-730.84489284353731</v>
      </c>
      <c r="M36" s="253">
        <v>-2080.9038595329607</v>
      </c>
      <c r="N36" s="253">
        <v>-228.61848760370077</v>
      </c>
      <c r="O36" s="253">
        <v>-626438.00429177796</v>
      </c>
      <c r="P36" s="253">
        <v>-13401.13827521283</v>
      </c>
      <c r="Q36" s="253">
        <v>-212.3270054966348</v>
      </c>
      <c r="R36" s="253">
        <v>-150.9793157001867</v>
      </c>
      <c r="S36" s="253">
        <v>-478.68656625735622</v>
      </c>
      <c r="T36" s="248"/>
      <c r="U36" s="248"/>
      <c r="V36" s="248"/>
      <c r="W36" s="248"/>
    </row>
    <row r="37" spans="1:23" ht="14.4" x14ac:dyDescent="0.3">
      <c r="A37" s="257" t="s">
        <v>318</v>
      </c>
      <c r="B37" s="256">
        <v>2149618.3788906732</v>
      </c>
      <c r="C37" s="256">
        <v>36537.142767476886</v>
      </c>
      <c r="D37" s="256">
        <v>1461.7247542040293</v>
      </c>
      <c r="E37" s="256">
        <v>14605.279586106524</v>
      </c>
      <c r="F37" s="256">
        <v>124770.122656558</v>
      </c>
      <c r="G37" s="256">
        <v>1126.1864094735288</v>
      </c>
      <c r="H37" s="256">
        <v>436895.61439163162</v>
      </c>
      <c r="I37" s="256">
        <v>174606.86717966499</v>
      </c>
      <c r="J37" s="256">
        <v>34588.064955501199</v>
      </c>
      <c r="K37" s="256">
        <v>1785.8971665495733</v>
      </c>
      <c r="L37" s="256">
        <v>1500.4977398222766</v>
      </c>
      <c r="M37" s="256">
        <v>4257.6555208224509</v>
      </c>
      <c r="N37" s="256">
        <v>476.87286523485727</v>
      </c>
      <c r="O37" s="256">
        <v>1287662.2946370982</v>
      </c>
      <c r="P37" s="256">
        <v>27652.380983523093</v>
      </c>
      <c r="Q37" s="256">
        <v>430.77275805427922</v>
      </c>
      <c r="R37" s="256">
        <v>311.21995594485162</v>
      </c>
      <c r="S37" s="256">
        <v>949.78456300673633</v>
      </c>
      <c r="T37" s="248"/>
      <c r="U37" s="248"/>
      <c r="V37" s="248"/>
      <c r="W37" s="248"/>
    </row>
    <row r="39" spans="1:23" ht="14.4" x14ac:dyDescent="0.3">
      <c r="A39" s="254" t="s">
        <v>319</v>
      </c>
      <c r="B39" s="253">
        <v>586.73158000000012</v>
      </c>
      <c r="C39" s="253">
        <v>0</v>
      </c>
      <c r="D39" s="253">
        <v>0</v>
      </c>
      <c r="E39" s="253">
        <v>0</v>
      </c>
      <c r="F39" s="253">
        <v>0</v>
      </c>
      <c r="G39" s="253">
        <v>0</v>
      </c>
      <c r="H39" s="253">
        <v>0</v>
      </c>
      <c r="I39" s="253">
        <v>387.61734000000007</v>
      </c>
      <c r="J39" s="253">
        <v>129.58792</v>
      </c>
      <c r="K39" s="253">
        <v>69.526319999999998</v>
      </c>
      <c r="L39" s="253">
        <v>0</v>
      </c>
      <c r="M39" s="253">
        <v>0</v>
      </c>
      <c r="N39" s="253">
        <v>0</v>
      </c>
      <c r="O39" s="253">
        <v>0</v>
      </c>
      <c r="P39" s="253">
        <v>0</v>
      </c>
      <c r="Q39" s="253">
        <v>0</v>
      </c>
      <c r="R39" s="253">
        <v>0</v>
      </c>
      <c r="S39" s="253">
        <v>0</v>
      </c>
      <c r="T39" s="248"/>
      <c r="U39" s="248"/>
      <c r="V39" s="248"/>
      <c r="W39" s="248"/>
    </row>
    <row r="40" spans="1:23" ht="15" thickBot="1" x14ac:dyDescent="0.35">
      <c r="A40" s="249"/>
      <c r="B40" s="249"/>
      <c r="C40" s="249"/>
      <c r="D40" s="249"/>
      <c r="E40" s="249"/>
      <c r="F40" s="249"/>
      <c r="G40" s="249"/>
      <c r="H40" s="249"/>
      <c r="I40" s="249"/>
      <c r="J40" s="249"/>
      <c r="K40" s="249"/>
      <c r="L40" s="249"/>
      <c r="M40" s="249"/>
      <c r="N40" s="249"/>
      <c r="O40" s="249"/>
      <c r="P40" s="249"/>
      <c r="Q40" s="249"/>
      <c r="R40" s="249"/>
      <c r="S40" s="249"/>
      <c r="T40" s="249"/>
      <c r="U40" s="249"/>
      <c r="V40" s="249"/>
      <c r="W40" s="249"/>
    </row>
    <row r="41" spans="1:23" ht="15" thickBot="1" x14ac:dyDescent="0.35">
      <c r="A41" s="254" t="s">
        <v>320</v>
      </c>
      <c r="B41" s="253">
        <v>-586.73157999999989</v>
      </c>
      <c r="C41" s="253">
        <v>-10.910253232827976</v>
      </c>
      <c r="D41" s="253">
        <v>-0.42650534268636053</v>
      </c>
      <c r="E41" s="253">
        <v>-5.691620527458066</v>
      </c>
      <c r="F41" s="253">
        <v>-32.922027957537182</v>
      </c>
      <c r="G41" s="253">
        <v>-0.26479649860443022</v>
      </c>
      <c r="H41" s="253">
        <v>-127.28281505477065</v>
      </c>
      <c r="I41" s="253">
        <v>-51.38588681576271</v>
      </c>
      <c r="J41" s="253">
        <v>-10.199338904394835</v>
      </c>
      <c r="K41" s="253">
        <v>-0.69184724105093631</v>
      </c>
      <c r="L41" s="253">
        <v>-0.44373017722841884</v>
      </c>
      <c r="M41" s="253">
        <v>-5.8483159381951054E-2</v>
      </c>
      <c r="N41" s="253">
        <v>-4.0802420645011835E-2</v>
      </c>
      <c r="O41" s="253">
        <v>-345.6058966940476</v>
      </c>
      <c r="P41" s="253">
        <v>-0.34390147442246249</v>
      </c>
      <c r="Q41" s="253">
        <v>-0.12341705359558111</v>
      </c>
      <c r="R41" s="253">
        <v>-5.2818280525978444E-2</v>
      </c>
      <c r="S41" s="253">
        <v>-0.28743916505969747</v>
      </c>
      <c r="T41" s="248"/>
      <c r="U41" s="248"/>
      <c r="V41" s="248"/>
      <c r="W41" s="248"/>
    </row>
    <row r="42" spans="1:23" ht="14.4" x14ac:dyDescent="0.3">
      <c r="A42" s="255" t="s">
        <v>321</v>
      </c>
      <c r="B42" s="256">
        <v>0</v>
      </c>
      <c r="C42" s="256">
        <v>-10.910253232827976</v>
      </c>
      <c r="D42" s="256">
        <v>-0.42650534268636053</v>
      </c>
      <c r="E42" s="256">
        <v>-5.691620527458066</v>
      </c>
      <c r="F42" s="256">
        <v>-32.922027957537182</v>
      </c>
      <c r="G42" s="256">
        <v>-0.26479649860443022</v>
      </c>
      <c r="H42" s="256">
        <v>-127.28281505477065</v>
      </c>
      <c r="I42" s="256">
        <v>336.23145318423735</v>
      </c>
      <c r="J42" s="256">
        <v>119.38858109560516</v>
      </c>
      <c r="K42" s="256">
        <v>68.834472758949047</v>
      </c>
      <c r="L42" s="256">
        <v>-0.44373017722841884</v>
      </c>
      <c r="M42" s="256">
        <v>-5.8483159381951054E-2</v>
      </c>
      <c r="N42" s="256">
        <v>-4.0802420645011835E-2</v>
      </c>
      <c r="O42" s="256">
        <v>-345.6058966940476</v>
      </c>
      <c r="P42" s="256">
        <v>-0.34390147442246249</v>
      </c>
      <c r="Q42" s="256">
        <v>-0.12341705359558111</v>
      </c>
      <c r="R42" s="256">
        <v>-5.2818280525978444E-2</v>
      </c>
      <c r="S42" s="256">
        <v>-0.28743916505969747</v>
      </c>
      <c r="T42" s="248"/>
      <c r="U42" s="248"/>
      <c r="V42" s="248"/>
      <c r="W42" s="248"/>
    </row>
    <row r="43" spans="1:23" ht="14.4" x14ac:dyDescent="0.3">
      <c r="A43" s="254" t="s">
        <v>322</v>
      </c>
      <c r="B43" s="253">
        <v>0</v>
      </c>
      <c r="C43" s="253">
        <v>-6.6924154994762288</v>
      </c>
      <c r="D43" s="253">
        <v>-0.26162096379350142</v>
      </c>
      <c r="E43" s="253">
        <v>-3.4912745490165116</v>
      </c>
      <c r="F43" s="253">
        <v>-20.194571608499849</v>
      </c>
      <c r="G43" s="253">
        <v>-0.1624277781321472</v>
      </c>
      <c r="H43" s="253">
        <v>-78.076050675564019</v>
      </c>
      <c r="I43" s="253">
        <v>206.24641249672865</v>
      </c>
      <c r="J43" s="253">
        <v>73.233679689540949</v>
      </c>
      <c r="K43" s="253">
        <v>42.223483044752186</v>
      </c>
      <c r="L43" s="253">
        <v>-0.27218678176354905</v>
      </c>
      <c r="M43" s="253">
        <v>-3.5873924642595784E-2</v>
      </c>
      <c r="N43" s="253">
        <v>-2.5028452274525822E-2</v>
      </c>
      <c r="O43" s="253">
        <v>-211.99675299801476</v>
      </c>
      <c r="P43" s="253">
        <v>-0.21095125003996362</v>
      </c>
      <c r="Q43" s="253">
        <v>-7.5704769152151394E-2</v>
      </c>
      <c r="R43" s="253">
        <v>-3.2399053597046326E-2</v>
      </c>
      <c r="S43" s="253">
        <v>-0.17631692705480909</v>
      </c>
      <c r="T43" s="248"/>
      <c r="U43" s="248"/>
      <c r="V43" s="248"/>
      <c r="W43" s="248"/>
    </row>
    <row r="44" spans="1:23" ht="13.8" thickBot="1" x14ac:dyDescent="0.3"/>
    <row r="45" spans="1:23" ht="15" thickBot="1" x14ac:dyDescent="0.35">
      <c r="A45" s="252" t="s">
        <v>323</v>
      </c>
      <c r="B45" s="258">
        <v>2149618.3788906732</v>
      </c>
      <c r="C45" s="258">
        <v>36530.450351977408</v>
      </c>
      <c r="D45" s="258">
        <v>1461.4631332402357</v>
      </c>
      <c r="E45" s="258">
        <v>14601.788311557508</v>
      </c>
      <c r="F45" s="258">
        <v>124749.92808494951</v>
      </c>
      <c r="G45" s="258">
        <v>1126.0239816953965</v>
      </c>
      <c r="H45" s="258">
        <v>436817.53834095603</v>
      </c>
      <c r="I45" s="258">
        <v>174813.11359216171</v>
      </c>
      <c r="J45" s="258">
        <v>34661.298635190738</v>
      </c>
      <c r="K45" s="258">
        <v>1828.1206495943254</v>
      </c>
      <c r="L45" s="258">
        <v>1500.225553040513</v>
      </c>
      <c r="M45" s="258">
        <v>4257.6196468978078</v>
      </c>
      <c r="N45" s="258">
        <v>476.84783678258276</v>
      </c>
      <c r="O45" s="258">
        <v>1287450.2978841001</v>
      </c>
      <c r="P45" s="258">
        <v>27652.170032273054</v>
      </c>
      <c r="Q45" s="258">
        <v>430.69705328512703</v>
      </c>
      <c r="R45" s="258">
        <v>311.18755689125453</v>
      </c>
      <c r="S45" s="258">
        <v>949.60824607968152</v>
      </c>
      <c r="T45" s="248"/>
      <c r="U45" s="248"/>
      <c r="V45" s="248"/>
      <c r="W45" s="248"/>
    </row>
    <row r="47" spans="1:23" ht="14.4" x14ac:dyDescent="0.3">
      <c r="A47" s="252" t="s">
        <v>336</v>
      </c>
      <c r="B47" s="260">
        <v>6.6068683365875985E-2</v>
      </c>
      <c r="C47" s="260">
        <v>6.6068683365826622E-2</v>
      </c>
      <c r="D47" s="260">
        <v>6.606868336590134E-2</v>
      </c>
      <c r="E47" s="260">
        <v>6.6068683365822348E-2</v>
      </c>
      <c r="F47" s="260">
        <v>6.6068683365920935E-2</v>
      </c>
      <c r="G47" s="260">
        <v>6.606868336601783E-2</v>
      </c>
      <c r="H47" s="260">
        <v>6.6068683365868769E-2</v>
      </c>
      <c r="I47" s="260">
        <v>6.6068683365792552E-2</v>
      </c>
      <c r="J47" s="260">
        <v>6.6068683365802267E-2</v>
      </c>
      <c r="K47" s="260">
        <v>6.6068683365843761E-2</v>
      </c>
      <c r="L47" s="260">
        <v>6.6068683365889169E-2</v>
      </c>
      <c r="M47" s="260">
        <v>6.6068683366013806E-2</v>
      </c>
      <c r="N47" s="260">
        <v>6.606868336578052E-2</v>
      </c>
      <c r="O47" s="260">
        <v>6.606868336588767E-2</v>
      </c>
      <c r="P47" s="260">
        <v>6.606868336591773E-2</v>
      </c>
      <c r="Q47" s="260">
        <v>6.6068683366013251E-2</v>
      </c>
      <c r="R47" s="260">
        <v>6.6068683365879177E-2</v>
      </c>
      <c r="S47" s="260">
        <v>6.6068683366243289E-2</v>
      </c>
      <c r="T47" s="248"/>
      <c r="U47" s="248"/>
      <c r="V47" s="248"/>
      <c r="W47" s="248"/>
    </row>
    <row r="49" spans="1:23" ht="16.2" x14ac:dyDescent="0.3">
      <c r="A49" s="252" t="s">
        <v>337</v>
      </c>
      <c r="B49" s="253">
        <v>0</v>
      </c>
      <c r="C49" s="253">
        <v>0</v>
      </c>
      <c r="D49" s="253">
        <v>0</v>
      </c>
      <c r="E49" s="253">
        <v>0</v>
      </c>
      <c r="F49" s="253">
        <v>0</v>
      </c>
      <c r="G49" s="253">
        <v>0</v>
      </c>
      <c r="H49" s="253">
        <v>0</v>
      </c>
      <c r="I49" s="253">
        <v>0</v>
      </c>
      <c r="J49" s="253">
        <v>0</v>
      </c>
      <c r="K49" s="253">
        <v>0</v>
      </c>
      <c r="L49" s="253">
        <v>0</v>
      </c>
      <c r="M49" s="253">
        <v>0</v>
      </c>
      <c r="N49" s="253">
        <v>0</v>
      </c>
      <c r="O49" s="253">
        <v>0</v>
      </c>
      <c r="P49" s="253">
        <v>0</v>
      </c>
      <c r="Q49" s="253">
        <v>0</v>
      </c>
      <c r="R49" s="253">
        <v>0</v>
      </c>
      <c r="S49" s="253">
        <v>0</v>
      </c>
      <c r="T49" s="248"/>
      <c r="U49" s="248"/>
      <c r="V49" s="248"/>
      <c r="W49" s="248"/>
    </row>
    <row r="50" spans="1:23" ht="14.4" x14ac:dyDescent="0.3">
      <c r="A50" s="254" t="s">
        <v>338</v>
      </c>
      <c r="B50" s="253">
        <v>870238.50592215254</v>
      </c>
      <c r="C50" s="253">
        <v>24455.911271981582</v>
      </c>
      <c r="D50" s="253">
        <v>389.23570793257795</v>
      </c>
      <c r="E50" s="253">
        <v>10108.748877546021</v>
      </c>
      <c r="F50" s="253">
        <v>20059.940250953972</v>
      </c>
      <c r="G50" s="253">
        <v>-410.18742893398274</v>
      </c>
      <c r="H50" s="253">
        <v>192962.99290811919</v>
      </c>
      <c r="I50" s="253">
        <v>149201.37614200747</v>
      </c>
      <c r="J50" s="253">
        <v>27763.349591516078</v>
      </c>
      <c r="K50" s="253">
        <v>1054.441299017242</v>
      </c>
      <c r="L50" s="253">
        <v>498.3352880092873</v>
      </c>
      <c r="M50" s="253">
        <v>-1466.2752676331197</v>
      </c>
      <c r="N50" s="253">
        <v>437.90631505173513</v>
      </c>
      <c r="O50" s="253">
        <v>441791.15223728941</v>
      </c>
      <c r="P50" s="253">
        <v>4916.4058838023393</v>
      </c>
      <c r="Q50" s="253">
        <v>-145.55360917992053</v>
      </c>
      <c r="R50" s="253">
        <v>120.00716791137343</v>
      </c>
      <c r="S50" s="253">
        <v>-1499.280713238107</v>
      </c>
      <c r="T50" s="248"/>
      <c r="U50" s="248"/>
      <c r="V50" s="248"/>
      <c r="W50" s="248"/>
    </row>
    <row r="51" spans="1:23" ht="13.8" thickBot="1" x14ac:dyDescent="0.3">
      <c r="A51" s="254" t="s">
        <v>339</v>
      </c>
      <c r="B51" s="253">
        <v>-3884.5502387117149</v>
      </c>
      <c r="C51" s="253">
        <v>1.9112372981326189</v>
      </c>
      <c r="D51" s="253">
        <v>0.12095190723480483</v>
      </c>
      <c r="E51" s="253">
        <v>1.0741350623429753E-3</v>
      </c>
      <c r="F51" s="253">
        <v>-28.680442597409709</v>
      </c>
      <c r="G51" s="253">
        <v>2.0734393167828675</v>
      </c>
      <c r="H51" s="253">
        <v>105.35626560753585</v>
      </c>
      <c r="I51" s="253">
        <v>15.190175938296132</v>
      </c>
      <c r="J51" s="253">
        <v>3.4397345186169259</v>
      </c>
      <c r="K51" s="253">
        <v>5.8956971514300675E-2</v>
      </c>
      <c r="L51" s="253">
        <v>1.7059792166546686E-3</v>
      </c>
      <c r="M51" s="253">
        <v>15.408115711542429</v>
      </c>
      <c r="N51" s="253">
        <v>1.2866473940492142E-2</v>
      </c>
      <c r="O51" s="253">
        <v>-4001.8502937287985</v>
      </c>
      <c r="P51" s="253">
        <v>2.0724333495928442</v>
      </c>
      <c r="Q51" s="253">
        <v>9.8010318583521439E-2</v>
      </c>
      <c r="R51" s="253">
        <v>4.4541215655772251E-2</v>
      </c>
      <c r="S51" s="253">
        <v>0.19098887282369834</v>
      </c>
    </row>
    <row r="52" spans="1:23" ht="13.8" thickBot="1" x14ac:dyDescent="0.3">
      <c r="A52" s="257" t="s">
        <v>340</v>
      </c>
      <c r="B52" s="258">
        <v>866353.95568344078</v>
      </c>
      <c r="C52" s="258">
        <v>24457.822509279715</v>
      </c>
      <c r="D52" s="258">
        <v>389.35665983981272</v>
      </c>
      <c r="E52" s="258">
        <v>10108.749951681082</v>
      </c>
      <c r="F52" s="258">
        <v>20031.259808356561</v>
      </c>
      <c r="G52" s="258">
        <v>-408.11398961719988</v>
      </c>
      <c r="H52" s="258">
        <v>193068.34917372675</v>
      </c>
      <c r="I52" s="258">
        <v>149216.56631794578</v>
      </c>
      <c r="J52" s="258">
        <v>27766.789326034694</v>
      </c>
      <c r="K52" s="258">
        <v>1054.5002559887564</v>
      </c>
      <c r="L52" s="258">
        <v>498.33699398850399</v>
      </c>
      <c r="M52" s="258">
        <v>-1450.8671519215773</v>
      </c>
      <c r="N52" s="258">
        <v>437.91918152567564</v>
      </c>
      <c r="O52" s="258">
        <v>437789.3019435606</v>
      </c>
      <c r="P52" s="258">
        <v>4918.4783171519321</v>
      </c>
      <c r="Q52" s="258">
        <v>-145.45559886133699</v>
      </c>
      <c r="R52" s="258">
        <v>120.0517091270292</v>
      </c>
      <c r="S52" s="258">
        <v>-1499.0897243652832</v>
      </c>
    </row>
    <row r="53" spans="1:23" x14ac:dyDescent="0.25">
      <c r="A53" s="196"/>
      <c r="B53" s="195"/>
      <c r="C53" s="195"/>
      <c r="D53" s="195"/>
      <c r="E53" s="195"/>
      <c r="F53" s="195"/>
      <c r="G53" s="195"/>
      <c r="H53" s="195"/>
      <c r="I53" s="195"/>
      <c r="J53" s="195"/>
      <c r="K53" s="195"/>
      <c r="L53" s="195"/>
      <c r="M53" s="195"/>
      <c r="N53" s="195"/>
      <c r="O53" s="195"/>
      <c r="P53" s="195"/>
      <c r="Q53" s="195"/>
      <c r="R53" s="195"/>
      <c r="S53" s="195"/>
    </row>
    <row r="54" spans="1:23" ht="15.6" x14ac:dyDescent="0.25">
      <c r="A54" s="252" t="s">
        <v>341</v>
      </c>
      <c r="B54" s="261">
        <v>0.87238028668291989</v>
      </c>
      <c r="C54" s="261">
        <v>0.78523667695515253</v>
      </c>
      <c r="D54" s="261">
        <v>0.91471929531144103</v>
      </c>
      <c r="E54" s="261">
        <v>0.78221205305388652</v>
      </c>
      <c r="F54" s="261">
        <v>0.9501152826194692</v>
      </c>
      <c r="G54" s="261">
        <v>1.105008099822697</v>
      </c>
      <c r="H54" s="261">
        <v>0.8574243571852368</v>
      </c>
      <c r="I54" s="261">
        <v>0.7229160986342561</v>
      </c>
      <c r="J54" s="261">
        <v>0.74233979874369949</v>
      </c>
      <c r="K54" s="261">
        <v>0.81420108617045239</v>
      </c>
      <c r="L54" s="261">
        <v>0.8930455204575487</v>
      </c>
      <c r="M54" s="261">
        <v>1.1092571055856659</v>
      </c>
      <c r="N54" s="261">
        <v>0.70109345700724979</v>
      </c>
      <c r="O54" s="261">
        <v>0.89296203296348386</v>
      </c>
      <c r="P54" s="261">
        <v>0.94952480593367183</v>
      </c>
      <c r="Q54" s="261">
        <v>1.1051320611734292</v>
      </c>
      <c r="R54" s="261">
        <v>0.87263742700704228</v>
      </c>
      <c r="S54" s="261">
        <v>1.5108619862481518</v>
      </c>
    </row>
    <row r="55" spans="1:23" ht="14.4" x14ac:dyDescent="0.3">
      <c r="A55" s="250" t="s">
        <v>293</v>
      </c>
      <c r="B55" s="248"/>
      <c r="C55" s="248"/>
      <c r="D55" s="248"/>
      <c r="E55" s="248"/>
      <c r="F55" s="248"/>
      <c r="G55" s="248"/>
      <c r="H55" s="248"/>
      <c r="I55" s="248"/>
      <c r="J55" s="248"/>
      <c r="K55" s="248"/>
      <c r="L55" s="248"/>
      <c r="M55" s="248"/>
      <c r="N55" s="248"/>
      <c r="O55" s="248"/>
      <c r="P55" s="248"/>
      <c r="Q55" s="248"/>
      <c r="R55" s="248"/>
      <c r="S55" s="248"/>
    </row>
    <row r="56" spans="1:23" ht="16.2" x14ac:dyDescent="0.3">
      <c r="A56" s="250" t="s">
        <v>477</v>
      </c>
      <c r="B56" s="248"/>
      <c r="C56" s="248"/>
      <c r="D56" s="248"/>
      <c r="E56" s="248"/>
      <c r="F56" s="248"/>
      <c r="G56" s="248"/>
      <c r="H56" s="248"/>
      <c r="I56" s="248"/>
      <c r="J56" s="248"/>
      <c r="K56" s="248"/>
      <c r="L56" s="248"/>
      <c r="M56" s="248"/>
      <c r="N56" s="248"/>
      <c r="O56" s="248"/>
      <c r="P56" s="248"/>
      <c r="Q56" s="248"/>
      <c r="R56" s="248"/>
      <c r="S56" s="248"/>
    </row>
    <row r="57" spans="1:23" ht="14.4" x14ac:dyDescent="0.3">
      <c r="A57" s="250" t="s">
        <v>342</v>
      </c>
      <c r="B57" s="248"/>
      <c r="C57" s="248"/>
      <c r="D57" s="248"/>
      <c r="E57" s="248"/>
      <c r="F57" s="248"/>
      <c r="G57" s="248"/>
      <c r="H57" s="248"/>
      <c r="I57" s="248"/>
      <c r="J57" s="248"/>
      <c r="K57" s="248"/>
      <c r="L57" s="248"/>
      <c r="M57" s="248"/>
      <c r="N57" s="248"/>
      <c r="O57" s="248"/>
      <c r="P57" s="248"/>
      <c r="Q57" s="248"/>
      <c r="R57" s="248"/>
      <c r="S57" s="248"/>
    </row>
    <row r="58" spans="1:23" ht="16.2" x14ac:dyDescent="0.3">
      <c r="A58" s="250" t="s">
        <v>478</v>
      </c>
      <c r="B58" s="248"/>
      <c r="C58" s="248"/>
      <c r="D58" s="248"/>
      <c r="E58" s="248"/>
      <c r="F58" s="248"/>
      <c r="G58" s="248"/>
      <c r="H58" s="248"/>
      <c r="I58" s="248"/>
      <c r="J58" s="248"/>
      <c r="K58" s="248"/>
      <c r="L58" s="248"/>
      <c r="M58" s="248"/>
      <c r="N58" s="248"/>
      <c r="O58" s="248"/>
      <c r="P58" s="248"/>
      <c r="Q58" s="248"/>
      <c r="R58" s="248"/>
      <c r="S58" s="248"/>
    </row>
    <row r="59" spans="1:23" ht="14.4" x14ac:dyDescent="0.3">
      <c r="A59" s="250" t="s">
        <v>343</v>
      </c>
      <c r="B59" s="248"/>
      <c r="C59" s="248"/>
      <c r="D59" s="248"/>
      <c r="E59" s="248"/>
      <c r="F59" s="248"/>
      <c r="G59" s="248"/>
      <c r="H59" s="248"/>
      <c r="I59" s="248"/>
      <c r="J59" s="248"/>
      <c r="K59" s="248"/>
      <c r="L59" s="248"/>
      <c r="M59" s="248"/>
      <c r="N59" s="248"/>
      <c r="O59" s="248"/>
      <c r="P59" s="248"/>
      <c r="Q59" s="248"/>
      <c r="R59" s="248"/>
      <c r="S59" s="248"/>
    </row>
    <row r="60" spans="1:23" ht="14.4" x14ac:dyDescent="0.3">
      <c r="A60" s="250" t="s">
        <v>293</v>
      </c>
      <c r="B60" s="248"/>
      <c r="C60" s="248"/>
      <c r="D60" s="248"/>
      <c r="E60" s="248"/>
      <c r="F60" s="248"/>
      <c r="G60" s="248"/>
      <c r="H60" s="248"/>
      <c r="I60" s="248"/>
      <c r="J60" s="248"/>
      <c r="K60" s="248"/>
      <c r="L60" s="248"/>
      <c r="M60" s="248"/>
      <c r="N60" s="248"/>
      <c r="O60" s="248"/>
      <c r="P60" s="248"/>
      <c r="Q60" s="248"/>
      <c r="R60" s="248"/>
      <c r="S60" s="248"/>
    </row>
    <row r="61" spans="1:23" ht="14.4" x14ac:dyDescent="0.3">
      <c r="A61" s="250" t="s">
        <v>332</v>
      </c>
      <c r="B61" s="248"/>
      <c r="C61" s="248"/>
      <c r="D61" s="248"/>
      <c r="E61" s="248"/>
      <c r="F61" s="248"/>
      <c r="G61" s="248"/>
      <c r="H61" s="248"/>
      <c r="I61" s="248"/>
      <c r="J61" s="248"/>
      <c r="K61" s="248"/>
      <c r="L61" s="248"/>
      <c r="M61" s="248"/>
      <c r="N61" s="248"/>
      <c r="O61" s="248"/>
      <c r="P61" s="248"/>
      <c r="Q61" s="248"/>
      <c r="R61" s="248"/>
      <c r="S61" s="248"/>
    </row>
    <row r="62" spans="1:23" ht="14.4" x14ac:dyDescent="0.3">
      <c r="A62" s="262"/>
      <c r="B62" s="248"/>
      <c r="C62" s="248"/>
      <c r="D62" s="248"/>
      <c r="E62" s="248"/>
      <c r="F62" s="248"/>
      <c r="G62" s="248"/>
      <c r="H62" s="248"/>
      <c r="I62" s="248"/>
      <c r="J62" s="248"/>
      <c r="K62" s="248"/>
      <c r="L62" s="248"/>
      <c r="M62" s="248"/>
      <c r="N62" s="248"/>
      <c r="O62" s="248"/>
      <c r="P62" s="248"/>
      <c r="Q62" s="248"/>
      <c r="R62" s="248"/>
      <c r="S62" s="248"/>
    </row>
    <row r="63" spans="1:23" ht="14.4" x14ac:dyDescent="0.3">
      <c r="A63" s="262"/>
      <c r="B63" s="248"/>
      <c r="C63" s="248"/>
      <c r="D63" s="248"/>
      <c r="E63" s="248"/>
      <c r="F63" s="248"/>
      <c r="G63" s="248"/>
      <c r="H63" s="248"/>
      <c r="I63" s="248"/>
      <c r="J63" s="248"/>
      <c r="K63" s="248"/>
      <c r="L63" s="248"/>
      <c r="M63" s="248"/>
      <c r="N63" s="248"/>
      <c r="O63" s="248"/>
      <c r="P63" s="248"/>
      <c r="Q63" s="248"/>
      <c r="R63" s="248"/>
      <c r="S63" s="248"/>
    </row>
    <row r="64" spans="1:23" ht="14.4" x14ac:dyDescent="0.3">
      <c r="A64" s="262"/>
      <c r="B64" s="248"/>
      <c r="C64" s="248"/>
      <c r="D64" s="248"/>
      <c r="E64" s="248"/>
      <c r="F64" s="248"/>
      <c r="G64" s="248"/>
      <c r="H64" s="248"/>
      <c r="I64" s="248"/>
      <c r="J64" s="248"/>
      <c r="K64" s="248"/>
      <c r="L64" s="248"/>
      <c r="M64" s="248"/>
      <c r="N64" s="248"/>
      <c r="O64" s="248"/>
      <c r="P64" s="248"/>
      <c r="Q64" s="248"/>
      <c r="R64" s="248"/>
      <c r="S64" s="248"/>
    </row>
    <row r="65" spans="1:23" ht="14.4" x14ac:dyDescent="0.3">
      <c r="A65" s="262"/>
      <c r="B65" s="248"/>
      <c r="C65" s="248"/>
      <c r="D65" s="248"/>
      <c r="E65" s="248"/>
      <c r="F65" s="248"/>
      <c r="G65" s="248"/>
      <c r="H65" s="248"/>
      <c r="I65" s="248"/>
      <c r="J65" s="248"/>
      <c r="K65" s="248"/>
      <c r="L65" s="248"/>
      <c r="M65" s="248"/>
      <c r="N65" s="248"/>
      <c r="O65" s="248"/>
      <c r="P65" s="248"/>
      <c r="Q65" s="248"/>
      <c r="R65" s="248"/>
      <c r="S65" s="248"/>
    </row>
    <row r="66" spans="1:23" ht="14.4" x14ac:dyDescent="0.3">
      <c r="A66" s="262"/>
      <c r="B66" s="248"/>
      <c r="C66" s="248"/>
      <c r="D66" s="248"/>
      <c r="E66" s="248"/>
      <c r="F66" s="248"/>
      <c r="G66" s="248"/>
      <c r="H66" s="248"/>
      <c r="I66" s="248"/>
      <c r="J66" s="248"/>
      <c r="K66" s="248"/>
      <c r="L66" s="248"/>
      <c r="M66" s="248"/>
      <c r="N66" s="248"/>
      <c r="O66" s="248"/>
      <c r="P66" s="248"/>
      <c r="Q66" s="248"/>
      <c r="R66" s="248"/>
      <c r="S66" s="248"/>
    </row>
    <row r="67" spans="1:23" ht="14.4" x14ac:dyDescent="0.3">
      <c r="A67" s="262"/>
      <c r="B67" s="248"/>
      <c r="C67" s="248"/>
      <c r="D67" s="248"/>
      <c r="E67" s="248"/>
      <c r="F67" s="248"/>
      <c r="G67" s="248"/>
      <c r="H67" s="248"/>
      <c r="I67" s="248"/>
      <c r="J67" s="248"/>
      <c r="K67" s="248"/>
      <c r="L67" s="248"/>
      <c r="M67" s="248"/>
      <c r="N67" s="248"/>
      <c r="O67" s="248"/>
      <c r="P67" s="248"/>
      <c r="Q67" s="248"/>
      <c r="R67" s="248"/>
      <c r="S67" s="248"/>
      <c r="T67" s="248"/>
      <c r="U67" s="248"/>
      <c r="V67" s="248"/>
      <c r="W67" s="248"/>
    </row>
    <row r="68" spans="1:23" ht="14.4" x14ac:dyDescent="0.3">
      <c r="A68" s="262"/>
      <c r="B68" s="248"/>
      <c r="C68" s="248"/>
      <c r="D68" s="248"/>
      <c r="E68" s="248"/>
      <c r="F68" s="248"/>
      <c r="G68" s="248"/>
      <c r="H68" s="248"/>
      <c r="I68" s="248"/>
      <c r="J68" s="248"/>
      <c r="K68" s="248"/>
      <c r="L68" s="248"/>
      <c r="M68" s="248"/>
      <c r="N68" s="248"/>
      <c r="O68" s="248"/>
      <c r="P68" s="248"/>
      <c r="Q68" s="248"/>
      <c r="R68" s="248"/>
      <c r="S68" s="248"/>
      <c r="T68" s="248"/>
      <c r="U68" s="248"/>
      <c r="V68" s="248"/>
      <c r="W68" s="248"/>
    </row>
    <row r="69" spans="1:23" ht="14.4" x14ac:dyDescent="0.3">
      <c r="A69" s="262"/>
      <c r="B69" s="248"/>
      <c r="C69" s="248"/>
      <c r="D69" s="248"/>
      <c r="E69" s="248"/>
      <c r="F69" s="248"/>
      <c r="G69" s="248"/>
      <c r="H69" s="248"/>
      <c r="I69" s="248"/>
      <c r="J69" s="248"/>
      <c r="K69" s="248"/>
      <c r="L69" s="248"/>
      <c r="M69" s="248"/>
      <c r="N69" s="248"/>
      <c r="O69" s="248"/>
      <c r="P69" s="248"/>
      <c r="Q69" s="248"/>
      <c r="R69" s="248"/>
      <c r="S69" s="248"/>
      <c r="T69" s="248"/>
      <c r="U69" s="248"/>
      <c r="V69" s="248"/>
      <c r="W69" s="248"/>
    </row>
    <row r="70" spans="1:23" ht="14.4" x14ac:dyDescent="0.3">
      <c r="A70" s="262"/>
      <c r="B70" s="248"/>
      <c r="C70" s="248"/>
      <c r="D70" s="248"/>
      <c r="E70" s="248"/>
      <c r="F70" s="248"/>
      <c r="G70" s="248"/>
      <c r="H70" s="248"/>
      <c r="I70" s="248"/>
      <c r="J70" s="248"/>
      <c r="K70" s="248"/>
      <c r="L70" s="248"/>
      <c r="M70" s="248"/>
      <c r="N70" s="248"/>
      <c r="O70" s="248"/>
      <c r="P70" s="248"/>
      <c r="Q70" s="248"/>
      <c r="R70" s="248"/>
      <c r="S70" s="248"/>
      <c r="T70" s="248"/>
      <c r="U70" s="248"/>
      <c r="V70" s="248"/>
      <c r="W70" s="248"/>
    </row>
    <row r="71" spans="1:23" ht="14.4" x14ac:dyDescent="0.3">
      <c r="A71" s="262"/>
      <c r="B71" s="248"/>
      <c r="C71" s="248"/>
      <c r="D71" s="248"/>
      <c r="E71" s="248"/>
      <c r="F71" s="248"/>
      <c r="G71" s="248"/>
      <c r="H71" s="248"/>
      <c r="I71" s="248"/>
      <c r="J71" s="248"/>
      <c r="K71" s="248"/>
      <c r="L71" s="248"/>
      <c r="M71" s="248"/>
      <c r="N71" s="248"/>
      <c r="O71" s="248"/>
      <c r="P71" s="248"/>
      <c r="Q71" s="248"/>
      <c r="R71" s="248"/>
      <c r="S71" s="248"/>
      <c r="T71" s="248"/>
      <c r="U71" s="248"/>
      <c r="V71" s="248"/>
      <c r="W71" s="248"/>
    </row>
    <row r="72" spans="1:23" ht="15" thickBot="1" x14ac:dyDescent="0.35">
      <c r="A72" s="249"/>
      <c r="B72" s="249"/>
      <c r="C72" s="249"/>
      <c r="D72" s="249"/>
      <c r="E72" s="249"/>
      <c r="F72" s="249"/>
      <c r="G72" s="249"/>
      <c r="H72" s="249"/>
      <c r="I72" s="249"/>
      <c r="J72" s="249"/>
      <c r="K72" s="249"/>
      <c r="L72" s="249"/>
      <c r="M72" s="249"/>
      <c r="N72" s="249"/>
      <c r="O72" s="249"/>
      <c r="P72" s="249"/>
      <c r="Q72" s="249"/>
      <c r="R72" s="249"/>
      <c r="S72" s="249"/>
      <c r="T72" s="249"/>
      <c r="U72" s="249"/>
      <c r="V72" s="249"/>
      <c r="W72" s="249"/>
    </row>
  </sheetData>
  <pageMargins left="0.5" right="0.5" top="1.4" bottom="0.5" header="0.75" footer="0.45"/>
  <pageSetup scale="74" pageOrder="overThenDown" orientation="landscape"/>
  <headerFooter>
    <oddHeader>&amp;R&amp;"Arial"&amp;10 FLORIDA POWER &amp;&amp; LIGHT COMPANY
 AND SUBSIDIARIES
 DOCKET NO. 160021-EI
 MFR NO. E-1
 ATTACHMENT NO. 2 OF 3
 PAGE &amp;P OF &amp;N</oddHeader>
  </headerFooter>
  <rowBreaks count="1" manualBreakCount="1">
    <brk id="40" max="16383" man="1"/>
  </rowBreaks>
  <colBreaks count="1" manualBreakCount="1">
    <brk id="12"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autoPageBreaks="0"/>
  </sheetPr>
  <dimension ref="A1:W72"/>
  <sheetViews>
    <sheetView showGridLines="0" showZeros="0" workbookViewId="0">
      <pane xSplit="1" ySplit="8" topLeftCell="B9" activePane="bottomRight" state="frozen"/>
      <selection pane="topRight"/>
      <selection pane="bottomLeft"/>
      <selection pane="bottomRight" activeCell="A2" sqref="A1:A2"/>
    </sheetView>
  </sheetViews>
  <sheetFormatPr defaultColWidth="9.109375" defaultRowHeight="14.4" x14ac:dyDescent="0.3"/>
  <cols>
    <col min="1" max="1" width="45.6640625" style="18" customWidth="1"/>
    <col min="2" max="23" width="11.33203125" style="18" customWidth="1"/>
    <col min="24" max="16384" width="9.109375" style="18"/>
  </cols>
  <sheetData>
    <row r="1" spans="1:23" s="263" customFormat="1" x14ac:dyDescent="0.3">
      <c r="A1" s="351" t="s">
        <v>639</v>
      </c>
    </row>
    <row r="2" spans="1:23" s="263" customFormat="1" x14ac:dyDescent="0.3">
      <c r="A2" s="351" t="s">
        <v>623</v>
      </c>
    </row>
    <row r="3" spans="1:23" ht="15" thickBot="1" x14ac:dyDescent="0.35">
      <c r="A3" s="264"/>
      <c r="B3" s="264"/>
      <c r="C3" s="264"/>
      <c r="D3" s="264"/>
      <c r="E3" s="264"/>
      <c r="F3" s="264"/>
      <c r="G3" s="264"/>
      <c r="H3" s="264"/>
      <c r="I3" s="264"/>
      <c r="J3" s="264"/>
      <c r="K3" s="264"/>
      <c r="L3" s="264"/>
      <c r="M3" s="264"/>
      <c r="N3" s="264"/>
      <c r="O3" s="264"/>
      <c r="P3" s="264"/>
      <c r="Q3" s="264"/>
      <c r="R3" s="264"/>
      <c r="S3" s="264"/>
      <c r="T3" s="264"/>
      <c r="U3" s="264"/>
      <c r="V3" s="264"/>
      <c r="W3" s="264"/>
    </row>
    <row r="4" spans="1:23" x14ac:dyDescent="0.3">
      <c r="A4" s="265" t="s">
        <v>290</v>
      </c>
      <c r="B4" s="263"/>
      <c r="C4" s="263"/>
      <c r="D4" s="263"/>
      <c r="E4" s="263"/>
      <c r="F4" s="263"/>
      <c r="G4" s="263"/>
      <c r="H4" s="263"/>
      <c r="I4" s="263"/>
      <c r="J4" s="263"/>
      <c r="K4" s="263"/>
      <c r="L4" s="263"/>
      <c r="M4" s="263"/>
      <c r="N4" s="263"/>
      <c r="O4" s="263"/>
      <c r="P4" s="263"/>
      <c r="Q4" s="263"/>
      <c r="R4" s="263"/>
      <c r="S4" s="263"/>
      <c r="T4" s="263"/>
      <c r="U4" s="263"/>
      <c r="V4" s="263"/>
      <c r="W4" s="263"/>
    </row>
    <row r="5" spans="1:23" x14ac:dyDescent="0.3">
      <c r="A5" s="265" t="s">
        <v>357</v>
      </c>
      <c r="B5" s="263"/>
      <c r="C5" s="263"/>
      <c r="D5" s="263"/>
      <c r="E5" s="263"/>
      <c r="F5" s="263"/>
      <c r="G5" s="263"/>
      <c r="H5" s="263"/>
      <c r="I5" s="263"/>
      <c r="J5" s="263"/>
      <c r="K5" s="263"/>
      <c r="L5" s="263"/>
      <c r="M5" s="263"/>
      <c r="N5" s="263"/>
      <c r="O5" s="263"/>
      <c r="P5" s="263"/>
      <c r="Q5" s="263"/>
      <c r="R5" s="263"/>
      <c r="S5" s="263"/>
      <c r="T5" s="263"/>
      <c r="U5" s="263"/>
      <c r="V5" s="263"/>
      <c r="W5" s="263"/>
    </row>
    <row r="6" spans="1:23" x14ac:dyDescent="0.3">
      <c r="A6" s="265" t="s">
        <v>292</v>
      </c>
      <c r="B6" s="263"/>
      <c r="C6" s="263"/>
      <c r="D6" s="263"/>
      <c r="E6" s="263"/>
      <c r="F6" s="263"/>
      <c r="G6" s="263"/>
      <c r="H6" s="263"/>
      <c r="I6" s="263"/>
      <c r="J6" s="263"/>
      <c r="K6" s="263"/>
      <c r="L6" s="263"/>
      <c r="M6" s="263"/>
      <c r="N6" s="263"/>
      <c r="O6" s="263"/>
      <c r="P6" s="263"/>
      <c r="Q6" s="263"/>
      <c r="R6" s="263"/>
      <c r="S6" s="263"/>
      <c r="T6" s="263"/>
      <c r="U6" s="263"/>
      <c r="V6" s="263"/>
      <c r="W6" s="263"/>
    </row>
    <row r="7" spans="1:23" ht="15" thickBot="1" x14ac:dyDescent="0.35">
      <c r="A7" s="264"/>
      <c r="B7" s="264"/>
      <c r="C7" s="264"/>
      <c r="D7" s="264"/>
      <c r="E7" s="264"/>
      <c r="F7" s="264"/>
      <c r="G7" s="264"/>
      <c r="H7" s="264"/>
      <c r="I7" s="264"/>
      <c r="J7" s="264"/>
      <c r="K7" s="264"/>
      <c r="L7" s="264"/>
      <c r="M7" s="264"/>
      <c r="N7" s="264"/>
      <c r="O7" s="264"/>
      <c r="P7" s="264"/>
      <c r="Q7" s="264"/>
      <c r="R7" s="264"/>
      <c r="S7" s="264"/>
      <c r="T7" s="264"/>
      <c r="U7" s="264"/>
      <c r="V7" s="264"/>
      <c r="W7" s="264"/>
    </row>
    <row r="8" spans="1:23" ht="27" thickBot="1" x14ac:dyDescent="0.35">
      <c r="A8" s="266" t="s">
        <v>293</v>
      </c>
      <c r="B8" s="266" t="s">
        <v>294</v>
      </c>
      <c r="C8" s="266" t="s">
        <v>28</v>
      </c>
      <c r="D8" s="266" t="s">
        <v>30</v>
      </c>
      <c r="E8" s="266" t="s">
        <v>29</v>
      </c>
      <c r="F8" s="266" t="s">
        <v>0</v>
      </c>
      <c r="G8" s="266" t="s">
        <v>1</v>
      </c>
      <c r="H8" s="266" t="s">
        <v>2</v>
      </c>
      <c r="I8" s="266" t="s">
        <v>3</v>
      </c>
      <c r="J8" s="266" t="s">
        <v>4</v>
      </c>
      <c r="K8" s="266" t="s">
        <v>5</v>
      </c>
      <c r="L8" s="266" t="s">
        <v>15</v>
      </c>
      <c r="M8" s="266" t="s">
        <v>7</v>
      </c>
      <c r="N8" s="266" t="s">
        <v>8</v>
      </c>
      <c r="O8" s="266" t="s">
        <v>9</v>
      </c>
      <c r="P8" s="266" t="s">
        <v>10</v>
      </c>
      <c r="Q8" s="266" t="s">
        <v>11</v>
      </c>
      <c r="R8" s="266" t="s">
        <v>53</v>
      </c>
      <c r="S8" s="266" t="s">
        <v>54</v>
      </c>
      <c r="T8" s="263"/>
      <c r="U8" s="263"/>
      <c r="V8" s="263"/>
      <c r="W8" s="263"/>
    </row>
    <row r="9" spans="1:23" x14ac:dyDescent="0.3">
      <c r="A9" s="267" t="s">
        <v>295</v>
      </c>
      <c r="B9" s="268">
        <v>0</v>
      </c>
      <c r="C9" s="268">
        <v>0</v>
      </c>
      <c r="D9" s="268">
        <v>0</v>
      </c>
      <c r="E9" s="268">
        <v>0</v>
      </c>
      <c r="F9" s="268">
        <v>0</v>
      </c>
      <c r="G9" s="268">
        <v>0</v>
      </c>
      <c r="H9" s="268">
        <v>0</v>
      </c>
      <c r="I9" s="268">
        <v>0</v>
      </c>
      <c r="J9" s="268">
        <v>0</v>
      </c>
      <c r="K9" s="268">
        <v>0</v>
      </c>
      <c r="L9" s="268">
        <v>0</v>
      </c>
      <c r="M9" s="268">
        <v>0</v>
      </c>
      <c r="N9" s="268">
        <v>0</v>
      </c>
      <c r="O9" s="268">
        <v>0</v>
      </c>
      <c r="P9" s="268">
        <v>0</v>
      </c>
      <c r="Q9" s="268">
        <v>0</v>
      </c>
      <c r="R9" s="268">
        <v>0</v>
      </c>
      <c r="S9" s="268">
        <v>0</v>
      </c>
      <c r="T9" s="263"/>
      <c r="U9" s="263"/>
      <c r="V9" s="263"/>
      <c r="W9" s="263"/>
    </row>
    <row r="10" spans="1:23" x14ac:dyDescent="0.3">
      <c r="A10" s="269" t="s">
        <v>296</v>
      </c>
      <c r="B10" s="268">
        <v>45511408.408196479</v>
      </c>
      <c r="C10" s="268">
        <v>746291.624132197</v>
      </c>
      <c r="D10" s="268">
        <v>30033.125576197464</v>
      </c>
      <c r="E10" s="268">
        <v>288790.94595865795</v>
      </c>
      <c r="F10" s="268">
        <v>2651141.9806821756</v>
      </c>
      <c r="G10" s="268">
        <v>23873.06497913527</v>
      </c>
      <c r="H10" s="268">
        <v>9093400.7273531612</v>
      </c>
      <c r="I10" s="268">
        <v>3631877.9774344401</v>
      </c>
      <c r="J10" s="268">
        <v>706396.88858223974</v>
      </c>
      <c r="K10" s="268">
        <v>36390.702491543605</v>
      </c>
      <c r="L10" s="268">
        <v>30891.180620701896</v>
      </c>
      <c r="M10" s="268">
        <v>107649.55425460555</v>
      </c>
      <c r="N10" s="268">
        <v>10654.928360779571</v>
      </c>
      <c r="O10" s="268">
        <v>27462215.418434862</v>
      </c>
      <c r="P10" s="268">
        <v>657431.98975949851</v>
      </c>
      <c r="Q10" s="268">
        <v>8985.1268701271056</v>
      </c>
      <c r="R10" s="268">
        <v>6676.9216976571424</v>
      </c>
      <c r="S10" s="268">
        <v>18706.251008514842</v>
      </c>
      <c r="T10" s="263"/>
      <c r="U10" s="263"/>
      <c r="V10" s="263"/>
      <c r="W10" s="263"/>
    </row>
    <row r="11" spans="1:23" ht="15" thickBot="1" x14ac:dyDescent="0.35">
      <c r="A11" s="269" t="s">
        <v>297</v>
      </c>
      <c r="B11" s="268">
        <v>-14227658.741951331</v>
      </c>
      <c r="C11" s="268">
        <v>-228487.05215816037</v>
      </c>
      <c r="D11" s="268">
        <v>-9253.9743718789523</v>
      </c>
      <c r="E11" s="268">
        <v>-88610.394180214353</v>
      </c>
      <c r="F11" s="268">
        <v>-826083.35815738107</v>
      </c>
      <c r="G11" s="268">
        <v>-7460.8293953659231</v>
      </c>
      <c r="H11" s="268">
        <v>-2803672.9683099561</v>
      </c>
      <c r="I11" s="268">
        <v>-1116162.6555080872</v>
      </c>
      <c r="J11" s="268">
        <v>-216497.31771036625</v>
      </c>
      <c r="K11" s="268">
        <v>-11215.469921219732</v>
      </c>
      <c r="L11" s="268">
        <v>-9416.7195490687245</v>
      </c>
      <c r="M11" s="268">
        <v>-43306.981374273295</v>
      </c>
      <c r="N11" s="268">
        <v>-3329.7351399206759</v>
      </c>
      <c r="O11" s="268">
        <v>-8612589.0871181544</v>
      </c>
      <c r="P11" s="268">
        <v>-240909.44832521843</v>
      </c>
      <c r="Q11" s="268">
        <v>-2777.3608656371148</v>
      </c>
      <c r="R11" s="268">
        <v>-2007.4438183267614</v>
      </c>
      <c r="S11" s="268">
        <v>-5877.9460481031174</v>
      </c>
      <c r="T11" s="263"/>
      <c r="U11" s="263"/>
      <c r="V11" s="263"/>
      <c r="W11" s="263"/>
    </row>
    <row r="12" spans="1:23" x14ac:dyDescent="0.3">
      <c r="A12" s="270" t="s">
        <v>298</v>
      </c>
      <c r="B12" s="271">
        <v>31283749.666245159</v>
      </c>
      <c r="C12" s="271">
        <v>517804.57197403669</v>
      </c>
      <c r="D12" s="271">
        <v>20779.151204318514</v>
      </c>
      <c r="E12" s="271">
        <v>200180.55177844357</v>
      </c>
      <c r="F12" s="271">
        <v>1825058.6225247947</v>
      </c>
      <c r="G12" s="271">
        <v>16412.235583769347</v>
      </c>
      <c r="H12" s="271">
        <v>6289727.7590432055</v>
      </c>
      <c r="I12" s="271">
        <v>2515715.321926353</v>
      </c>
      <c r="J12" s="271">
        <v>489899.57087187353</v>
      </c>
      <c r="K12" s="271">
        <v>25175.232570323875</v>
      </c>
      <c r="L12" s="271">
        <v>21474.461071633174</v>
      </c>
      <c r="M12" s="271">
        <v>64342.572880332256</v>
      </c>
      <c r="N12" s="271">
        <v>7325.193220858896</v>
      </c>
      <c r="O12" s="271">
        <v>18849626.331316702</v>
      </c>
      <c r="P12" s="271">
        <v>416522.54143428005</v>
      </c>
      <c r="Q12" s="271">
        <v>6207.7660044899922</v>
      </c>
      <c r="R12" s="271">
        <v>4669.4778793303822</v>
      </c>
      <c r="S12" s="271">
        <v>12828.304960411728</v>
      </c>
      <c r="T12" s="263"/>
      <c r="U12" s="263"/>
      <c r="V12" s="263"/>
      <c r="W12" s="263"/>
    </row>
    <row r="13" spans="1:23" x14ac:dyDescent="0.3">
      <c r="A13" s="269" t="s">
        <v>299</v>
      </c>
      <c r="B13" s="268">
        <v>242917.34602208668</v>
      </c>
      <c r="C13" s="268">
        <v>4421.4127127978018</v>
      </c>
      <c r="D13" s="268">
        <v>172.86595028037851</v>
      </c>
      <c r="E13" s="268">
        <v>1976.817313764931</v>
      </c>
      <c r="F13" s="268">
        <v>13988.099973867789</v>
      </c>
      <c r="G13" s="268">
        <v>120.93884914563229</v>
      </c>
      <c r="H13" s="268">
        <v>51722.82642426106</v>
      </c>
      <c r="I13" s="268">
        <v>20898.869063606999</v>
      </c>
      <c r="J13" s="268">
        <v>4161.1792800613075</v>
      </c>
      <c r="K13" s="268">
        <v>259.72165563841486</v>
      </c>
      <c r="L13" s="268">
        <v>179.66825958227503</v>
      </c>
      <c r="M13" s="268">
        <v>123.27718363296665</v>
      </c>
      <c r="N13" s="268">
        <v>41.955584559982242</v>
      </c>
      <c r="O13" s="268">
        <v>143516.34552688652</v>
      </c>
      <c r="P13" s="268">
        <v>1087.6875101088299</v>
      </c>
      <c r="Q13" s="268">
        <v>52.274215995111746</v>
      </c>
      <c r="R13" s="268">
        <v>35.112371836448517</v>
      </c>
      <c r="S13" s="268">
        <v>158.29414606018847</v>
      </c>
      <c r="T13" s="263"/>
      <c r="U13" s="263"/>
      <c r="V13" s="263"/>
      <c r="W13" s="263"/>
    </row>
    <row r="14" spans="1:23" x14ac:dyDescent="0.3">
      <c r="A14" s="269" t="s">
        <v>300</v>
      </c>
      <c r="B14" s="268">
        <v>807674.5135385897</v>
      </c>
      <c r="C14" s="268">
        <v>13895.934134227753</v>
      </c>
      <c r="D14" s="268">
        <v>550.28738641141672</v>
      </c>
      <c r="E14" s="268">
        <v>6250.8595597849244</v>
      </c>
      <c r="F14" s="268">
        <v>46990.160878641262</v>
      </c>
      <c r="G14" s="268">
        <v>446.72845941942836</v>
      </c>
      <c r="H14" s="268">
        <v>164269.60005904382</v>
      </c>
      <c r="I14" s="268">
        <v>65853.122867535189</v>
      </c>
      <c r="J14" s="268">
        <v>13100.064461246255</v>
      </c>
      <c r="K14" s="268">
        <v>800.08602757417214</v>
      </c>
      <c r="L14" s="268">
        <v>554.35374871191175</v>
      </c>
      <c r="M14" s="268">
        <v>1262.3517422864702</v>
      </c>
      <c r="N14" s="268">
        <v>140.8534492916595</v>
      </c>
      <c r="O14" s="268">
        <v>483281.27426294616</v>
      </c>
      <c r="P14" s="268">
        <v>9552.8500896431688</v>
      </c>
      <c r="Q14" s="268">
        <v>170.85342378681131</v>
      </c>
      <c r="R14" s="268">
        <v>102.59336567160334</v>
      </c>
      <c r="S14" s="268">
        <v>452.539622367807</v>
      </c>
      <c r="T14" s="263"/>
      <c r="U14" s="263"/>
      <c r="V14" s="263"/>
      <c r="W14" s="263"/>
    </row>
    <row r="15" spans="1:23" ht="15" thickBot="1" x14ac:dyDescent="0.35">
      <c r="A15" s="269" t="s">
        <v>301</v>
      </c>
      <c r="B15" s="268">
        <v>606781.48474437825</v>
      </c>
      <c r="C15" s="268">
        <v>15009.418147209433</v>
      </c>
      <c r="D15" s="268">
        <v>571.45893126728311</v>
      </c>
      <c r="E15" s="268">
        <v>8369.0577532150892</v>
      </c>
      <c r="F15" s="268">
        <v>33797.598875972581</v>
      </c>
      <c r="G15" s="268">
        <v>400.28164427254268</v>
      </c>
      <c r="H15" s="268">
        <v>146120.64173815527</v>
      </c>
      <c r="I15" s="268">
        <v>59427.198762009859</v>
      </c>
      <c r="J15" s="268">
        <v>14041.001361932484</v>
      </c>
      <c r="K15" s="268">
        <v>960.00626033948913</v>
      </c>
      <c r="L15" s="268">
        <v>503.01141912997662</v>
      </c>
      <c r="M15" s="268">
        <v>548.00399530606683</v>
      </c>
      <c r="N15" s="268">
        <v>59.64759655894418</v>
      </c>
      <c r="O15" s="268">
        <v>323015.46952571266</v>
      </c>
      <c r="P15" s="268">
        <v>3215.2212070526289</v>
      </c>
      <c r="Q15" s="268">
        <v>188.39529720926834</v>
      </c>
      <c r="R15" s="268">
        <v>65.367102080385095</v>
      </c>
      <c r="S15" s="268">
        <v>489.70512695426299</v>
      </c>
      <c r="T15" s="263"/>
      <c r="U15" s="263"/>
      <c r="V15" s="263"/>
      <c r="W15" s="263"/>
    </row>
    <row r="16" spans="1:23" x14ac:dyDescent="0.3">
      <c r="A16" s="270" t="s">
        <v>302</v>
      </c>
      <c r="B16" s="271">
        <v>32941123.010550208</v>
      </c>
      <c r="C16" s="271">
        <v>551131.33696827176</v>
      </c>
      <c r="D16" s="271">
        <v>22073.763472277587</v>
      </c>
      <c r="E16" s="271">
        <v>216777.28640520852</v>
      </c>
      <c r="F16" s="271">
        <v>1919834.482253276</v>
      </c>
      <c r="G16" s="271">
        <v>17380.184536606954</v>
      </c>
      <c r="H16" s="271">
        <v>6651840.8272646656</v>
      </c>
      <c r="I16" s="271">
        <v>2661894.5126195047</v>
      </c>
      <c r="J16" s="271">
        <v>521201.81597511354</v>
      </c>
      <c r="K16" s="271">
        <v>27195.04651387595</v>
      </c>
      <c r="L16" s="271">
        <v>22711.494499057339</v>
      </c>
      <c r="M16" s="271">
        <v>66276.205801557764</v>
      </c>
      <c r="N16" s="271">
        <v>7567.6498512694816</v>
      </c>
      <c r="O16" s="271">
        <v>19799439.420632247</v>
      </c>
      <c r="P16" s="271">
        <v>430378.30024108471</v>
      </c>
      <c r="Q16" s="271">
        <v>6619.2889414811834</v>
      </c>
      <c r="R16" s="271">
        <v>4872.5507189188193</v>
      </c>
      <c r="S16" s="271">
        <v>13928.843855793986</v>
      </c>
      <c r="T16" s="263"/>
      <c r="U16" s="263"/>
      <c r="V16" s="263"/>
      <c r="W16" s="263"/>
    </row>
    <row r="17" spans="1:23" x14ac:dyDescent="0.3">
      <c r="A17" s="269" t="s">
        <v>303</v>
      </c>
      <c r="B17" s="268">
        <v>3609415.3295378373</v>
      </c>
      <c r="C17" s="268">
        <v>63693.424907388035</v>
      </c>
      <c r="D17" s="268">
        <v>2518.6001991933908</v>
      </c>
      <c r="E17" s="268">
        <v>28789.444426878545</v>
      </c>
      <c r="F17" s="268">
        <v>220243.83197651771</v>
      </c>
      <c r="G17" s="268">
        <v>2543.0289922076158</v>
      </c>
      <c r="H17" s="268">
        <v>715047.76881273999</v>
      </c>
      <c r="I17" s="268">
        <v>284073.35083706566</v>
      </c>
      <c r="J17" s="268">
        <v>59960.468642323678</v>
      </c>
      <c r="K17" s="268">
        <v>3416.6622587486695</v>
      </c>
      <c r="L17" s="268">
        <v>2432.601445525132</v>
      </c>
      <c r="M17" s="268">
        <v>4841.8456450882504</v>
      </c>
      <c r="N17" s="268">
        <v>681.09935645985968</v>
      </c>
      <c r="O17" s="268">
        <v>2162522.1576069649</v>
      </c>
      <c r="P17" s="268">
        <v>55666.774621337536</v>
      </c>
      <c r="Q17" s="268">
        <v>838.56876249823392</v>
      </c>
      <c r="R17" s="268">
        <v>458.00320626840232</v>
      </c>
      <c r="S17" s="268">
        <v>1687.697840631889</v>
      </c>
      <c r="T17" s="263"/>
      <c r="U17" s="263"/>
      <c r="V17" s="263"/>
      <c r="W17" s="263"/>
    </row>
    <row r="18" spans="1:23" ht="15" thickBot="1" x14ac:dyDescent="0.35">
      <c r="A18" s="269" t="s">
        <v>304</v>
      </c>
      <c r="B18" s="268">
        <v>-2679640.9180639042</v>
      </c>
      <c r="C18" s="268">
        <v>-45872.313014270221</v>
      </c>
      <c r="D18" s="268">
        <v>-1816.8603407594485</v>
      </c>
      <c r="E18" s="268">
        <v>-20138.839112320969</v>
      </c>
      <c r="F18" s="268">
        <v>-165023.71541376051</v>
      </c>
      <c r="G18" s="268">
        <v>-1909.8317584704823</v>
      </c>
      <c r="H18" s="268">
        <v>-521838.93918547779</v>
      </c>
      <c r="I18" s="268">
        <v>-206832.17964909776</v>
      </c>
      <c r="J18" s="268">
        <v>-43230.608422450619</v>
      </c>
      <c r="K18" s="268">
        <v>-2394.1345449191208</v>
      </c>
      <c r="L18" s="268">
        <v>-1762.2627576120701</v>
      </c>
      <c r="M18" s="268">
        <v>-3378.1403576274824</v>
      </c>
      <c r="N18" s="268">
        <v>-516.48600253398388</v>
      </c>
      <c r="O18" s="268">
        <v>-1620116.2890205802</v>
      </c>
      <c r="P18" s="268">
        <v>-42682.236845166706</v>
      </c>
      <c r="Q18" s="268">
        <v>-609.49649090145931</v>
      </c>
      <c r="R18" s="268">
        <v>-345.95770336277053</v>
      </c>
      <c r="S18" s="268">
        <v>-1172.6274445924578</v>
      </c>
      <c r="T18" s="263"/>
      <c r="U18" s="263"/>
      <c r="V18" s="263"/>
      <c r="W18" s="263"/>
    </row>
    <row r="19" spans="1:23" ht="15" thickBot="1" x14ac:dyDescent="0.35">
      <c r="A19" s="270" t="s">
        <v>305</v>
      </c>
      <c r="B19" s="271">
        <v>929774.41147393349</v>
      </c>
      <c r="C19" s="271">
        <v>17821.111893117806</v>
      </c>
      <c r="D19" s="271">
        <v>701.73985843394257</v>
      </c>
      <c r="E19" s="271">
        <v>8650.6053145575752</v>
      </c>
      <c r="F19" s="271">
        <v>55220.116562757197</v>
      </c>
      <c r="G19" s="271">
        <v>633.19723373713316</v>
      </c>
      <c r="H19" s="271">
        <v>193208.82962726217</v>
      </c>
      <c r="I19" s="271">
        <v>77241.171187967862</v>
      </c>
      <c r="J19" s="271">
        <v>16729.860219873062</v>
      </c>
      <c r="K19" s="271">
        <v>1022.527713829549</v>
      </c>
      <c r="L19" s="271">
        <v>670.33868791306202</v>
      </c>
      <c r="M19" s="271">
        <v>1463.7052874607682</v>
      </c>
      <c r="N19" s="271">
        <v>164.61335392587574</v>
      </c>
      <c r="O19" s="271">
        <v>542405.86858638481</v>
      </c>
      <c r="P19" s="271">
        <v>12984.537776170828</v>
      </c>
      <c r="Q19" s="271">
        <v>229.07227159677458</v>
      </c>
      <c r="R19" s="271">
        <v>112.04550290563179</v>
      </c>
      <c r="S19" s="271">
        <v>515.07039603943122</v>
      </c>
    </row>
    <row r="20" spans="1:23" ht="15" thickBot="1" x14ac:dyDescent="0.35">
      <c r="A20" s="272" t="s">
        <v>306</v>
      </c>
      <c r="B20" s="273">
        <v>33870897.422024146</v>
      </c>
      <c r="C20" s="273">
        <v>568952.44886138954</v>
      </c>
      <c r="D20" s="273">
        <v>22775.503330711534</v>
      </c>
      <c r="E20" s="273">
        <v>225427.89171976611</v>
      </c>
      <c r="F20" s="273">
        <v>1975054.5988160335</v>
      </c>
      <c r="G20" s="273">
        <v>18013.381770344087</v>
      </c>
      <c r="H20" s="273">
        <v>6845049.6568919281</v>
      </c>
      <c r="I20" s="273">
        <v>2739135.6838074727</v>
      </c>
      <c r="J20" s="273">
        <v>537931.67619498656</v>
      </c>
      <c r="K20" s="273">
        <v>28217.5742277055</v>
      </c>
      <c r="L20" s="273">
        <v>23381.833186970398</v>
      </c>
      <c r="M20" s="273">
        <v>67739.911089018526</v>
      </c>
      <c r="N20" s="273">
        <v>7732.2632051953569</v>
      </c>
      <c r="O20" s="273">
        <v>20341845.289218631</v>
      </c>
      <c r="P20" s="273">
        <v>443362.83801725553</v>
      </c>
      <c r="Q20" s="273">
        <v>6848.3612130779575</v>
      </c>
      <c r="R20" s="273">
        <v>4984.5962218244504</v>
      </c>
      <c r="S20" s="273">
        <v>14443.914251833419</v>
      </c>
    </row>
    <row r="22" spans="1:23" x14ac:dyDescent="0.3">
      <c r="A22" s="267" t="s">
        <v>334</v>
      </c>
      <c r="B22" s="268">
        <v>0</v>
      </c>
      <c r="C22" s="268">
        <v>0</v>
      </c>
      <c r="D22" s="268">
        <v>0</v>
      </c>
      <c r="E22" s="268">
        <v>0</v>
      </c>
      <c r="F22" s="268">
        <v>0</v>
      </c>
      <c r="G22" s="268">
        <v>0</v>
      </c>
      <c r="H22" s="268">
        <v>0</v>
      </c>
      <c r="I22" s="268">
        <v>0</v>
      </c>
      <c r="J22" s="268">
        <v>0</v>
      </c>
      <c r="K22" s="268">
        <v>0</v>
      </c>
      <c r="L22" s="268">
        <v>0</v>
      </c>
      <c r="M22" s="268">
        <v>0</v>
      </c>
      <c r="N22" s="268">
        <v>0</v>
      </c>
      <c r="O22" s="268">
        <v>0</v>
      </c>
      <c r="P22" s="268">
        <v>0</v>
      </c>
      <c r="Q22" s="268">
        <v>0</v>
      </c>
      <c r="R22" s="268">
        <v>0</v>
      </c>
      <c r="S22" s="268">
        <v>0</v>
      </c>
    </row>
    <row r="23" spans="1:23" x14ac:dyDescent="0.3">
      <c r="A23" s="269" t="s">
        <v>327</v>
      </c>
      <c r="B23" s="268">
        <v>6904001.0057211323</v>
      </c>
      <c r="C23" s="268">
        <v>116200.32494965762</v>
      </c>
      <c r="D23" s="268">
        <v>4661.9092759489067</v>
      </c>
      <c r="E23" s="268">
        <v>47374.259347775347</v>
      </c>
      <c r="F23" s="268">
        <v>408847.93220351252</v>
      </c>
      <c r="G23" s="268">
        <v>3984.1698974243604</v>
      </c>
      <c r="H23" s="268">
        <v>1386911.739266868</v>
      </c>
      <c r="I23" s="268">
        <v>552445.34291411052</v>
      </c>
      <c r="J23" s="268">
        <v>109493.80203573065</v>
      </c>
      <c r="K23" s="268">
        <v>5792.4275396983985</v>
      </c>
      <c r="L23" s="268">
        <v>4761.12884979308</v>
      </c>
      <c r="M23" s="268">
        <v>13348.474028702376</v>
      </c>
      <c r="N23" s="268">
        <v>1535.2795028302098</v>
      </c>
      <c r="O23" s="268">
        <v>4141231.1179899769</v>
      </c>
      <c r="P23" s="268">
        <v>102046.12903008798</v>
      </c>
      <c r="Q23" s="268">
        <v>1439.3242168592433</v>
      </c>
      <c r="R23" s="268">
        <v>977.52332539331701</v>
      </c>
      <c r="S23" s="268">
        <v>2950.1213467630973</v>
      </c>
    </row>
    <row r="24" spans="1:23" ht="15" thickBot="1" x14ac:dyDescent="0.35">
      <c r="A24" s="269" t="s">
        <v>153</v>
      </c>
      <c r="B24" s="268">
        <v>197120.54759856794</v>
      </c>
      <c r="C24" s="268">
        <v>1705.0019424299285</v>
      </c>
      <c r="D24" s="268">
        <v>69.384339467146901</v>
      </c>
      <c r="E24" s="268">
        <v>461.74917236580615</v>
      </c>
      <c r="F24" s="268">
        <v>12622.121626250973</v>
      </c>
      <c r="G24" s="268">
        <v>116.65423401996208</v>
      </c>
      <c r="H24" s="268">
        <v>23682.936687540063</v>
      </c>
      <c r="I24" s="268">
        <v>8357.4748278925927</v>
      </c>
      <c r="J24" s="268">
        <v>1684.2225836118589</v>
      </c>
      <c r="K24" s="268">
        <v>57.360282825055513</v>
      </c>
      <c r="L24" s="268">
        <v>68.40656914980967</v>
      </c>
      <c r="M24" s="268">
        <v>716.18886699094719</v>
      </c>
      <c r="N24" s="268">
        <v>35.752696274842748</v>
      </c>
      <c r="O24" s="268">
        <v>146114.8217817703</v>
      </c>
      <c r="P24" s="268">
        <v>1350.5055480782353</v>
      </c>
      <c r="Q24" s="268">
        <v>22.162055413311478</v>
      </c>
      <c r="R24" s="268">
        <v>22.019444594714781</v>
      </c>
      <c r="S24" s="268">
        <v>33.784939892396771</v>
      </c>
    </row>
    <row r="25" spans="1:23" ht="15" thickBot="1" x14ac:dyDescent="0.35">
      <c r="A25" s="274" t="s">
        <v>335</v>
      </c>
      <c r="B25" s="273">
        <v>7101121.5533197001</v>
      </c>
      <c r="C25" s="273">
        <v>117905.32689208756</v>
      </c>
      <c r="D25" s="273">
        <v>4731.2936154160534</v>
      </c>
      <c r="E25" s="273">
        <v>47836.008520141157</v>
      </c>
      <c r="F25" s="273">
        <v>421470.05382976355</v>
      </c>
      <c r="G25" s="273">
        <v>4100.8241314443221</v>
      </c>
      <c r="H25" s="273">
        <v>1410594.675954408</v>
      </c>
      <c r="I25" s="273">
        <v>560802.81774200313</v>
      </c>
      <c r="J25" s="273">
        <v>111178.02461934251</v>
      </c>
      <c r="K25" s="273">
        <v>5849.7878225234545</v>
      </c>
      <c r="L25" s="273">
        <v>4829.5354189428899</v>
      </c>
      <c r="M25" s="273">
        <v>14064.662895693324</v>
      </c>
      <c r="N25" s="273">
        <v>1571.0321991050528</v>
      </c>
      <c r="O25" s="273">
        <v>4287345.9397717472</v>
      </c>
      <c r="P25" s="273">
        <v>103396.63457816621</v>
      </c>
      <c r="Q25" s="273">
        <v>1461.486272272555</v>
      </c>
      <c r="R25" s="273">
        <v>999.54276998803186</v>
      </c>
      <c r="S25" s="273">
        <v>2983.9062866554941</v>
      </c>
    </row>
    <row r="27" spans="1:23" x14ac:dyDescent="0.3">
      <c r="A27" s="267" t="s">
        <v>309</v>
      </c>
      <c r="B27" s="268">
        <v>0</v>
      </c>
      <c r="C27" s="268">
        <v>0</v>
      </c>
      <c r="D27" s="268">
        <v>0</v>
      </c>
      <c r="E27" s="268">
        <v>0</v>
      </c>
      <c r="F27" s="268">
        <v>0</v>
      </c>
      <c r="G27" s="268">
        <v>0</v>
      </c>
      <c r="H27" s="268">
        <v>0</v>
      </c>
      <c r="I27" s="268">
        <v>0</v>
      </c>
      <c r="J27" s="268">
        <v>0</v>
      </c>
      <c r="K27" s="268">
        <v>0</v>
      </c>
      <c r="L27" s="268">
        <v>0</v>
      </c>
      <c r="M27" s="268">
        <v>0</v>
      </c>
      <c r="N27" s="268">
        <v>0</v>
      </c>
      <c r="O27" s="268">
        <v>0</v>
      </c>
      <c r="P27" s="268">
        <v>0</v>
      </c>
      <c r="Q27" s="268">
        <v>0</v>
      </c>
      <c r="R27" s="268">
        <v>0</v>
      </c>
      <c r="S27" s="268">
        <v>0</v>
      </c>
    </row>
    <row r="28" spans="1:23" x14ac:dyDescent="0.3">
      <c r="A28" s="269" t="s">
        <v>310</v>
      </c>
      <c r="B28" s="268">
        <v>-1404397.2082789701</v>
      </c>
      <c r="C28" s="268">
        <v>-22954.911673501232</v>
      </c>
      <c r="D28" s="268">
        <v>-913.14933024746642</v>
      </c>
      <c r="E28" s="268">
        <v>-9686.0885716212306</v>
      </c>
      <c r="F28" s="268">
        <v>-87944.309406846907</v>
      </c>
      <c r="G28" s="268">
        <v>-1042.0838332658761</v>
      </c>
      <c r="H28" s="268">
        <v>-265158.01876913843</v>
      </c>
      <c r="I28" s="268">
        <v>-104643.43381996622</v>
      </c>
      <c r="J28" s="268">
        <v>-21662.63789600888</v>
      </c>
      <c r="K28" s="268">
        <v>-1152.8613136834776</v>
      </c>
      <c r="L28" s="268">
        <v>-889.40810653413905</v>
      </c>
      <c r="M28" s="268">
        <v>-1739.0135019684108</v>
      </c>
      <c r="N28" s="268">
        <v>-282.58789837363594</v>
      </c>
      <c r="O28" s="268">
        <v>-860516.67107057909</v>
      </c>
      <c r="P28" s="268">
        <v>-24756.952319910022</v>
      </c>
      <c r="Q28" s="268">
        <v>-311.48479063830587</v>
      </c>
      <c r="R28" s="268">
        <v>-183.52589090430808</v>
      </c>
      <c r="S28" s="268">
        <v>-560.07008578241982</v>
      </c>
    </row>
    <row r="29" spans="1:23" x14ac:dyDescent="0.3">
      <c r="A29" s="269" t="s">
        <v>311</v>
      </c>
      <c r="B29" s="268">
        <v>-1749005.7990108223</v>
      </c>
      <c r="C29" s="268">
        <v>-28900.776041596277</v>
      </c>
      <c r="D29" s="268">
        <v>-1166.6024538997056</v>
      </c>
      <c r="E29" s="268">
        <v>-11955.765903306277</v>
      </c>
      <c r="F29" s="268">
        <v>-102743.20476424319</v>
      </c>
      <c r="G29" s="268">
        <v>-940.93651826786925</v>
      </c>
      <c r="H29" s="268">
        <v>-348976.72663140035</v>
      </c>
      <c r="I29" s="268">
        <v>-138759.96420591601</v>
      </c>
      <c r="J29" s="268">
        <v>-27232.517537719054</v>
      </c>
      <c r="K29" s="268">
        <v>-1486.0024734340316</v>
      </c>
      <c r="L29" s="268">
        <v>-1218.0488093940953</v>
      </c>
      <c r="M29" s="268">
        <v>-4356.045836719717</v>
      </c>
      <c r="N29" s="268">
        <v>-392.11169235671395</v>
      </c>
      <c r="O29" s="268">
        <v>-1053093.910648844</v>
      </c>
      <c r="P29" s="268">
        <v>-26473.699157184597</v>
      </c>
      <c r="Q29" s="268">
        <v>-348.79440188002911</v>
      </c>
      <c r="R29" s="268">
        <v>-237.45138320769266</v>
      </c>
      <c r="S29" s="268">
        <v>-723.24055145237492</v>
      </c>
    </row>
    <row r="30" spans="1:23" x14ac:dyDescent="0.3">
      <c r="A30" s="269" t="s">
        <v>312</v>
      </c>
      <c r="B30" s="268">
        <v>-616289.53976686206</v>
      </c>
      <c r="C30" s="268">
        <v>-10168.249857828949</v>
      </c>
      <c r="D30" s="268">
        <v>-408.08857281191604</v>
      </c>
      <c r="E30" s="268">
        <v>-3966.0998919335166</v>
      </c>
      <c r="F30" s="268">
        <v>-36193.805158104195</v>
      </c>
      <c r="G30" s="268">
        <v>-335.25306858901115</v>
      </c>
      <c r="H30" s="268">
        <v>-123237.45437003722</v>
      </c>
      <c r="I30" s="268">
        <v>-49214.188611331228</v>
      </c>
      <c r="J30" s="268">
        <v>-9634.024190708049</v>
      </c>
      <c r="K30" s="268">
        <v>-497.70101253659436</v>
      </c>
      <c r="L30" s="268">
        <v>-420.79484316360714</v>
      </c>
      <c r="M30" s="268">
        <v>-1233.3174835180803</v>
      </c>
      <c r="N30" s="268">
        <v>-142.80789446369786</v>
      </c>
      <c r="O30" s="268">
        <v>-371890.16143014724</v>
      </c>
      <c r="P30" s="268">
        <v>-8480.286242187618</v>
      </c>
      <c r="Q30" s="268">
        <v>-123.55376757441732</v>
      </c>
      <c r="R30" s="268">
        <v>-90.835599127558325</v>
      </c>
      <c r="S30" s="268">
        <v>-252.91777279917466</v>
      </c>
    </row>
    <row r="31" spans="1:23" x14ac:dyDescent="0.3">
      <c r="A31" s="269" t="s">
        <v>313</v>
      </c>
      <c r="B31" s="268">
        <v>10586.638619509571</v>
      </c>
      <c r="C31" s="268">
        <v>175.13504243665309</v>
      </c>
      <c r="D31" s="268">
        <v>7.0272637447139266</v>
      </c>
      <c r="E31" s="268">
        <v>67.967263488651525</v>
      </c>
      <c r="F31" s="268">
        <v>619.29454921736408</v>
      </c>
      <c r="G31" s="268">
        <v>5.6384343444713148</v>
      </c>
      <c r="H31" s="268">
        <v>2123.5673257857802</v>
      </c>
      <c r="I31" s="268">
        <v>848.9067398214014</v>
      </c>
      <c r="J31" s="268">
        <v>165.67204187411534</v>
      </c>
      <c r="K31" s="268">
        <v>8.5307160427182147</v>
      </c>
      <c r="L31" s="268">
        <v>7.2502165485641568</v>
      </c>
      <c r="M31" s="268">
        <v>21.524515135869887</v>
      </c>
      <c r="N31" s="268">
        <v>2.4684676324665027</v>
      </c>
      <c r="O31" s="268">
        <v>6382.7400182293595</v>
      </c>
      <c r="P31" s="268">
        <v>142.89385303756333</v>
      </c>
      <c r="Q31" s="268">
        <v>2.1093199551686292</v>
      </c>
      <c r="R31" s="268">
        <v>1.5720118576497246</v>
      </c>
      <c r="S31" s="268">
        <v>4.3408403570591103</v>
      </c>
    </row>
    <row r="32" spans="1:23" ht="15" thickBot="1" x14ac:dyDescent="0.35">
      <c r="A32" s="269" t="s">
        <v>314</v>
      </c>
      <c r="B32" s="268">
        <v>10758.557000000003</v>
      </c>
      <c r="C32" s="268">
        <v>181.08957102899004</v>
      </c>
      <c r="D32" s="268">
        <v>7.0698928829337424</v>
      </c>
      <c r="E32" s="268">
        <v>0</v>
      </c>
      <c r="F32" s="268">
        <v>638.95222740262398</v>
      </c>
      <c r="G32" s="268">
        <v>4.3912537624156673</v>
      </c>
      <c r="H32" s="268">
        <v>2276.7933186913174</v>
      </c>
      <c r="I32" s="268">
        <v>936.05443944971159</v>
      </c>
      <c r="J32" s="268">
        <v>175.96069678638824</v>
      </c>
      <c r="K32" s="268">
        <v>0</v>
      </c>
      <c r="L32" s="268">
        <v>8.049471473434398</v>
      </c>
      <c r="M32" s="268">
        <v>12.704953900485602</v>
      </c>
      <c r="N32" s="268">
        <v>5.673318239351782</v>
      </c>
      <c r="O32" s="268">
        <v>6429.8967574649569</v>
      </c>
      <c r="P32" s="268">
        <v>76.030045133013616</v>
      </c>
      <c r="Q32" s="268">
        <v>2.0307094457070187</v>
      </c>
      <c r="R32" s="268">
        <v>3.8603443386718848</v>
      </c>
      <c r="S32" s="268">
        <v>0</v>
      </c>
    </row>
    <row r="33" spans="1:23" x14ac:dyDescent="0.3">
      <c r="A33" s="274" t="s">
        <v>315</v>
      </c>
      <c r="B33" s="271">
        <v>-3748347.3514371449</v>
      </c>
      <c r="C33" s="271">
        <v>-61667.712959460805</v>
      </c>
      <c r="D33" s="271">
        <v>-2473.7432003314407</v>
      </c>
      <c r="E33" s="271">
        <v>-25539.987103372372</v>
      </c>
      <c r="F33" s="271">
        <v>-225623.0725525743</v>
      </c>
      <c r="G33" s="271">
        <v>-2308.2437320158697</v>
      </c>
      <c r="H33" s="271">
        <v>-732971.8391260989</v>
      </c>
      <c r="I33" s="271">
        <v>-290832.62545794237</v>
      </c>
      <c r="J33" s="271">
        <v>-58187.546885775475</v>
      </c>
      <c r="K33" s="271">
        <v>-3128.0340836113851</v>
      </c>
      <c r="L33" s="271">
        <v>-2512.9520710698425</v>
      </c>
      <c r="M33" s="271">
        <v>-7294.147353169853</v>
      </c>
      <c r="N33" s="271">
        <v>-809.36569932222949</v>
      </c>
      <c r="O33" s="271">
        <v>-2272688.1063738759</v>
      </c>
      <c r="P33" s="271">
        <v>-59492.013821111657</v>
      </c>
      <c r="Q33" s="271">
        <v>-779.69293069187665</v>
      </c>
      <c r="R33" s="271">
        <v>-506.38051704323738</v>
      </c>
      <c r="S33" s="271">
        <v>-1531.8875696769101</v>
      </c>
    </row>
    <row r="34" spans="1:23" ht="15" thickBot="1" x14ac:dyDescent="0.35"/>
    <row r="35" spans="1:23" x14ac:dyDescent="0.3">
      <c r="A35" s="272" t="s">
        <v>316</v>
      </c>
      <c r="B35" s="271">
        <v>3352774.2018825556</v>
      </c>
      <c r="C35" s="271">
        <v>56237.613932626744</v>
      </c>
      <c r="D35" s="271">
        <v>2257.5504150846132</v>
      </c>
      <c r="E35" s="271">
        <v>22296.021416768781</v>
      </c>
      <c r="F35" s="271">
        <v>195846.98127718922</v>
      </c>
      <c r="G35" s="271">
        <v>1792.5803994284529</v>
      </c>
      <c r="H35" s="271">
        <v>677622.83682830911</v>
      </c>
      <c r="I35" s="271">
        <v>269970.1922840607</v>
      </c>
      <c r="J35" s="271">
        <v>52990.47773356703</v>
      </c>
      <c r="K35" s="271">
        <v>2721.7537389120694</v>
      </c>
      <c r="L35" s="271">
        <v>2316.5833478730474</v>
      </c>
      <c r="M35" s="271">
        <v>6770.5155425234716</v>
      </c>
      <c r="N35" s="271">
        <v>761.66649978282328</v>
      </c>
      <c r="O35" s="271">
        <v>2014657.8333978711</v>
      </c>
      <c r="P35" s="271">
        <v>43904.620757054559</v>
      </c>
      <c r="Q35" s="271">
        <v>681.7933415806782</v>
      </c>
      <c r="R35" s="271">
        <v>493.16225294479443</v>
      </c>
      <c r="S35" s="271">
        <v>1452.0187169785841</v>
      </c>
      <c r="T35" s="263"/>
      <c r="U35" s="263"/>
      <c r="V35" s="263"/>
      <c r="W35" s="263"/>
    </row>
    <row r="36" spans="1:23" ht="15" thickBot="1" x14ac:dyDescent="0.35">
      <c r="A36" s="269" t="s">
        <v>317</v>
      </c>
      <c r="B36" s="268">
        <v>-1081711.3573679531</v>
      </c>
      <c r="C36" s="268">
        <v>-18082.271027294741</v>
      </c>
      <c r="D36" s="268">
        <v>-730.17602831497436</v>
      </c>
      <c r="E36" s="268">
        <v>-7177.3710052730457</v>
      </c>
      <c r="F36" s="268">
        <v>-63397.939083450889</v>
      </c>
      <c r="G36" s="268">
        <v>-584.60690364842196</v>
      </c>
      <c r="H36" s="268">
        <v>-218579.13083319424</v>
      </c>
      <c r="I36" s="268">
        <v>-86519.862214432054</v>
      </c>
      <c r="J36" s="268">
        <v>-16995.48402516983</v>
      </c>
      <c r="K36" s="268">
        <v>-872.77618391209876</v>
      </c>
      <c r="L36" s="268">
        <v>-748.54316905035012</v>
      </c>
      <c r="M36" s="268">
        <v>-2228.4801213597298</v>
      </c>
      <c r="N36" s="268">
        <v>-243.18854996013295</v>
      </c>
      <c r="O36" s="268">
        <v>-650510.04744101595</v>
      </c>
      <c r="P36" s="268">
        <v>-14176.674483050992</v>
      </c>
      <c r="Q36" s="268">
        <v>-222.52875064307099</v>
      </c>
      <c r="R36" s="268">
        <v>-158.90953724527688</v>
      </c>
      <c r="S36" s="268">
        <v>-483.36801093714587</v>
      </c>
      <c r="T36" s="263"/>
      <c r="U36" s="263"/>
      <c r="V36" s="263"/>
      <c r="W36" s="263"/>
    </row>
    <row r="37" spans="1:23" x14ac:dyDescent="0.3">
      <c r="A37" s="272" t="s">
        <v>318</v>
      </c>
      <c r="B37" s="271">
        <v>2271062.8445146028</v>
      </c>
      <c r="C37" s="271">
        <v>38155.342905332007</v>
      </c>
      <c r="D37" s="271">
        <v>1527.3743867696387</v>
      </c>
      <c r="E37" s="271">
        <v>15118.650411495735</v>
      </c>
      <c r="F37" s="271">
        <v>132449.04219373834</v>
      </c>
      <c r="G37" s="271">
        <v>1207.9734957800308</v>
      </c>
      <c r="H37" s="271">
        <v>459043.70599511481</v>
      </c>
      <c r="I37" s="271">
        <v>183450.33006962866</v>
      </c>
      <c r="J37" s="271">
        <v>35994.993708397196</v>
      </c>
      <c r="K37" s="271">
        <v>1848.9775549999704</v>
      </c>
      <c r="L37" s="271">
        <v>1568.0401788226973</v>
      </c>
      <c r="M37" s="271">
        <v>4542.0354211637414</v>
      </c>
      <c r="N37" s="271">
        <v>518.47794982269033</v>
      </c>
      <c r="O37" s="271">
        <v>1364147.7859568552</v>
      </c>
      <c r="P37" s="271">
        <v>29727.946274003567</v>
      </c>
      <c r="Q37" s="271">
        <v>459.26459093760724</v>
      </c>
      <c r="R37" s="271">
        <v>334.25271569951752</v>
      </c>
      <c r="S37" s="271">
        <v>968.65070604143807</v>
      </c>
      <c r="T37" s="263"/>
      <c r="U37" s="263"/>
      <c r="V37" s="263"/>
      <c r="W37" s="263"/>
    </row>
    <row r="39" spans="1:23" x14ac:dyDescent="0.3">
      <c r="A39" s="269" t="s">
        <v>319</v>
      </c>
      <c r="B39" s="268">
        <v>596.14032999999995</v>
      </c>
      <c r="C39" s="268">
        <v>0</v>
      </c>
      <c r="D39" s="268">
        <v>0</v>
      </c>
      <c r="E39" s="268">
        <v>0</v>
      </c>
      <c r="F39" s="268">
        <v>0</v>
      </c>
      <c r="G39" s="268">
        <v>0</v>
      </c>
      <c r="H39" s="268">
        <v>0</v>
      </c>
      <c r="I39" s="268">
        <v>394.96484999999996</v>
      </c>
      <c r="J39" s="268">
        <v>130.32131999999999</v>
      </c>
      <c r="K39" s="268">
        <v>70.854160000000007</v>
      </c>
      <c r="L39" s="268">
        <v>0</v>
      </c>
      <c r="M39" s="268">
        <v>0</v>
      </c>
      <c r="N39" s="268">
        <v>0</v>
      </c>
      <c r="O39" s="268">
        <v>0</v>
      </c>
      <c r="P39" s="268">
        <v>0</v>
      </c>
      <c r="Q39" s="268">
        <v>0</v>
      </c>
      <c r="R39" s="268">
        <v>0</v>
      </c>
      <c r="S39" s="268">
        <v>0</v>
      </c>
      <c r="T39" s="263"/>
      <c r="U39" s="263"/>
      <c r="V39" s="263"/>
      <c r="W39" s="263"/>
    </row>
    <row r="40" spans="1:23" ht="15" thickBot="1" x14ac:dyDescent="0.35">
      <c r="A40" s="264"/>
      <c r="B40" s="264"/>
      <c r="C40" s="264"/>
      <c r="D40" s="264"/>
      <c r="E40" s="264"/>
      <c r="F40" s="264"/>
      <c r="G40" s="264"/>
      <c r="H40" s="264"/>
      <c r="I40" s="264"/>
      <c r="J40" s="264"/>
      <c r="K40" s="264"/>
      <c r="L40" s="264"/>
      <c r="M40" s="264"/>
      <c r="N40" s="264"/>
      <c r="O40" s="264"/>
      <c r="P40" s="264"/>
      <c r="Q40" s="264"/>
      <c r="R40" s="264"/>
      <c r="S40" s="264"/>
      <c r="T40" s="264"/>
      <c r="U40" s="264"/>
      <c r="V40" s="264"/>
      <c r="W40" s="264"/>
    </row>
    <row r="41" spans="1:23" ht="15" thickBot="1" x14ac:dyDescent="0.35">
      <c r="A41" s="269" t="s">
        <v>320</v>
      </c>
      <c r="B41" s="268">
        <v>-596.14032999999995</v>
      </c>
      <c r="C41" s="268">
        <v>-11.019066462667524</v>
      </c>
      <c r="D41" s="268">
        <v>-0.43037838255612254</v>
      </c>
      <c r="E41" s="268">
        <v>-5.8406207519285216</v>
      </c>
      <c r="F41" s="268">
        <v>-33.441781007489084</v>
      </c>
      <c r="G41" s="268">
        <v>-0.27070460106011535</v>
      </c>
      <c r="H41" s="268">
        <v>-129.19983401439069</v>
      </c>
      <c r="I41" s="268">
        <v>-52.177025487537769</v>
      </c>
      <c r="J41" s="268">
        <v>-10.287098497257213</v>
      </c>
      <c r="K41" s="268">
        <v>-0.71009211466147037</v>
      </c>
      <c r="L41" s="268">
        <v>-0.44836318914853684</v>
      </c>
      <c r="M41" s="268">
        <v>-5.8752269315487694E-2</v>
      </c>
      <c r="N41" s="268">
        <v>-4.1286094477864493E-2</v>
      </c>
      <c r="O41" s="268">
        <v>-351.39056301373256</v>
      </c>
      <c r="P41" s="268">
        <v>-0.3537996800671494</v>
      </c>
      <c r="Q41" s="268">
        <v>-0.12731401143863141</v>
      </c>
      <c r="R41" s="268">
        <v>-5.3337512428316643E-2</v>
      </c>
      <c r="S41" s="268">
        <v>-0.29031290984287739</v>
      </c>
      <c r="T41" s="263"/>
      <c r="U41" s="263"/>
      <c r="V41" s="263"/>
      <c r="W41" s="263"/>
    </row>
    <row r="42" spans="1:23" x14ac:dyDescent="0.3">
      <c r="A42" s="270" t="s">
        <v>321</v>
      </c>
      <c r="B42" s="271">
        <v>0</v>
      </c>
      <c r="C42" s="271">
        <v>-11.019066462667524</v>
      </c>
      <c r="D42" s="271">
        <v>-0.43037838255612254</v>
      </c>
      <c r="E42" s="271">
        <v>-5.8406207519285216</v>
      </c>
      <c r="F42" s="271">
        <v>-33.441781007489084</v>
      </c>
      <c r="G42" s="271">
        <v>-0.27070460106011535</v>
      </c>
      <c r="H42" s="271">
        <v>-129.19983401439069</v>
      </c>
      <c r="I42" s="271">
        <v>342.78782451246218</v>
      </c>
      <c r="J42" s="271">
        <v>120.03422150274277</v>
      </c>
      <c r="K42" s="271">
        <v>70.144067885338529</v>
      </c>
      <c r="L42" s="271">
        <v>-0.44836318914853684</v>
      </c>
      <c r="M42" s="271">
        <v>-5.8752269315487694E-2</v>
      </c>
      <c r="N42" s="271">
        <v>-4.1286094477864493E-2</v>
      </c>
      <c r="O42" s="271">
        <v>-351.39056301373256</v>
      </c>
      <c r="P42" s="271">
        <v>-0.3537996800671494</v>
      </c>
      <c r="Q42" s="271">
        <v>-0.12731401143863141</v>
      </c>
      <c r="R42" s="271">
        <v>-5.3337512428316643E-2</v>
      </c>
      <c r="S42" s="271">
        <v>-0.29031290984287739</v>
      </c>
      <c r="T42" s="263"/>
      <c r="U42" s="263"/>
      <c r="V42" s="263"/>
      <c r="W42" s="263"/>
    </row>
    <row r="43" spans="1:23" x14ac:dyDescent="0.3">
      <c r="A43" s="269" t="s">
        <v>322</v>
      </c>
      <c r="B43" s="268">
        <v>0</v>
      </c>
      <c r="C43" s="268">
        <v>-6.7591579023204336</v>
      </c>
      <c r="D43" s="268">
        <v>-0.26399654229310143</v>
      </c>
      <c r="E43" s="268">
        <v>-3.5826699152423047</v>
      </c>
      <c r="F43" s="268">
        <v>-20.513378254887055</v>
      </c>
      <c r="G43" s="268">
        <v>-0.16605173856143818</v>
      </c>
      <c r="H43" s="268">
        <v>-79.251911404248929</v>
      </c>
      <c r="I43" s="268">
        <v>210.26799690540605</v>
      </c>
      <c r="J43" s="268">
        <v>73.629672673989489</v>
      </c>
      <c r="K43" s="268">
        <v>43.026769314295606</v>
      </c>
      <c r="L43" s="268">
        <v>-0.27502852472216405</v>
      </c>
      <c r="M43" s="268">
        <v>-3.6038975422143169E-2</v>
      </c>
      <c r="N43" s="268">
        <v>-2.5325124654747788E-2</v>
      </c>
      <c r="O43" s="268">
        <v>-215.54496552334302</v>
      </c>
      <c r="P43" s="268">
        <v>-0.21702273159584887</v>
      </c>
      <c r="Q43" s="268">
        <v>-7.8095137134077952E-2</v>
      </c>
      <c r="R43" s="268">
        <v>-3.2717532818356009E-2</v>
      </c>
      <c r="S43" s="268">
        <v>-0.1780795864475703</v>
      </c>
      <c r="T43" s="263"/>
      <c r="U43" s="263"/>
      <c r="V43" s="263"/>
      <c r="W43" s="263"/>
    </row>
    <row r="44" spans="1:23" ht="15" thickBot="1" x14ac:dyDescent="0.35"/>
    <row r="45" spans="1:23" ht="15" thickBot="1" x14ac:dyDescent="0.35">
      <c r="A45" s="267" t="s">
        <v>323</v>
      </c>
      <c r="B45" s="273">
        <v>2271062.8445146028</v>
      </c>
      <c r="C45" s="273">
        <v>38148.583747429686</v>
      </c>
      <c r="D45" s="273">
        <v>1527.1103902273455</v>
      </c>
      <c r="E45" s="273">
        <v>15115.067741580493</v>
      </c>
      <c r="F45" s="273">
        <v>132428.52881548344</v>
      </c>
      <c r="G45" s="273">
        <v>1207.8074440414694</v>
      </c>
      <c r="H45" s="273">
        <v>458964.45408371056</v>
      </c>
      <c r="I45" s="273">
        <v>183660.59806653406</v>
      </c>
      <c r="J45" s="273">
        <v>36068.623381071186</v>
      </c>
      <c r="K45" s="273">
        <v>1892.0043243142659</v>
      </c>
      <c r="L45" s="273">
        <v>1567.7651502979752</v>
      </c>
      <c r="M45" s="273">
        <v>4541.999382188319</v>
      </c>
      <c r="N45" s="273">
        <v>518.45262469803561</v>
      </c>
      <c r="O45" s="273">
        <v>1363932.2409913319</v>
      </c>
      <c r="P45" s="273">
        <v>29727.729251271972</v>
      </c>
      <c r="Q45" s="273">
        <v>459.18649580047315</v>
      </c>
      <c r="R45" s="273">
        <v>334.21999816669916</v>
      </c>
      <c r="S45" s="273">
        <v>968.47262645499052</v>
      </c>
      <c r="T45" s="263"/>
      <c r="U45" s="263"/>
      <c r="V45" s="263"/>
      <c r="W45" s="263"/>
    </row>
    <row r="47" spans="1:23" x14ac:dyDescent="0.3">
      <c r="A47" s="267" t="s">
        <v>336</v>
      </c>
      <c r="B47" s="275">
        <v>6.7050566042512694E-2</v>
      </c>
      <c r="C47" s="275">
        <v>6.7050566042512277E-2</v>
      </c>
      <c r="D47" s="275">
        <v>6.7050566042512874E-2</v>
      </c>
      <c r="E47" s="275">
        <v>6.7050566042512319E-2</v>
      </c>
      <c r="F47" s="275">
        <v>6.7050566042512999E-2</v>
      </c>
      <c r="G47" s="275">
        <v>6.7050566042513748E-2</v>
      </c>
      <c r="H47" s="275">
        <v>6.7050566042512624E-2</v>
      </c>
      <c r="I47" s="275">
        <v>6.7050566042511944E-2</v>
      </c>
      <c r="J47" s="275">
        <v>6.7050566042512111E-2</v>
      </c>
      <c r="K47" s="275">
        <v>6.7050566042512486E-2</v>
      </c>
      <c r="L47" s="275">
        <v>6.7050566042512749E-2</v>
      </c>
      <c r="M47" s="275">
        <v>6.7050566042514831E-2</v>
      </c>
      <c r="N47" s="275">
        <v>6.7050566042511847E-2</v>
      </c>
      <c r="O47" s="275">
        <v>6.7050566042512805E-2</v>
      </c>
      <c r="P47" s="275">
        <v>6.7050566042512971E-2</v>
      </c>
      <c r="Q47" s="275">
        <v>6.7050566042513748E-2</v>
      </c>
      <c r="R47" s="275">
        <v>6.705056604251261E-2</v>
      </c>
      <c r="S47" s="275">
        <v>6.7050566042515705E-2</v>
      </c>
      <c r="T47" s="263"/>
      <c r="U47" s="263"/>
      <c r="V47" s="263"/>
      <c r="W47" s="263"/>
    </row>
    <row r="49" spans="1:23" ht="16.2" x14ac:dyDescent="0.3">
      <c r="A49" s="267" t="s">
        <v>337</v>
      </c>
      <c r="B49" s="268">
        <v>0</v>
      </c>
      <c r="C49" s="268">
        <v>0</v>
      </c>
      <c r="D49" s="268">
        <v>0</v>
      </c>
      <c r="E49" s="268">
        <v>0</v>
      </c>
      <c r="F49" s="268">
        <v>0</v>
      </c>
      <c r="G49" s="268">
        <v>0</v>
      </c>
      <c r="H49" s="268">
        <v>0</v>
      </c>
      <c r="I49" s="268">
        <v>0</v>
      </c>
      <c r="J49" s="268">
        <v>0</v>
      </c>
      <c r="K49" s="268">
        <v>0</v>
      </c>
      <c r="L49" s="268">
        <v>0</v>
      </c>
      <c r="M49" s="268">
        <v>0</v>
      </c>
      <c r="N49" s="268">
        <v>0</v>
      </c>
      <c r="O49" s="268">
        <v>0</v>
      </c>
      <c r="P49" s="268">
        <v>0</v>
      </c>
      <c r="Q49" s="268">
        <v>0</v>
      </c>
      <c r="R49" s="268">
        <v>0</v>
      </c>
      <c r="S49" s="268">
        <v>0</v>
      </c>
      <c r="T49" s="263"/>
      <c r="U49" s="263"/>
      <c r="V49" s="263"/>
      <c r="W49" s="263"/>
    </row>
    <row r="50" spans="1:23" x14ac:dyDescent="0.3">
      <c r="A50" s="269" t="s">
        <v>338</v>
      </c>
      <c r="B50" s="268">
        <v>1137370.1047540999</v>
      </c>
      <c r="C50" s="268">
        <v>28495.293045431823</v>
      </c>
      <c r="D50" s="268">
        <v>558.90705812721046</v>
      </c>
      <c r="E50" s="268">
        <v>11175.32256697043</v>
      </c>
      <c r="F50" s="268">
        <v>37391.267207138299</v>
      </c>
      <c r="G50" s="268">
        <v>-249.42231585486465</v>
      </c>
      <c r="H50" s="268">
        <v>243882.50907491971</v>
      </c>
      <c r="I50" s="268">
        <v>169477.49162122642</v>
      </c>
      <c r="J50" s="268">
        <v>31298.124164438352</v>
      </c>
      <c r="K50" s="268">
        <v>1159.8782503519319</v>
      </c>
      <c r="L50" s="268">
        <v>668.09672808125424</v>
      </c>
      <c r="M50" s="268">
        <v>-4460.8261929783021</v>
      </c>
      <c r="N50" s="268">
        <v>542.89326725613455</v>
      </c>
      <c r="O50" s="268">
        <v>610574.28137146658</v>
      </c>
      <c r="P50" s="268">
        <v>8232.2138445128203</v>
      </c>
      <c r="Q50" s="268">
        <v>-100.16127590318187</v>
      </c>
      <c r="R50" s="268">
        <v>176.02099348293652</v>
      </c>
      <c r="S50" s="268">
        <v>-1451.7846545668688</v>
      </c>
      <c r="T50" s="263"/>
      <c r="U50" s="263"/>
      <c r="V50" s="263"/>
      <c r="W50" s="263"/>
    </row>
    <row r="51" spans="1:23" ht="15" thickBot="1" x14ac:dyDescent="0.35">
      <c r="A51" s="269" t="s">
        <v>339</v>
      </c>
      <c r="B51" s="268">
        <v>-3777.473800958127</v>
      </c>
      <c r="C51" s="268">
        <v>1.87519769409718</v>
      </c>
      <c r="D51" s="268">
        <v>0.11906773982709273</v>
      </c>
      <c r="E51" s="268">
        <v>1.3243995267548598E-3</v>
      </c>
      <c r="F51" s="268">
        <v>-6.9297916265819222</v>
      </c>
      <c r="G51" s="268">
        <v>2.2121718810767343</v>
      </c>
      <c r="H51" s="268">
        <v>106.73952886956558</v>
      </c>
      <c r="I51" s="268">
        <v>14.959831213355995</v>
      </c>
      <c r="J51" s="268">
        <v>3.3655321356137282</v>
      </c>
      <c r="K51" s="268">
        <v>5.7726809452848103E-2</v>
      </c>
      <c r="L51" s="268">
        <v>2.1034580718842337E-3</v>
      </c>
      <c r="M51" s="268">
        <v>15.141639862133307</v>
      </c>
      <c r="N51" s="268">
        <v>1.5435379241112969E-2</v>
      </c>
      <c r="O51" s="268">
        <v>-3917.5590910169781</v>
      </c>
      <c r="P51" s="268">
        <v>2.1829802173827777</v>
      </c>
      <c r="Q51" s="268">
        <v>0.11205508915894825</v>
      </c>
      <c r="R51" s="268">
        <v>4.3623344491606986E-2</v>
      </c>
      <c r="S51" s="268">
        <v>0.18686359245119821</v>
      </c>
    </row>
    <row r="52" spans="1:23" ht="15" thickBot="1" x14ac:dyDescent="0.35">
      <c r="A52" s="272" t="s">
        <v>340</v>
      </c>
      <c r="B52" s="273">
        <v>1133592.6309531417</v>
      </c>
      <c r="C52" s="273">
        <v>28497.168243125918</v>
      </c>
      <c r="D52" s="273">
        <v>559.02612586703754</v>
      </c>
      <c r="E52" s="273">
        <v>11175.323891369957</v>
      </c>
      <c r="F52" s="273">
        <v>37384.33741551172</v>
      </c>
      <c r="G52" s="273">
        <v>-247.21014397378792</v>
      </c>
      <c r="H52" s="273">
        <v>243989.24860378928</v>
      </c>
      <c r="I52" s="273">
        <v>169492.4514524398</v>
      </c>
      <c r="J52" s="273">
        <v>31301.489696573964</v>
      </c>
      <c r="K52" s="273">
        <v>1159.9359771613847</v>
      </c>
      <c r="L52" s="273">
        <v>668.09883153932617</v>
      </c>
      <c r="M52" s="273">
        <v>-4445.6845531161689</v>
      </c>
      <c r="N52" s="273">
        <v>542.90870263537568</v>
      </c>
      <c r="O52" s="273">
        <v>606656.72228044958</v>
      </c>
      <c r="P52" s="273">
        <v>8234.3968247302018</v>
      </c>
      <c r="Q52" s="273">
        <v>-100.04922081402292</v>
      </c>
      <c r="R52" s="273">
        <v>176.06461682742813</v>
      </c>
      <c r="S52" s="273">
        <v>-1451.5977909744174</v>
      </c>
    </row>
    <row r="53" spans="1:23" x14ac:dyDescent="0.3">
      <c r="A53" s="198"/>
      <c r="B53" s="197"/>
      <c r="C53" s="197"/>
      <c r="D53" s="197"/>
      <c r="E53" s="197"/>
      <c r="F53" s="197"/>
      <c r="G53" s="197"/>
      <c r="H53" s="197"/>
      <c r="I53" s="197"/>
      <c r="J53" s="197"/>
      <c r="K53" s="197"/>
      <c r="L53" s="197"/>
      <c r="M53" s="197"/>
      <c r="N53" s="197"/>
      <c r="O53" s="197"/>
      <c r="P53" s="197"/>
      <c r="Q53" s="197"/>
      <c r="R53" s="197"/>
      <c r="S53" s="197"/>
    </row>
    <row r="54" spans="1:23" ht="16.2" x14ac:dyDescent="0.3">
      <c r="A54" s="267" t="s">
        <v>341</v>
      </c>
      <c r="B54" s="276">
        <v>0.84036428295989407</v>
      </c>
      <c r="C54" s="276">
        <v>0.75830465854008566</v>
      </c>
      <c r="D54" s="276">
        <v>0.8818449727901998</v>
      </c>
      <c r="E54" s="276">
        <v>0.76638260095081645</v>
      </c>
      <c r="F54" s="276">
        <v>0.91130013372050467</v>
      </c>
      <c r="G54" s="276">
        <v>1.0602830397134635</v>
      </c>
      <c r="H54" s="276">
        <v>0.82703093045583331</v>
      </c>
      <c r="I54" s="276">
        <v>0.69776818858564549</v>
      </c>
      <c r="J54" s="276">
        <v>0.71845614451465789</v>
      </c>
      <c r="K54" s="276">
        <v>0.80171315398905918</v>
      </c>
      <c r="L54" s="276">
        <v>0.8616639544833149</v>
      </c>
      <c r="M54" s="276">
        <v>1.3160889518708239</v>
      </c>
      <c r="N54" s="276">
        <v>0.65442547711966259</v>
      </c>
      <c r="O54" s="276">
        <v>0.85850063633709317</v>
      </c>
      <c r="P54" s="276">
        <v>0.92036107501637177</v>
      </c>
      <c r="Q54" s="276">
        <v>1.0684571745299052</v>
      </c>
      <c r="R54" s="276">
        <v>0.82385484432093259</v>
      </c>
      <c r="S54" s="276">
        <v>1.4864756636179211</v>
      </c>
    </row>
    <row r="55" spans="1:23" x14ac:dyDescent="0.3">
      <c r="A55" s="265" t="s">
        <v>293</v>
      </c>
      <c r="B55" s="263"/>
      <c r="C55" s="263"/>
      <c r="D55" s="263"/>
      <c r="E55" s="263"/>
      <c r="F55" s="263"/>
      <c r="G55" s="263"/>
      <c r="H55" s="263"/>
      <c r="I55" s="263"/>
      <c r="J55" s="263"/>
      <c r="K55" s="263"/>
      <c r="L55" s="263"/>
      <c r="M55" s="263"/>
      <c r="N55" s="263"/>
      <c r="O55" s="263"/>
      <c r="P55" s="263"/>
      <c r="Q55" s="263"/>
      <c r="R55" s="263"/>
      <c r="S55" s="263"/>
    </row>
    <row r="56" spans="1:23" ht="16.2" x14ac:dyDescent="0.3">
      <c r="A56" s="265" t="s">
        <v>477</v>
      </c>
      <c r="B56" s="263"/>
      <c r="C56" s="263"/>
      <c r="D56" s="263"/>
      <c r="E56" s="263"/>
      <c r="F56" s="263"/>
      <c r="G56" s="263"/>
      <c r="H56" s="263"/>
      <c r="I56" s="263"/>
      <c r="J56" s="263"/>
      <c r="K56" s="263"/>
      <c r="L56" s="263"/>
      <c r="M56" s="263"/>
      <c r="N56" s="263"/>
      <c r="O56" s="263"/>
      <c r="P56" s="263"/>
      <c r="Q56" s="263"/>
      <c r="R56" s="263"/>
      <c r="S56" s="263"/>
    </row>
    <row r="57" spans="1:23" x14ac:dyDescent="0.3">
      <c r="A57" s="265" t="s">
        <v>342</v>
      </c>
      <c r="B57" s="263"/>
      <c r="C57" s="263"/>
      <c r="D57" s="263"/>
      <c r="E57" s="263"/>
      <c r="F57" s="263"/>
      <c r="G57" s="263"/>
      <c r="H57" s="263"/>
      <c r="I57" s="263"/>
      <c r="J57" s="263"/>
      <c r="K57" s="263"/>
      <c r="L57" s="263"/>
      <c r="M57" s="263"/>
      <c r="N57" s="263"/>
      <c r="O57" s="263"/>
      <c r="P57" s="263"/>
      <c r="Q57" s="263"/>
      <c r="R57" s="263"/>
      <c r="S57" s="263"/>
    </row>
    <row r="58" spans="1:23" ht="16.2" x14ac:dyDescent="0.3">
      <c r="A58" s="265" t="s">
        <v>478</v>
      </c>
      <c r="B58" s="263"/>
      <c r="C58" s="263"/>
      <c r="D58" s="263"/>
      <c r="E58" s="263"/>
      <c r="F58" s="263"/>
      <c r="G58" s="263"/>
      <c r="H58" s="263"/>
      <c r="I58" s="263"/>
      <c r="J58" s="263"/>
      <c r="K58" s="263"/>
      <c r="L58" s="263"/>
      <c r="M58" s="263"/>
      <c r="N58" s="263"/>
      <c r="O58" s="263"/>
      <c r="P58" s="263"/>
      <c r="Q58" s="263"/>
      <c r="R58" s="263"/>
      <c r="S58" s="263"/>
    </row>
    <row r="59" spans="1:23" x14ac:dyDescent="0.3">
      <c r="A59" s="265" t="s">
        <v>343</v>
      </c>
      <c r="B59" s="263"/>
      <c r="C59" s="263"/>
      <c r="D59" s="263"/>
      <c r="E59" s="263"/>
      <c r="F59" s="263"/>
      <c r="G59" s="263"/>
      <c r="H59" s="263"/>
      <c r="I59" s="263"/>
      <c r="J59" s="263"/>
      <c r="K59" s="263"/>
      <c r="L59" s="263"/>
      <c r="M59" s="263"/>
      <c r="N59" s="263"/>
      <c r="O59" s="263"/>
      <c r="P59" s="263"/>
      <c r="Q59" s="263"/>
      <c r="R59" s="263"/>
      <c r="S59" s="263"/>
    </row>
    <row r="60" spans="1:23" x14ac:dyDescent="0.3">
      <c r="A60" s="265" t="s">
        <v>293</v>
      </c>
      <c r="B60" s="263"/>
      <c r="C60" s="263"/>
      <c r="D60" s="263"/>
      <c r="E60" s="263"/>
      <c r="F60" s="263"/>
      <c r="G60" s="263"/>
      <c r="H60" s="263"/>
      <c r="I60" s="263"/>
      <c r="J60" s="263"/>
      <c r="K60" s="263"/>
      <c r="L60" s="263"/>
      <c r="M60" s="263"/>
      <c r="N60" s="263"/>
      <c r="O60" s="263"/>
      <c r="P60" s="263"/>
      <c r="Q60" s="263"/>
      <c r="R60" s="263"/>
      <c r="S60" s="263"/>
    </row>
    <row r="61" spans="1:23" x14ac:dyDescent="0.3">
      <c r="A61" s="265" t="s">
        <v>332</v>
      </c>
      <c r="B61" s="263"/>
      <c r="C61" s="263"/>
      <c r="D61" s="263"/>
      <c r="E61" s="263"/>
      <c r="F61" s="263"/>
      <c r="G61" s="263"/>
      <c r="H61" s="263"/>
      <c r="I61" s="263"/>
      <c r="J61" s="263"/>
      <c r="K61" s="263"/>
      <c r="L61" s="263"/>
      <c r="M61" s="263"/>
      <c r="N61" s="263"/>
      <c r="O61" s="263"/>
      <c r="P61" s="263"/>
      <c r="Q61" s="263"/>
      <c r="R61" s="263"/>
      <c r="S61" s="263"/>
    </row>
    <row r="62" spans="1:23" x14ac:dyDescent="0.3">
      <c r="A62" s="277"/>
      <c r="B62" s="263"/>
      <c r="C62" s="263"/>
      <c r="D62" s="263"/>
      <c r="E62" s="263"/>
      <c r="F62" s="263"/>
      <c r="G62" s="263"/>
      <c r="H62" s="263"/>
      <c r="I62" s="263"/>
      <c r="J62" s="263"/>
      <c r="K62" s="263"/>
      <c r="L62" s="263"/>
      <c r="M62" s="263"/>
      <c r="N62" s="263"/>
      <c r="O62" s="263"/>
      <c r="P62" s="263"/>
      <c r="Q62" s="263"/>
      <c r="R62" s="263"/>
      <c r="S62" s="263"/>
    </row>
    <row r="63" spans="1:23" x14ac:dyDescent="0.3">
      <c r="A63" s="277"/>
      <c r="B63" s="263"/>
      <c r="C63" s="263"/>
      <c r="D63" s="263"/>
      <c r="E63" s="263"/>
      <c r="F63" s="263"/>
      <c r="G63" s="263"/>
      <c r="H63" s="263"/>
      <c r="I63" s="263"/>
      <c r="J63" s="263"/>
      <c r="K63" s="263"/>
      <c r="L63" s="263"/>
      <c r="M63" s="263"/>
      <c r="N63" s="263"/>
      <c r="O63" s="263"/>
      <c r="P63" s="263"/>
      <c r="Q63" s="263"/>
      <c r="R63" s="263"/>
      <c r="S63" s="263"/>
    </row>
    <row r="64" spans="1:23" x14ac:dyDescent="0.3">
      <c r="A64" s="277"/>
      <c r="B64" s="263"/>
      <c r="C64" s="263"/>
      <c r="D64" s="263"/>
      <c r="E64" s="263"/>
      <c r="F64" s="263"/>
      <c r="G64" s="263"/>
      <c r="H64" s="263"/>
      <c r="I64" s="263"/>
      <c r="J64" s="263"/>
      <c r="K64" s="263"/>
      <c r="L64" s="263"/>
      <c r="M64" s="263"/>
      <c r="N64" s="263"/>
      <c r="O64" s="263"/>
      <c r="P64" s="263"/>
      <c r="Q64" s="263"/>
      <c r="R64" s="263"/>
      <c r="S64" s="263"/>
    </row>
    <row r="65" spans="1:23" x14ac:dyDescent="0.3">
      <c r="A65" s="277"/>
      <c r="B65" s="263"/>
      <c r="C65" s="263"/>
      <c r="D65" s="263"/>
      <c r="E65" s="263"/>
      <c r="F65" s="263"/>
      <c r="G65" s="263"/>
      <c r="H65" s="263"/>
      <c r="I65" s="263"/>
      <c r="J65" s="263"/>
      <c r="K65" s="263"/>
      <c r="L65" s="263"/>
      <c r="M65" s="263"/>
      <c r="N65" s="263"/>
      <c r="O65" s="263"/>
      <c r="P65" s="263"/>
      <c r="Q65" s="263"/>
      <c r="R65" s="263"/>
      <c r="S65" s="263"/>
    </row>
    <row r="66" spans="1:23" x14ac:dyDescent="0.3">
      <c r="A66" s="277"/>
      <c r="B66" s="263"/>
      <c r="C66" s="263"/>
      <c r="D66" s="263"/>
      <c r="E66" s="263"/>
      <c r="F66" s="263"/>
      <c r="G66" s="263"/>
      <c r="H66" s="263"/>
      <c r="I66" s="263"/>
      <c r="J66" s="263"/>
      <c r="K66" s="263"/>
      <c r="L66" s="263"/>
      <c r="M66" s="263"/>
      <c r="N66" s="263"/>
      <c r="O66" s="263"/>
      <c r="P66" s="263"/>
      <c r="Q66" s="263"/>
      <c r="R66" s="263"/>
      <c r="S66" s="263"/>
    </row>
    <row r="67" spans="1:23" x14ac:dyDescent="0.3">
      <c r="A67" s="277"/>
      <c r="B67" s="263"/>
      <c r="C67" s="263"/>
      <c r="D67" s="263"/>
      <c r="E67" s="263"/>
      <c r="F67" s="263"/>
      <c r="G67" s="263"/>
      <c r="H67" s="263"/>
      <c r="I67" s="263"/>
      <c r="J67" s="263"/>
      <c r="K67" s="263"/>
      <c r="L67" s="263"/>
      <c r="M67" s="263"/>
      <c r="N67" s="263"/>
      <c r="O67" s="263"/>
      <c r="P67" s="263"/>
      <c r="Q67" s="263"/>
      <c r="R67" s="263"/>
      <c r="S67" s="263"/>
      <c r="T67" s="263"/>
      <c r="U67" s="263"/>
      <c r="V67" s="263"/>
      <c r="W67" s="263"/>
    </row>
    <row r="68" spans="1:23" x14ac:dyDescent="0.3">
      <c r="A68" s="277"/>
      <c r="B68" s="263"/>
      <c r="C68" s="263"/>
      <c r="D68" s="263"/>
      <c r="E68" s="263"/>
      <c r="F68" s="263"/>
      <c r="G68" s="263"/>
      <c r="H68" s="263"/>
      <c r="I68" s="263"/>
      <c r="J68" s="263"/>
      <c r="K68" s="263"/>
      <c r="L68" s="263"/>
      <c r="M68" s="263"/>
      <c r="N68" s="263"/>
      <c r="O68" s="263"/>
      <c r="P68" s="263"/>
      <c r="Q68" s="263"/>
      <c r="R68" s="263"/>
      <c r="S68" s="263"/>
      <c r="T68" s="263"/>
      <c r="U68" s="263"/>
      <c r="V68" s="263"/>
      <c r="W68" s="263"/>
    </row>
    <row r="69" spans="1:23" x14ac:dyDescent="0.3">
      <c r="A69" s="277"/>
      <c r="B69" s="263"/>
      <c r="C69" s="263"/>
      <c r="D69" s="263"/>
      <c r="E69" s="263"/>
      <c r="F69" s="263"/>
      <c r="G69" s="263"/>
      <c r="H69" s="263"/>
      <c r="I69" s="263"/>
      <c r="J69" s="263"/>
      <c r="K69" s="263"/>
      <c r="L69" s="263"/>
      <c r="M69" s="263"/>
      <c r="N69" s="263"/>
      <c r="O69" s="263"/>
      <c r="P69" s="263"/>
      <c r="Q69" s="263"/>
      <c r="R69" s="263"/>
      <c r="S69" s="263"/>
      <c r="T69" s="263"/>
      <c r="U69" s="263"/>
      <c r="V69" s="263"/>
      <c r="W69" s="263"/>
    </row>
    <row r="70" spans="1:23" x14ac:dyDescent="0.3">
      <c r="A70" s="277"/>
      <c r="B70" s="263"/>
      <c r="C70" s="263"/>
      <c r="D70" s="263"/>
      <c r="E70" s="263"/>
      <c r="F70" s="263"/>
      <c r="G70" s="263"/>
      <c r="H70" s="263"/>
      <c r="I70" s="263"/>
      <c r="J70" s="263"/>
      <c r="K70" s="263"/>
      <c r="L70" s="263"/>
      <c r="M70" s="263"/>
      <c r="N70" s="263"/>
      <c r="O70" s="263"/>
      <c r="P70" s="263"/>
      <c r="Q70" s="263"/>
      <c r="R70" s="263"/>
      <c r="S70" s="263"/>
      <c r="T70" s="263"/>
      <c r="U70" s="263"/>
      <c r="V70" s="263"/>
      <c r="W70" s="263"/>
    </row>
    <row r="71" spans="1:23" x14ac:dyDescent="0.3">
      <c r="A71" s="277"/>
      <c r="B71" s="263"/>
      <c r="C71" s="263"/>
      <c r="D71" s="263"/>
      <c r="E71" s="263"/>
      <c r="F71" s="263"/>
      <c r="G71" s="263"/>
      <c r="H71" s="263"/>
      <c r="I71" s="263"/>
      <c r="J71" s="263"/>
      <c r="K71" s="263"/>
      <c r="L71" s="263"/>
      <c r="M71" s="263"/>
      <c r="N71" s="263"/>
      <c r="O71" s="263"/>
      <c r="P71" s="263"/>
      <c r="Q71" s="263"/>
      <c r="R71" s="263"/>
      <c r="S71" s="263"/>
      <c r="T71" s="263"/>
      <c r="U71" s="263"/>
      <c r="V71" s="263"/>
      <c r="W71" s="263"/>
    </row>
    <row r="72" spans="1:23" ht="15" thickBot="1" x14ac:dyDescent="0.35">
      <c r="A72" s="264"/>
      <c r="B72" s="264"/>
      <c r="C72" s="264"/>
      <c r="D72" s="264"/>
      <c r="E72" s="264"/>
      <c r="F72" s="264"/>
      <c r="G72" s="264"/>
      <c r="H72" s="264"/>
      <c r="I72" s="264"/>
      <c r="J72" s="264"/>
      <c r="K72" s="264"/>
      <c r="L72" s="264"/>
      <c r="M72" s="264"/>
      <c r="N72" s="264"/>
      <c r="O72" s="264"/>
      <c r="P72" s="264"/>
      <c r="Q72" s="264"/>
      <c r="R72" s="264"/>
      <c r="S72" s="264"/>
      <c r="T72" s="264"/>
      <c r="U72" s="264"/>
      <c r="V72" s="264"/>
      <c r="W72" s="264"/>
    </row>
  </sheetData>
  <pageMargins left="0.5" right="0.5" top="1.4" bottom="0.5" header="0.75" footer="0.45"/>
  <pageSetup scale="74" pageOrder="overThenDown" orientation="landscape"/>
  <headerFooter>
    <oddHeader>&amp;R&amp;"Arial"&amp;10 FLORIDA POWER &amp;&amp; LIGHT COMPANY
 AND SUBSIDIARIES
 DOCKET NO. 160021-EI
 MFR NO. E-1
 ATTACHMENT NO. 2 OF 3
 PAGE &amp;P OF &amp;N</oddHeader>
  </headerFooter>
  <rowBreaks count="1" manualBreakCount="1">
    <brk id="40"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6"/>
  <sheetViews>
    <sheetView showGridLines="0" view="pageBreakPreview" zoomScaleNormal="100" zoomScaleSheetLayoutView="100" workbookViewId="0">
      <selection activeCell="A2" sqref="A1:A2"/>
    </sheetView>
  </sheetViews>
  <sheetFormatPr defaultColWidth="9.109375" defaultRowHeight="13.2" x14ac:dyDescent="0.25"/>
  <cols>
    <col min="1" max="1" width="27.109375" style="79" customWidth="1"/>
    <col min="2" max="2" width="32.33203125" style="78" customWidth="1"/>
    <col min="3" max="3" width="23" style="79" bestFit="1" customWidth="1"/>
    <col min="4" max="4" width="45.109375" style="78" customWidth="1"/>
    <col min="5" max="16384" width="9.109375" style="78"/>
  </cols>
  <sheetData>
    <row r="1" spans="1:5" s="64" customFormat="1" x14ac:dyDescent="0.25">
      <c r="A1" s="351" t="s">
        <v>624</v>
      </c>
      <c r="D1" s="81" t="s">
        <v>284</v>
      </c>
    </row>
    <row r="2" spans="1:5" s="64" customFormat="1" x14ac:dyDescent="0.25">
      <c r="A2" s="351" t="s">
        <v>623</v>
      </c>
      <c r="D2" s="81" t="s">
        <v>171</v>
      </c>
    </row>
    <row r="3" spans="1:5" s="64" customFormat="1" x14ac:dyDescent="0.25">
      <c r="D3" s="81" t="s">
        <v>172</v>
      </c>
    </row>
    <row r="4" spans="1:5" s="64" customFormat="1" x14ac:dyDescent="0.25">
      <c r="D4" s="81" t="s">
        <v>199</v>
      </c>
      <c r="E4" s="1"/>
    </row>
    <row r="5" spans="1:5" s="64" customFormat="1" ht="12.75" customHeight="1" x14ac:dyDescent="0.25">
      <c r="C5" s="82"/>
      <c r="E5" s="1"/>
    </row>
    <row r="6" spans="1:5" s="64" customFormat="1" ht="12.75" customHeight="1" x14ac:dyDescent="0.25">
      <c r="C6" s="82"/>
      <c r="E6" s="1"/>
    </row>
    <row r="7" spans="1:5" x14ac:dyDescent="0.25">
      <c r="A7" s="314" t="s">
        <v>170</v>
      </c>
      <c r="B7" s="314"/>
      <c r="C7" s="314"/>
      <c r="D7" s="314"/>
    </row>
    <row r="8" spans="1:5" ht="18" customHeight="1" thickBot="1" x14ac:dyDescent="0.3"/>
    <row r="9" spans="1:5" ht="21.9" customHeight="1" thickBot="1" x14ac:dyDescent="0.3">
      <c r="A9" s="83" t="s">
        <v>25</v>
      </c>
      <c r="B9" s="84" t="s">
        <v>26</v>
      </c>
      <c r="C9" s="85" t="s">
        <v>50</v>
      </c>
      <c r="D9" s="86" t="s">
        <v>27</v>
      </c>
    </row>
    <row r="10" spans="1:5" ht="21.9" customHeight="1" thickBot="1" x14ac:dyDescent="0.3">
      <c r="A10" s="321" t="s">
        <v>46</v>
      </c>
      <c r="B10" s="322"/>
      <c r="C10" s="322"/>
      <c r="D10" s="323"/>
    </row>
    <row r="11" spans="1:5" s="80" customFormat="1" ht="36" customHeight="1" x14ac:dyDescent="0.25">
      <c r="A11" s="87" t="s">
        <v>28</v>
      </c>
      <c r="B11" s="88" t="s">
        <v>188</v>
      </c>
      <c r="C11" s="89" t="s">
        <v>28</v>
      </c>
      <c r="D11" s="90" t="s">
        <v>179</v>
      </c>
    </row>
    <row r="12" spans="1:5" s="80" customFormat="1" ht="36" customHeight="1" x14ac:dyDescent="0.25">
      <c r="A12" s="91" t="s">
        <v>29</v>
      </c>
      <c r="B12" s="92" t="s">
        <v>189</v>
      </c>
      <c r="C12" s="93" t="s">
        <v>29</v>
      </c>
      <c r="D12" s="94" t="s">
        <v>180</v>
      </c>
    </row>
    <row r="13" spans="1:5" s="80" customFormat="1" ht="36" customHeight="1" x14ac:dyDescent="0.25">
      <c r="A13" s="91" t="s">
        <v>30</v>
      </c>
      <c r="B13" s="92" t="s">
        <v>190</v>
      </c>
      <c r="C13" s="93" t="s">
        <v>30</v>
      </c>
      <c r="D13" s="94" t="s">
        <v>181</v>
      </c>
    </row>
    <row r="14" spans="1:5" s="80" customFormat="1" ht="36" customHeight="1" x14ac:dyDescent="0.25">
      <c r="A14" s="95" t="s">
        <v>0</v>
      </c>
      <c r="B14" s="96" t="s">
        <v>20</v>
      </c>
      <c r="C14" s="93" t="s">
        <v>175</v>
      </c>
      <c r="D14" s="92" t="s">
        <v>182</v>
      </c>
    </row>
    <row r="15" spans="1:5" s="80" customFormat="1" ht="20.100000000000001" customHeight="1" x14ac:dyDescent="0.25">
      <c r="A15" s="95" t="s">
        <v>1</v>
      </c>
      <c r="B15" s="96" t="s">
        <v>13</v>
      </c>
      <c r="C15" s="97" t="s">
        <v>1</v>
      </c>
      <c r="D15" s="96" t="s">
        <v>183</v>
      </c>
    </row>
    <row r="16" spans="1:5" s="80" customFormat="1" ht="36" customHeight="1" x14ac:dyDescent="0.25">
      <c r="A16" s="315" t="s">
        <v>2</v>
      </c>
      <c r="B16" s="316" t="s">
        <v>21</v>
      </c>
      <c r="C16" s="98" t="s">
        <v>34</v>
      </c>
      <c r="D16" s="99" t="s">
        <v>52</v>
      </c>
    </row>
    <row r="17" spans="1:4" s="80" customFormat="1" ht="18" customHeight="1" x14ac:dyDescent="0.25">
      <c r="A17" s="299"/>
      <c r="B17" s="324"/>
      <c r="C17" s="100" t="s">
        <v>59</v>
      </c>
      <c r="D17" s="101" t="s">
        <v>60</v>
      </c>
    </row>
    <row r="18" spans="1:4" s="80" customFormat="1" ht="36" customHeight="1" x14ac:dyDescent="0.25">
      <c r="A18" s="300"/>
      <c r="B18" s="317"/>
      <c r="C18" s="89" t="s">
        <v>61</v>
      </c>
      <c r="D18" s="88" t="s">
        <v>167</v>
      </c>
    </row>
    <row r="19" spans="1:4" s="80" customFormat="1" ht="26.4" x14ac:dyDescent="0.25">
      <c r="A19" s="315" t="s">
        <v>3</v>
      </c>
      <c r="B19" s="325" t="s">
        <v>22</v>
      </c>
      <c r="C19" s="98" t="s">
        <v>35</v>
      </c>
      <c r="D19" s="99" t="s">
        <v>51</v>
      </c>
    </row>
    <row r="20" spans="1:4" s="80" customFormat="1" ht="26.4" x14ac:dyDescent="0.25">
      <c r="A20" s="299"/>
      <c r="B20" s="326"/>
      <c r="C20" s="100" t="s">
        <v>62</v>
      </c>
      <c r="D20" s="101" t="s">
        <v>178</v>
      </c>
    </row>
    <row r="21" spans="1:4" s="80" customFormat="1" ht="18" customHeight="1" x14ac:dyDescent="0.25">
      <c r="A21" s="299"/>
      <c r="B21" s="326"/>
      <c r="C21" s="100" t="s">
        <v>63</v>
      </c>
      <c r="D21" s="101" t="s">
        <v>64</v>
      </c>
    </row>
    <row r="22" spans="1:4" s="80" customFormat="1" ht="36" customHeight="1" x14ac:dyDescent="0.25">
      <c r="A22" s="300"/>
      <c r="B22" s="327"/>
      <c r="C22" s="89" t="s">
        <v>65</v>
      </c>
      <c r="D22" s="88" t="s">
        <v>168</v>
      </c>
    </row>
    <row r="23" spans="1:4" s="80" customFormat="1" ht="36" customHeight="1" x14ac:dyDescent="0.25">
      <c r="A23" s="315" t="s">
        <v>4</v>
      </c>
      <c r="B23" s="316" t="s">
        <v>24</v>
      </c>
      <c r="C23" s="98" t="s">
        <v>36</v>
      </c>
      <c r="D23" s="99" t="s">
        <v>184</v>
      </c>
    </row>
    <row r="24" spans="1:4" s="80" customFormat="1" ht="18" customHeight="1" x14ac:dyDescent="0.25">
      <c r="A24" s="299"/>
      <c r="B24" s="324"/>
      <c r="C24" s="102" t="s">
        <v>66</v>
      </c>
      <c r="D24" s="103" t="s">
        <v>67</v>
      </c>
    </row>
    <row r="25" spans="1:4" s="80" customFormat="1" ht="18" customHeight="1" x14ac:dyDescent="0.25">
      <c r="A25" s="299"/>
      <c r="B25" s="324"/>
      <c r="C25" s="100" t="s">
        <v>68</v>
      </c>
      <c r="D25" s="101" t="s">
        <v>69</v>
      </c>
    </row>
    <row r="26" spans="1:4" s="80" customFormat="1" ht="36" customHeight="1" x14ac:dyDescent="0.25">
      <c r="A26" s="300"/>
      <c r="B26" s="317"/>
      <c r="C26" s="89" t="s">
        <v>70</v>
      </c>
      <c r="D26" s="88" t="s">
        <v>185</v>
      </c>
    </row>
    <row r="27" spans="1:4" s="80" customFormat="1" ht="36" customHeight="1" x14ac:dyDescent="0.25">
      <c r="A27" s="315" t="s">
        <v>5</v>
      </c>
      <c r="B27" s="316" t="s">
        <v>23</v>
      </c>
      <c r="C27" s="98" t="s">
        <v>37</v>
      </c>
      <c r="D27" s="104" t="s">
        <v>186</v>
      </c>
    </row>
    <row r="28" spans="1:4" s="80" customFormat="1" ht="36" customHeight="1" x14ac:dyDescent="0.25">
      <c r="A28" s="300"/>
      <c r="B28" s="317"/>
      <c r="C28" s="102" t="s">
        <v>71</v>
      </c>
      <c r="D28" s="103" t="s">
        <v>187</v>
      </c>
    </row>
    <row r="29" spans="1:4" s="80" customFormat="1" ht="36" customHeight="1" x14ac:dyDescent="0.25">
      <c r="A29" s="95" t="s">
        <v>6</v>
      </c>
      <c r="B29" s="105" t="s">
        <v>16</v>
      </c>
      <c r="C29" s="97" t="s">
        <v>15</v>
      </c>
      <c r="D29" s="105" t="s">
        <v>16</v>
      </c>
    </row>
    <row r="30" spans="1:4" s="80" customFormat="1" ht="36" customHeight="1" x14ac:dyDescent="0.25">
      <c r="A30" s="95" t="s">
        <v>7</v>
      </c>
      <c r="B30" s="105" t="s">
        <v>18</v>
      </c>
      <c r="C30" s="97" t="s">
        <v>7</v>
      </c>
      <c r="D30" s="105" t="s">
        <v>18</v>
      </c>
    </row>
    <row r="31" spans="1:4" s="80" customFormat="1" ht="36" customHeight="1" x14ac:dyDescent="0.25">
      <c r="A31" s="95" t="s">
        <v>8</v>
      </c>
      <c r="B31" s="105" t="s">
        <v>12</v>
      </c>
      <c r="C31" s="93" t="s">
        <v>8</v>
      </c>
      <c r="D31" s="94" t="s">
        <v>42</v>
      </c>
    </row>
    <row r="32" spans="1:4" s="80" customFormat="1" ht="36" customHeight="1" x14ac:dyDescent="0.25">
      <c r="A32" s="95" t="s">
        <v>9</v>
      </c>
      <c r="B32" s="96" t="s">
        <v>14</v>
      </c>
      <c r="C32" s="93" t="s">
        <v>40</v>
      </c>
      <c r="D32" s="92" t="s">
        <v>41</v>
      </c>
    </row>
    <row r="33" spans="1:5" s="80" customFormat="1" ht="36" customHeight="1" x14ac:dyDescent="0.25">
      <c r="A33" s="95" t="s">
        <v>10</v>
      </c>
      <c r="B33" s="105" t="s">
        <v>17</v>
      </c>
      <c r="C33" s="93" t="s">
        <v>38</v>
      </c>
      <c r="D33" s="94" t="s">
        <v>39</v>
      </c>
    </row>
    <row r="34" spans="1:5" s="80" customFormat="1" ht="36" customHeight="1" x14ac:dyDescent="0.25">
      <c r="A34" s="95" t="s">
        <v>11</v>
      </c>
      <c r="B34" s="105" t="s">
        <v>19</v>
      </c>
      <c r="C34" s="97" t="s">
        <v>11</v>
      </c>
      <c r="D34" s="105" t="s">
        <v>19</v>
      </c>
    </row>
    <row r="35" spans="1:5" s="80" customFormat="1" ht="36" customHeight="1" x14ac:dyDescent="0.25">
      <c r="A35" s="91" t="s">
        <v>53</v>
      </c>
      <c r="B35" s="94" t="s">
        <v>191</v>
      </c>
      <c r="C35" s="106" t="s">
        <v>177</v>
      </c>
      <c r="D35" s="94" t="s">
        <v>193</v>
      </c>
    </row>
    <row r="36" spans="1:5" s="80" customFormat="1" ht="36" customHeight="1" x14ac:dyDescent="0.25">
      <c r="A36" s="91" t="s">
        <v>54</v>
      </c>
      <c r="B36" s="94" t="s">
        <v>192</v>
      </c>
      <c r="C36" s="93" t="s">
        <v>43</v>
      </c>
      <c r="D36" s="94" t="s">
        <v>194</v>
      </c>
    </row>
    <row r="37" spans="1:5" s="80" customFormat="1" ht="24.75" customHeight="1" x14ac:dyDescent="0.25">
      <c r="A37" s="107"/>
      <c r="B37" s="108"/>
      <c r="C37" s="109"/>
      <c r="D37" s="108"/>
    </row>
    <row r="38" spans="1:5" s="64" customFormat="1" x14ac:dyDescent="0.25">
      <c r="D38" s="81" t="s">
        <v>284</v>
      </c>
    </row>
    <row r="39" spans="1:5" s="64" customFormat="1" x14ac:dyDescent="0.25">
      <c r="D39" s="81" t="s">
        <v>171</v>
      </c>
    </row>
    <row r="40" spans="1:5" s="64" customFormat="1" x14ac:dyDescent="0.25">
      <c r="D40" s="81" t="s">
        <v>172</v>
      </c>
    </row>
    <row r="41" spans="1:5" s="64" customFormat="1" x14ac:dyDescent="0.25">
      <c r="D41" s="81" t="s">
        <v>200</v>
      </c>
      <c r="E41" s="1"/>
    </row>
    <row r="42" spans="1:5" s="64" customFormat="1" ht="12.75" customHeight="1" x14ac:dyDescent="0.25">
      <c r="C42" s="82"/>
      <c r="E42" s="1"/>
    </row>
    <row r="43" spans="1:5" s="64" customFormat="1" ht="12.75" customHeight="1" x14ac:dyDescent="0.25">
      <c r="C43" s="82"/>
      <c r="E43" s="1"/>
    </row>
    <row r="44" spans="1:5" x14ac:dyDescent="0.25">
      <c r="A44" s="314" t="s">
        <v>170</v>
      </c>
      <c r="B44" s="314"/>
      <c r="C44" s="314"/>
      <c r="D44" s="314"/>
    </row>
    <row r="45" spans="1:5" ht="18" customHeight="1" thickBot="1" x14ac:dyDescent="0.3"/>
    <row r="46" spans="1:5" ht="21.9" customHeight="1" thickBot="1" x14ac:dyDescent="0.3">
      <c r="A46" s="83" t="s">
        <v>25</v>
      </c>
      <c r="B46" s="328" t="s">
        <v>26</v>
      </c>
      <c r="C46" s="329"/>
      <c r="D46" s="330"/>
    </row>
    <row r="47" spans="1:5" ht="21.9" customHeight="1" thickBot="1" x14ac:dyDescent="0.3">
      <c r="A47" s="318" t="s">
        <v>47</v>
      </c>
      <c r="B47" s="319"/>
      <c r="C47" s="319"/>
      <c r="D47" s="320"/>
    </row>
    <row r="48" spans="1:5" ht="20.100000000000001" customHeight="1" x14ac:dyDescent="0.25">
      <c r="A48" s="110" t="s">
        <v>216</v>
      </c>
      <c r="B48" s="111" t="s">
        <v>205</v>
      </c>
      <c r="C48" s="112"/>
      <c r="D48" s="113"/>
    </row>
    <row r="49" spans="1:4" ht="20.100000000000001" customHeight="1" x14ac:dyDescent="0.25">
      <c r="A49" s="114" t="s">
        <v>57</v>
      </c>
      <c r="B49" s="115" t="s">
        <v>58</v>
      </c>
      <c r="C49" s="116"/>
      <c r="D49" s="117"/>
    </row>
    <row r="50" spans="1:4" ht="20.100000000000001" customHeight="1" x14ac:dyDescent="0.25">
      <c r="A50" s="114" t="s">
        <v>217</v>
      </c>
      <c r="B50" s="115" t="s">
        <v>206</v>
      </c>
      <c r="C50" s="116"/>
      <c r="D50" s="117"/>
    </row>
    <row r="51" spans="1:4" ht="20.100000000000001" customHeight="1" x14ac:dyDescent="0.25">
      <c r="A51" s="114" t="s">
        <v>48</v>
      </c>
      <c r="B51" s="115" t="s">
        <v>49</v>
      </c>
      <c r="C51" s="116"/>
      <c r="D51" s="117"/>
    </row>
    <row r="52" spans="1:4" ht="20.100000000000001" customHeight="1" x14ac:dyDescent="0.25">
      <c r="A52" s="114" t="s">
        <v>218</v>
      </c>
      <c r="B52" s="115" t="s">
        <v>207</v>
      </c>
      <c r="C52" s="116"/>
      <c r="D52" s="117"/>
    </row>
    <row r="53" spans="1:4" ht="20.100000000000001" customHeight="1" x14ac:dyDescent="0.25">
      <c r="A53" s="114" t="s">
        <v>219</v>
      </c>
      <c r="B53" s="115" t="s">
        <v>208</v>
      </c>
      <c r="C53" s="116"/>
      <c r="D53" s="117"/>
    </row>
    <row r="54" spans="1:4" ht="20.100000000000001" customHeight="1" x14ac:dyDescent="0.25">
      <c r="A54" s="114" t="s">
        <v>220</v>
      </c>
      <c r="B54" s="115" t="s">
        <v>209</v>
      </c>
      <c r="C54" s="116"/>
      <c r="D54" s="117"/>
    </row>
    <row r="55" spans="1:4" ht="20.100000000000001" customHeight="1" x14ac:dyDescent="0.25">
      <c r="A55" s="114" t="s">
        <v>55</v>
      </c>
      <c r="B55" s="115" t="s">
        <v>221</v>
      </c>
      <c r="C55" s="116"/>
      <c r="D55" s="117"/>
    </row>
    <row r="56" spans="1:4" ht="20.100000000000001" customHeight="1" x14ac:dyDescent="0.25">
      <c r="A56" s="114" t="s">
        <v>222</v>
      </c>
      <c r="B56" s="115" t="s">
        <v>210</v>
      </c>
      <c r="C56" s="116"/>
      <c r="D56" s="117"/>
    </row>
  </sheetData>
  <mergeCells count="13">
    <mergeCell ref="A7:D7"/>
    <mergeCell ref="A27:A28"/>
    <mergeCell ref="B27:B28"/>
    <mergeCell ref="A47:D47"/>
    <mergeCell ref="A10:D10"/>
    <mergeCell ref="A16:A18"/>
    <mergeCell ref="B16:B18"/>
    <mergeCell ref="A19:A22"/>
    <mergeCell ref="B19:B22"/>
    <mergeCell ref="A23:A26"/>
    <mergeCell ref="B23:B26"/>
    <mergeCell ref="A44:D44"/>
    <mergeCell ref="B46:D46"/>
  </mergeCells>
  <phoneticPr fontId="0" type="noConversion"/>
  <printOptions horizontalCentered="1"/>
  <pageMargins left="1.75" right="1" top="1" bottom="1" header="0.5" footer="0.5"/>
  <pageSetup scale="59" fitToHeight="0" orientation="portrait" r:id="rId1"/>
  <headerFooter alignWithMargins="0"/>
  <rowBreaks count="1" manualBreakCount="1">
    <brk id="3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4"/>
  <sheetViews>
    <sheetView showGridLines="0" view="pageBreakPreview" zoomScaleNormal="100" zoomScaleSheetLayoutView="100" workbookViewId="0">
      <selection sqref="A1:A2"/>
    </sheetView>
  </sheetViews>
  <sheetFormatPr defaultColWidth="9.109375" defaultRowHeight="13.2" x14ac:dyDescent="0.25"/>
  <cols>
    <col min="1" max="1" width="2.6640625" style="64" customWidth="1"/>
    <col min="2" max="2" width="24.6640625" style="64" customWidth="1"/>
    <col min="3" max="3" width="50.6640625" style="64" customWidth="1"/>
    <col min="4" max="4" width="20.33203125" style="64" customWidth="1"/>
    <col min="5" max="16384" width="9.109375" style="64"/>
  </cols>
  <sheetData>
    <row r="1" spans="1:5" x14ac:dyDescent="0.25">
      <c r="A1" s="351" t="s">
        <v>625</v>
      </c>
      <c r="C1" s="1"/>
      <c r="D1" s="1" t="s">
        <v>285</v>
      </c>
    </row>
    <row r="2" spans="1:5" x14ac:dyDescent="0.25">
      <c r="A2" s="351" t="s">
        <v>623</v>
      </c>
      <c r="C2" s="1"/>
      <c r="D2" s="1" t="s">
        <v>169</v>
      </c>
    </row>
    <row r="3" spans="1:5" x14ac:dyDescent="0.25">
      <c r="C3" s="1"/>
      <c r="D3" s="1" t="s">
        <v>203</v>
      </c>
      <c r="E3" s="1"/>
    </row>
    <row r="4" spans="1:5" ht="12.75" customHeight="1" x14ac:dyDescent="0.25">
      <c r="C4" s="65"/>
      <c r="E4" s="1"/>
    </row>
    <row r="5" spans="1:5" ht="12.75" customHeight="1" x14ac:dyDescent="0.25">
      <c r="C5" s="65"/>
      <c r="E5" s="1"/>
    </row>
    <row r="6" spans="1:5" x14ac:dyDescent="0.25">
      <c r="A6" s="66" t="s">
        <v>197</v>
      </c>
      <c r="B6" s="66"/>
      <c r="C6" s="66"/>
      <c r="D6" s="67"/>
    </row>
    <row r="7" spans="1:5" ht="18" customHeight="1" thickBot="1" x14ac:dyDescent="0.3"/>
    <row r="8" spans="1:5" ht="30" customHeight="1" thickBot="1" x14ac:dyDescent="0.3">
      <c r="A8" s="346" t="s">
        <v>25</v>
      </c>
      <c r="B8" s="347"/>
      <c r="C8" s="68" t="s">
        <v>26</v>
      </c>
      <c r="D8" s="69" t="s">
        <v>198</v>
      </c>
    </row>
    <row r="9" spans="1:5" ht="18" customHeight="1" thickBot="1" x14ac:dyDescent="0.3">
      <c r="A9" s="306" t="s">
        <v>367</v>
      </c>
      <c r="B9" s="307"/>
      <c r="C9" s="307"/>
      <c r="D9" s="348"/>
    </row>
    <row r="10" spans="1:5" ht="16.5" customHeight="1" x14ac:dyDescent="0.25">
      <c r="A10" s="331" t="s">
        <v>28</v>
      </c>
      <c r="B10" s="332"/>
      <c r="C10" s="70" t="s">
        <v>31</v>
      </c>
      <c r="D10" s="71" t="s">
        <v>76</v>
      </c>
    </row>
    <row r="11" spans="1:5" ht="16.5" customHeight="1" x14ac:dyDescent="0.25">
      <c r="A11" s="333" t="s">
        <v>30</v>
      </c>
      <c r="B11" s="334"/>
      <c r="C11" s="70" t="s">
        <v>33</v>
      </c>
      <c r="D11" s="71" t="s">
        <v>76</v>
      </c>
    </row>
    <row r="12" spans="1:5" ht="16.5" customHeight="1" x14ac:dyDescent="0.25">
      <c r="A12" s="333" t="s">
        <v>29</v>
      </c>
      <c r="B12" s="334"/>
      <c r="C12" s="70" t="s">
        <v>32</v>
      </c>
      <c r="D12" s="71" t="s">
        <v>78</v>
      </c>
    </row>
    <row r="13" spans="1:5" ht="16.5" customHeight="1" x14ac:dyDescent="0.25">
      <c r="A13" s="333" t="s">
        <v>4</v>
      </c>
      <c r="B13" s="334"/>
      <c r="C13" s="70" t="s">
        <v>24</v>
      </c>
      <c r="D13" s="71" t="s">
        <v>76</v>
      </c>
    </row>
    <row r="14" spans="1:5" ht="16.5" customHeight="1" x14ac:dyDescent="0.25">
      <c r="A14" s="333" t="s">
        <v>5</v>
      </c>
      <c r="B14" s="334"/>
      <c r="C14" s="70" t="s">
        <v>23</v>
      </c>
      <c r="D14" s="71" t="s">
        <v>78</v>
      </c>
    </row>
    <row r="15" spans="1:5" ht="16.5" customHeight="1" x14ac:dyDescent="0.25">
      <c r="A15" s="333" t="s">
        <v>6</v>
      </c>
      <c r="B15" s="334"/>
      <c r="C15" s="70" t="s">
        <v>16</v>
      </c>
      <c r="D15" s="71" t="s">
        <v>78</v>
      </c>
    </row>
    <row r="16" spans="1:5" ht="16.5" customHeight="1" x14ac:dyDescent="0.25">
      <c r="A16" s="333" t="s">
        <v>53</v>
      </c>
      <c r="B16" s="334"/>
      <c r="C16" s="70" t="s">
        <v>44</v>
      </c>
      <c r="D16" s="71" t="s">
        <v>78</v>
      </c>
    </row>
    <row r="17" spans="1:4" ht="16.5" customHeight="1" x14ac:dyDescent="0.25">
      <c r="A17" s="333" t="s">
        <v>54</v>
      </c>
      <c r="B17" s="334"/>
      <c r="C17" s="70" t="s">
        <v>45</v>
      </c>
      <c r="D17" s="71" t="s">
        <v>78</v>
      </c>
    </row>
    <row r="18" spans="1:4" ht="16.5" customHeight="1" x14ac:dyDescent="0.25">
      <c r="A18" s="333" t="s">
        <v>368</v>
      </c>
      <c r="B18" s="334"/>
      <c r="C18" s="72" t="s">
        <v>205</v>
      </c>
      <c r="D18" s="71" t="s">
        <v>78</v>
      </c>
    </row>
    <row r="19" spans="1:4" ht="16.5" customHeight="1" x14ac:dyDescent="0.25">
      <c r="A19" s="333" t="s">
        <v>369</v>
      </c>
      <c r="B19" s="334"/>
      <c r="C19" s="72" t="s">
        <v>58</v>
      </c>
      <c r="D19" s="71" t="s">
        <v>78</v>
      </c>
    </row>
    <row r="20" spans="1:4" ht="16.5" customHeight="1" x14ac:dyDescent="0.25">
      <c r="A20" s="333" t="s">
        <v>370</v>
      </c>
      <c r="B20" s="334"/>
      <c r="C20" s="73" t="s">
        <v>215</v>
      </c>
      <c r="D20" s="71" t="s">
        <v>78</v>
      </c>
    </row>
    <row r="21" spans="1:4" ht="16.5" customHeight="1" x14ac:dyDescent="0.25">
      <c r="A21" s="333" t="s">
        <v>371</v>
      </c>
      <c r="B21" s="334"/>
      <c r="C21" s="73" t="s">
        <v>49</v>
      </c>
      <c r="D21" s="71" t="s">
        <v>78</v>
      </c>
    </row>
    <row r="22" spans="1:4" ht="16.5" customHeight="1" x14ac:dyDescent="0.25">
      <c r="A22" s="333" t="s">
        <v>372</v>
      </c>
      <c r="B22" s="334"/>
      <c r="C22" s="73" t="s">
        <v>214</v>
      </c>
      <c r="D22" s="71" t="s">
        <v>78</v>
      </c>
    </row>
    <row r="23" spans="1:4" ht="16.5" customHeight="1" x14ac:dyDescent="0.25">
      <c r="A23" s="333" t="s">
        <v>373</v>
      </c>
      <c r="B23" s="334"/>
      <c r="C23" s="72" t="s">
        <v>213</v>
      </c>
      <c r="D23" s="71" t="s">
        <v>78</v>
      </c>
    </row>
    <row r="24" spans="1:4" ht="16.5" customHeight="1" x14ac:dyDescent="0.25">
      <c r="A24" s="333" t="s">
        <v>374</v>
      </c>
      <c r="B24" s="334"/>
      <c r="C24" s="72" t="s">
        <v>212</v>
      </c>
      <c r="D24" s="71" t="s">
        <v>78</v>
      </c>
    </row>
    <row r="25" spans="1:4" ht="16.5" customHeight="1" x14ac:dyDescent="0.25">
      <c r="A25" s="333" t="s">
        <v>375</v>
      </c>
      <c r="B25" s="334"/>
      <c r="C25" s="72" t="s">
        <v>56</v>
      </c>
      <c r="D25" s="71" t="s">
        <v>78</v>
      </c>
    </row>
    <row r="26" spans="1:4" ht="16.5" customHeight="1" x14ac:dyDescent="0.25">
      <c r="A26" s="333" t="s">
        <v>376</v>
      </c>
      <c r="B26" s="334"/>
      <c r="C26" s="72" t="s">
        <v>211</v>
      </c>
      <c r="D26" s="71" t="s">
        <v>78</v>
      </c>
    </row>
    <row r="27" spans="1:4" ht="16.5" customHeight="1" thickBot="1" x14ac:dyDescent="0.3">
      <c r="A27" s="344"/>
      <c r="B27" s="345"/>
      <c r="C27" s="72"/>
      <c r="D27" s="71"/>
    </row>
    <row r="28" spans="1:4" ht="16.5" customHeight="1" thickBot="1" x14ac:dyDescent="0.3">
      <c r="A28" s="341" t="s">
        <v>79</v>
      </c>
      <c r="B28" s="342"/>
      <c r="C28" s="342"/>
      <c r="D28" s="343"/>
    </row>
    <row r="29" spans="1:4" ht="16.5" customHeight="1" x14ac:dyDescent="0.25">
      <c r="A29" s="331" t="s">
        <v>7</v>
      </c>
      <c r="B29" s="332"/>
      <c r="C29" s="70" t="s">
        <v>18</v>
      </c>
      <c r="D29" s="71" t="s">
        <v>78</v>
      </c>
    </row>
    <row r="30" spans="1:4" ht="16.5" customHeight="1" x14ac:dyDescent="0.25">
      <c r="A30" s="333" t="s">
        <v>10</v>
      </c>
      <c r="B30" s="334"/>
      <c r="C30" s="70" t="s">
        <v>17</v>
      </c>
      <c r="D30" s="71" t="s">
        <v>78</v>
      </c>
    </row>
    <row r="31" spans="1:4" ht="16.5" customHeight="1" x14ac:dyDescent="0.25">
      <c r="A31" s="333" t="s">
        <v>11</v>
      </c>
      <c r="B31" s="334"/>
      <c r="C31" s="70" t="s">
        <v>19</v>
      </c>
      <c r="D31" s="71" t="s">
        <v>78</v>
      </c>
    </row>
    <row r="32" spans="1:4" s="72" customFormat="1" ht="16.5" customHeight="1" thickBot="1" x14ac:dyDescent="0.3">
      <c r="A32" s="74"/>
      <c r="D32" s="75"/>
    </row>
    <row r="33" spans="1:4" ht="16.5" customHeight="1" thickBot="1" x14ac:dyDescent="0.3">
      <c r="A33" s="341" t="s">
        <v>77</v>
      </c>
      <c r="B33" s="342"/>
      <c r="C33" s="342"/>
      <c r="D33" s="343"/>
    </row>
    <row r="34" spans="1:4" ht="16.5" customHeight="1" x14ac:dyDescent="0.25">
      <c r="A34" s="331" t="s">
        <v>0</v>
      </c>
      <c r="B34" s="332"/>
      <c r="C34" s="70" t="s">
        <v>20</v>
      </c>
      <c r="D34" s="71" t="s">
        <v>76</v>
      </c>
    </row>
    <row r="35" spans="1:4" ht="16.5" customHeight="1" x14ac:dyDescent="0.25">
      <c r="A35" s="333" t="s">
        <v>1</v>
      </c>
      <c r="B35" s="334"/>
      <c r="C35" s="70" t="s">
        <v>13</v>
      </c>
      <c r="D35" s="71" t="s">
        <v>76</v>
      </c>
    </row>
    <row r="36" spans="1:4" ht="16.5" customHeight="1" x14ac:dyDescent="0.25">
      <c r="A36" s="333" t="s">
        <v>2</v>
      </c>
      <c r="B36" s="334"/>
      <c r="C36" s="70" t="s">
        <v>21</v>
      </c>
      <c r="D36" s="71" t="s">
        <v>76</v>
      </c>
    </row>
    <row r="37" spans="1:4" ht="16.5" customHeight="1" x14ac:dyDescent="0.25">
      <c r="A37" s="333" t="s">
        <v>3</v>
      </c>
      <c r="B37" s="334"/>
      <c r="C37" s="70" t="s">
        <v>22</v>
      </c>
      <c r="D37" s="71" t="s">
        <v>76</v>
      </c>
    </row>
    <row r="38" spans="1:4" ht="16.5" customHeight="1" x14ac:dyDescent="0.25">
      <c r="A38" s="333" t="s">
        <v>8</v>
      </c>
      <c r="B38" s="334"/>
      <c r="C38" s="70" t="s">
        <v>12</v>
      </c>
      <c r="D38" s="71" t="s">
        <v>76</v>
      </c>
    </row>
    <row r="39" spans="1:4" ht="16.5" customHeight="1" x14ac:dyDescent="0.25">
      <c r="A39" s="333" t="s">
        <v>9</v>
      </c>
      <c r="B39" s="334"/>
      <c r="C39" s="70" t="s">
        <v>14</v>
      </c>
      <c r="D39" s="71" t="s">
        <v>76</v>
      </c>
    </row>
    <row r="40" spans="1:4" ht="14.25" customHeight="1" x14ac:dyDescent="0.25">
      <c r="A40" s="74"/>
      <c r="B40" s="72"/>
      <c r="C40" s="70"/>
      <c r="D40" s="71"/>
    </row>
    <row r="41" spans="1:4" ht="14.25" customHeight="1" x14ac:dyDescent="0.25">
      <c r="A41" s="74"/>
      <c r="B41" s="72"/>
      <c r="C41" s="70"/>
      <c r="D41" s="71"/>
    </row>
    <row r="42" spans="1:4" ht="65.25" customHeight="1" x14ac:dyDescent="0.25">
      <c r="A42" s="76" t="s">
        <v>75</v>
      </c>
      <c r="B42" s="335" t="s">
        <v>74</v>
      </c>
      <c r="C42" s="336"/>
      <c r="D42" s="337"/>
    </row>
    <row r="43" spans="1:4" ht="14.25" customHeight="1" x14ac:dyDescent="0.25">
      <c r="A43" s="74"/>
      <c r="B43" s="72"/>
      <c r="C43" s="72"/>
      <c r="D43" s="75"/>
    </row>
    <row r="44" spans="1:4" ht="14.25" customHeight="1" x14ac:dyDescent="0.25">
      <c r="A44" s="77" t="s">
        <v>73</v>
      </c>
      <c r="B44" s="338" t="s">
        <v>72</v>
      </c>
      <c r="C44" s="339"/>
      <c r="D44" s="340"/>
    </row>
  </sheetData>
  <mergeCells count="33">
    <mergeCell ref="A25:B25"/>
    <mergeCell ref="A13:B13"/>
    <mergeCell ref="A14:B14"/>
    <mergeCell ref="A15:B15"/>
    <mergeCell ref="A8:B8"/>
    <mergeCell ref="A9:D9"/>
    <mergeCell ref="A10:B10"/>
    <mergeCell ref="A11:B11"/>
    <mergeCell ref="A12:B12"/>
    <mergeCell ref="A33:D33"/>
    <mergeCell ref="A30:B30"/>
    <mergeCell ref="A31:B31"/>
    <mergeCell ref="A16:B16"/>
    <mergeCell ref="A17:B17"/>
    <mergeCell ref="A19:B19"/>
    <mergeCell ref="A23:B23"/>
    <mergeCell ref="A24:B24"/>
    <mergeCell ref="A26:B26"/>
    <mergeCell ref="A27:B27"/>
    <mergeCell ref="A28:D28"/>
    <mergeCell ref="A29:B29"/>
    <mergeCell ref="A22:B22"/>
    <mergeCell ref="A18:B18"/>
    <mergeCell ref="A21:B21"/>
    <mergeCell ref="A20:B20"/>
    <mergeCell ref="A34:B34"/>
    <mergeCell ref="A37:B37"/>
    <mergeCell ref="B42:D42"/>
    <mergeCell ref="A35:B35"/>
    <mergeCell ref="B44:D44"/>
    <mergeCell ref="A36:B36"/>
    <mergeCell ref="A38:B38"/>
    <mergeCell ref="A39:B39"/>
  </mergeCells>
  <phoneticPr fontId="0" type="noConversion"/>
  <printOptions horizontalCentered="1"/>
  <pageMargins left="1.75" right="1" top="1" bottom="1" header="0.5" footer="0.5"/>
  <pageSetup scale="76"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6"/>
  <sheetViews>
    <sheetView showGridLines="0" view="pageBreakPreview" zoomScaleNormal="80" zoomScaleSheetLayoutView="100" workbookViewId="0">
      <selection activeCell="A2" sqref="A1:A2"/>
    </sheetView>
  </sheetViews>
  <sheetFormatPr defaultColWidth="9.109375" defaultRowHeight="13.2" outlineLevelRow="1" x14ac:dyDescent="0.25"/>
  <cols>
    <col min="1" max="1" width="31.6640625" style="7" customWidth="1"/>
    <col min="2" max="2" width="2.6640625" style="7" customWidth="1"/>
    <col min="3" max="3" width="12.6640625" style="7" customWidth="1"/>
    <col min="4" max="4" width="10.6640625" style="7" customWidth="1"/>
    <col min="5" max="5" width="9.33203125" style="7" customWidth="1"/>
    <col min="6" max="6" width="15.88671875" style="7" customWidth="1"/>
    <col min="7" max="7" width="13.33203125" style="7" customWidth="1"/>
    <col min="8" max="8" width="9.6640625" style="7" customWidth="1"/>
    <col min="9" max="16384" width="9.109375" style="7"/>
  </cols>
  <sheetData>
    <row r="1" spans="1:9" s="22" customFormat="1" outlineLevel="1" x14ac:dyDescent="0.25">
      <c r="A1" s="351" t="s">
        <v>626</v>
      </c>
      <c r="F1" s="2"/>
      <c r="G1" s="2"/>
      <c r="H1" s="2" t="s">
        <v>286</v>
      </c>
    </row>
    <row r="2" spans="1:9" s="22" customFormat="1" outlineLevel="1" x14ac:dyDescent="0.25">
      <c r="A2" s="351" t="s">
        <v>623</v>
      </c>
      <c r="F2" s="2"/>
      <c r="G2" s="2"/>
      <c r="H2" s="2" t="s">
        <v>173</v>
      </c>
    </row>
    <row r="3" spans="1:9" s="22" customFormat="1" outlineLevel="1" x14ac:dyDescent="0.25">
      <c r="F3" s="2"/>
      <c r="G3" s="2"/>
      <c r="H3" s="2" t="s">
        <v>223</v>
      </c>
    </row>
    <row r="4" spans="1:9" s="22" customFormat="1" outlineLevel="1" x14ac:dyDescent="0.25">
      <c r="E4" s="2"/>
      <c r="F4" s="2"/>
      <c r="G4" s="2"/>
      <c r="H4" s="2" t="s">
        <v>273</v>
      </c>
    </row>
    <row r="5" spans="1:9" s="22" customFormat="1" ht="12.75" customHeight="1" outlineLevel="1" x14ac:dyDescent="0.25">
      <c r="C5" s="31"/>
      <c r="E5" s="2"/>
    </row>
    <row r="6" spans="1:9" s="22" customFormat="1" ht="20.25" customHeight="1" x14ac:dyDescent="0.25">
      <c r="A6" s="349" t="s">
        <v>282</v>
      </c>
      <c r="B6" s="349"/>
      <c r="C6" s="349"/>
      <c r="D6" s="349"/>
      <c r="E6" s="349"/>
      <c r="F6" s="349"/>
      <c r="G6" s="349"/>
      <c r="H6" s="349"/>
    </row>
    <row r="7" spans="1:9" outlineLevel="1" x14ac:dyDescent="0.25">
      <c r="A7" s="349" t="s">
        <v>128</v>
      </c>
      <c r="B7" s="349"/>
      <c r="C7" s="349"/>
      <c r="D7" s="349"/>
      <c r="E7" s="349"/>
      <c r="F7" s="349"/>
      <c r="G7" s="349"/>
      <c r="H7" s="349"/>
      <c r="I7" s="5"/>
    </row>
    <row r="8" spans="1:9" outlineLevel="1" x14ac:dyDescent="0.25">
      <c r="A8" s="349" t="s">
        <v>204</v>
      </c>
      <c r="B8" s="349"/>
      <c r="C8" s="349"/>
      <c r="D8" s="349"/>
      <c r="E8" s="349"/>
      <c r="F8" s="349"/>
      <c r="G8" s="349"/>
      <c r="H8" s="349"/>
      <c r="I8" s="5"/>
    </row>
    <row r="9" spans="1:9" outlineLevel="1" x14ac:dyDescent="0.25">
      <c r="A9" s="349" t="s">
        <v>129</v>
      </c>
      <c r="B9" s="349"/>
      <c r="C9" s="349"/>
      <c r="D9" s="349"/>
      <c r="E9" s="349"/>
      <c r="F9" s="349"/>
      <c r="G9" s="349"/>
      <c r="H9" s="349"/>
      <c r="I9" s="5"/>
    </row>
    <row r="10" spans="1:9" s="5" customFormat="1" x14ac:dyDescent="0.25">
      <c r="A10" s="3"/>
      <c r="B10" s="3"/>
      <c r="C10" s="3"/>
      <c r="D10" s="3"/>
      <c r="E10" s="3"/>
      <c r="F10" s="3"/>
      <c r="G10" s="3"/>
      <c r="H10" s="3"/>
    </row>
    <row r="11" spans="1:9" s="5" customFormat="1" x14ac:dyDescent="0.25">
      <c r="A11" s="4" t="s">
        <v>75</v>
      </c>
      <c r="C11" s="4" t="s">
        <v>73</v>
      </c>
      <c r="D11" s="4" t="s">
        <v>130</v>
      </c>
      <c r="E11" s="4" t="s">
        <v>131</v>
      </c>
      <c r="F11" s="4" t="s">
        <v>132</v>
      </c>
      <c r="G11" s="4" t="s">
        <v>133</v>
      </c>
      <c r="H11" s="4" t="s">
        <v>134</v>
      </c>
    </row>
    <row r="12" spans="1:9" s="6" customFormat="1" ht="16.8" x14ac:dyDescent="0.55000000000000004">
      <c r="C12" s="350" t="s">
        <v>135</v>
      </c>
      <c r="D12" s="350"/>
      <c r="E12" s="350"/>
      <c r="F12" s="350"/>
      <c r="G12" s="350"/>
      <c r="H12" s="350"/>
    </row>
    <row r="13" spans="1:9" s="6" customFormat="1" x14ac:dyDescent="0.25">
      <c r="G13" s="6" t="s">
        <v>136</v>
      </c>
    </row>
    <row r="14" spans="1:9" s="6" customFormat="1" x14ac:dyDescent="0.25">
      <c r="D14" s="6" t="s">
        <v>137</v>
      </c>
      <c r="F14" s="6" t="s">
        <v>138</v>
      </c>
      <c r="G14" s="6" t="s">
        <v>139</v>
      </c>
      <c r="H14" s="6" t="s">
        <v>140</v>
      </c>
    </row>
    <row r="15" spans="1:9" s="6" customFormat="1" x14ac:dyDescent="0.25">
      <c r="A15" s="6" t="s">
        <v>141</v>
      </c>
      <c r="C15" s="6" t="s">
        <v>142</v>
      </c>
      <c r="D15" s="6" t="s">
        <v>143</v>
      </c>
      <c r="E15" s="6" t="s">
        <v>144</v>
      </c>
      <c r="F15" s="6" t="s">
        <v>136</v>
      </c>
      <c r="G15" s="6" t="s">
        <v>145</v>
      </c>
      <c r="H15" s="6" t="s">
        <v>146</v>
      </c>
    </row>
    <row r="16" spans="1:9" s="6" customFormat="1" ht="15.6" x14ac:dyDescent="0.25">
      <c r="A16" s="3" t="s">
        <v>147</v>
      </c>
      <c r="B16" s="3"/>
      <c r="C16" s="3" t="s">
        <v>364</v>
      </c>
      <c r="D16" s="50" t="s">
        <v>365</v>
      </c>
      <c r="E16" s="50" t="s">
        <v>366</v>
      </c>
      <c r="F16" s="3" t="s">
        <v>363</v>
      </c>
      <c r="G16" s="3" t="s">
        <v>148</v>
      </c>
      <c r="H16" s="3" t="s">
        <v>149</v>
      </c>
    </row>
    <row r="17" spans="1:11" s="5" customFormat="1" x14ac:dyDescent="0.25">
      <c r="C17" s="34"/>
      <c r="D17" s="6"/>
      <c r="E17" s="6"/>
      <c r="F17" s="6"/>
      <c r="G17" s="6"/>
      <c r="H17" s="6"/>
    </row>
    <row r="18" spans="1:11" s="5" customFormat="1" x14ac:dyDescent="0.25">
      <c r="A18" s="40" t="s">
        <v>150</v>
      </c>
      <c r="C18" s="34"/>
      <c r="D18" s="6"/>
      <c r="E18" s="6"/>
      <c r="F18" s="6"/>
      <c r="G18" s="6"/>
      <c r="H18" s="6"/>
    </row>
    <row r="19" spans="1:11" x14ac:dyDescent="0.25">
      <c r="A19" s="8" t="s">
        <v>54</v>
      </c>
      <c r="C19" s="35">
        <f>INDEX(MFR_E_1_Attch1_2017_12CP25!$A$8:$S$52,MATCH("Sales of Electricity",MFR_E_1_Attch1_2017_12CP25!$A$8:$A$52,0),MATCH($A19,MFR_E_1_Attch1_2017_12CP25!$A$8:$S$8,0))/1000</f>
        <v>4.4013070034532245</v>
      </c>
      <c r="D19" s="293">
        <f>INDEX(MFR_E_1_Attch1_2017_12CP25!$A$8:$S$52,MATCH("Rate of Return (ROR)",MFR_E_1_Attch1_2017_12CP25!$A$8:$A$52,0),MATCH($A19,MFR_E_1_Attch1_2017_12CP25!$A$8:$S$8,0))</f>
        <v>0.12105783314350574</v>
      </c>
      <c r="E19" s="51">
        <f t="shared" ref="E19:E27" si="0">$D19/$D$39</f>
        <v>2.4340453515052123</v>
      </c>
      <c r="F19" s="35">
        <f>INDEX(MFR_E_1_Attch1_2017_12CP25!$A$8:$S$52,MATCH("Equalized Base Revenue Requirements",MFR_E_1_Attch1_2017_12CP25!$A$8:$A$52,0),MATCH($A19,MFR_E_1_Attch1_2017_12CP25!$A$8:$S$8,0))/1000</f>
        <v>2.6368396850664042</v>
      </c>
      <c r="G19" s="35">
        <f t="shared" ref="G19:G25" si="1">C19-F19</f>
        <v>1.7644673183868202</v>
      </c>
      <c r="H19" s="13">
        <f t="shared" ref="H19:H25" si="2">G19/C19</f>
        <v>0.40089621492034883</v>
      </c>
    </row>
    <row r="20" spans="1:11" x14ac:dyDescent="0.25">
      <c r="A20" s="8" t="s">
        <v>1</v>
      </c>
      <c r="C20" s="38">
        <f>INDEX(MFR_E_1_Attch1_2017_12CP25!$A$8:$S$52,MATCH("Sales of Electricity",MFR_E_1_Attch1_2017_12CP25!$A$8:$A$52,0),MATCH($A20,MFR_E_1_Attch1_2017_12CP25!$A$8:$S$8,0))/1000</f>
        <v>4.1851801580410219</v>
      </c>
      <c r="D20" s="293">
        <f>INDEX(MFR_E_1_Attch1_2017_12CP25!$A$8:$S$52,MATCH("Rate of Return (ROR)",MFR_E_1_Attch1_2017_12CP25!$A$8:$A$52,0),MATCH($A20,MFR_E_1_Attch1_2017_12CP25!$A$8:$S$8,0))</f>
        <v>7.7253590012924561E-2</v>
      </c>
      <c r="E20" s="51">
        <f t="shared" si="0"/>
        <v>1.5532967737423611</v>
      </c>
      <c r="F20" s="38">
        <f>INDEX(MFR_E_1_Attch1_2017_12CP25!$A$8:$S$52,MATCH("Equalized Base Revenue Requirements",MFR_E_1_Attch1_2017_12CP25!$A$8:$A$52,0),MATCH($A20,MFR_E_1_Attch1_2017_12CP25!$A$8:$S$8,0))/1000</f>
        <v>3.3977468608377221</v>
      </c>
      <c r="G20" s="52">
        <f t="shared" si="1"/>
        <v>0.7874332972032998</v>
      </c>
      <c r="H20" s="13">
        <f t="shared" si="2"/>
        <v>0.18814800497665496</v>
      </c>
    </row>
    <row r="21" spans="1:11" x14ac:dyDescent="0.25">
      <c r="A21" s="8" t="s">
        <v>7</v>
      </c>
      <c r="C21" s="38">
        <f>INDEX(MFR_E_1_Attch1_2017_12CP25!$A$8:$S$52,MATCH("Sales of Electricity",MFR_E_1_Attch1_2017_12CP25!$A$8:$A$52,0),MATCH($A21,MFR_E_1_Attch1_2017_12CP25!$A$8:$S$8,0))/1000</f>
        <v>14.050829224799847</v>
      </c>
      <c r="D21" s="293">
        <f>INDEX(MFR_E_1_Attch1_2017_12CP25!$A$8:$S$52,MATCH("Rate of Return (ROR)",MFR_E_1_Attch1_2017_12CP25!$A$8:$A$52,0),MATCH($A21,MFR_E_1_Attch1_2017_12CP25!$A$8:$S$8,0))</f>
        <v>7.6219240594406087E-2</v>
      </c>
      <c r="E21" s="51">
        <f t="shared" si="0"/>
        <v>1.5324996610847066</v>
      </c>
      <c r="F21" s="38">
        <f>INDEX(MFR_E_1_Attch1_2017_12CP25!$A$8:$S$52,MATCH("Equalized Base Revenue Requirements",MFR_E_1_Attch1_2017_12CP25!$A$8:$A$52,0),MATCH($A21,MFR_E_1_Attch1_2017_12CP25!$A$8:$S$8,0))/1000</f>
        <v>11.180890841439057</v>
      </c>
      <c r="G21" s="52">
        <f t="shared" si="1"/>
        <v>2.8699383833607897</v>
      </c>
      <c r="H21" s="13">
        <f t="shared" si="2"/>
        <v>0.20425402212527935</v>
      </c>
    </row>
    <row r="22" spans="1:11" x14ac:dyDescent="0.25">
      <c r="A22" s="8" t="s">
        <v>11</v>
      </c>
      <c r="C22" s="38">
        <f>INDEX(MFR_E_1_Attch1_2017_12CP25!$A$8:$S$52,MATCH("Sales of Electricity",MFR_E_1_Attch1_2017_12CP25!$A$8:$A$52,0),MATCH($A22,MFR_E_1_Attch1_2017_12CP25!$A$8:$S$8,0))/1000</f>
        <v>1.5083751218177488</v>
      </c>
      <c r="D22" s="293">
        <f>INDEX(MFR_E_1_Attch1_2017_12CP25!$A$8:$S$52,MATCH("Rate of Return (ROR)",MFR_E_1_Attch1_2017_12CP25!$A$8:$A$52,0),MATCH($A22,MFR_E_1_Attch1_2017_12CP25!$A$8:$S$8,0))</f>
        <v>7.5538722380491724E-2</v>
      </c>
      <c r="E22" s="51">
        <f t="shared" si="0"/>
        <v>1.5188168439370602</v>
      </c>
      <c r="F22" s="38">
        <f>INDEX(MFR_E_1_Attch1_2017_12CP25!$A$8:$S$52,MATCH("Equalized Base Revenue Requirements",MFR_E_1_Attch1_2017_12CP25!$A$8:$A$52,0),MATCH($A22,MFR_E_1_Attch1_2017_12CP25!$A$8:$S$8,0))/1000</f>
        <v>1.2241416885596434</v>
      </c>
      <c r="G22" s="52">
        <f t="shared" si="1"/>
        <v>0.28423343325810535</v>
      </c>
      <c r="H22" s="13">
        <f t="shared" si="2"/>
        <v>0.18843683454257354</v>
      </c>
    </row>
    <row r="23" spans="1:11" x14ac:dyDescent="0.25">
      <c r="A23" s="8" t="s">
        <v>0</v>
      </c>
      <c r="C23" s="38">
        <f>INDEX(MFR_E_1_Attch1_2017_12CP25!$A$8:$S$52,MATCH("Sales of Electricity",MFR_E_1_Attch1_2017_12CP25!$A$8:$A$52,0),MATCH($A23,MFR_E_1_Attch1_2017_12CP25!$A$8:$S$8,0))/1000</f>
        <v>369.37440575301122</v>
      </c>
      <c r="D23" s="293">
        <f>INDEX(MFR_E_1_Attch1_2017_12CP25!$A$8:$S$52,MATCH("Rate of Return (ROR)",MFR_E_1_Attch1_2017_12CP25!$A$8:$A$52,0),MATCH($A23,MFR_E_1_Attch1_2017_12CP25!$A$8:$S$8,0))</f>
        <v>5.961399278662214E-2</v>
      </c>
      <c r="E23" s="51">
        <f t="shared" si="0"/>
        <v>1.1986267906756025</v>
      </c>
      <c r="F23" s="38">
        <f>INDEX(MFR_E_1_Attch1_2017_12CP25!$A$8:$S$52,MATCH("Equalized Base Revenue Requirements",MFR_E_1_Attch1_2017_12CP25!$A$8:$A$52,0),MATCH($A23,MFR_E_1_Attch1_2017_12CP25!$A$8:$S$8,0))/1000</f>
        <v>338.98176102931302</v>
      </c>
      <c r="G23" s="52">
        <f t="shared" si="1"/>
        <v>30.392644723698197</v>
      </c>
      <c r="H23" s="13">
        <f t="shared" si="2"/>
        <v>8.2281404045143239E-2</v>
      </c>
      <c r="K23" s="13"/>
    </row>
    <row r="24" spans="1:11" x14ac:dyDescent="0.25">
      <c r="A24" s="8" t="s">
        <v>10</v>
      </c>
      <c r="C24" s="38">
        <f>INDEX(MFR_E_1_Attch1_2017_12CP25!$A$8:$S$52,MATCH("Sales of Electricity",MFR_E_1_Attch1_2017_12CP25!$A$8:$A$52,0),MATCH($A24,MFR_E_1_Attch1_2017_12CP25!$A$8:$S$8,0))/1000</f>
        <v>91.273209567096103</v>
      </c>
      <c r="D24" s="293">
        <f>INDEX(MFR_E_1_Attch1_2017_12CP25!$A$8:$S$52,MATCH("Rate of Return (ROR)",MFR_E_1_Attch1_2017_12CP25!$A$8:$A$52,0),MATCH($A24,MFR_E_1_Attch1_2017_12CP25!$A$8:$S$8,0))</f>
        <v>5.6197060832613499E-2</v>
      </c>
      <c r="E24" s="51">
        <f t="shared" si="0"/>
        <v>1.1299243604148101</v>
      </c>
      <c r="F24" s="38">
        <f>INDEX(MFR_E_1_Attch1_2017_12CP25!$A$8:$S$52,MATCH("Equalized Base Revenue Requirements",MFR_E_1_Attch1_2017_12CP25!$A$8:$A$52,0),MATCH($A24,MFR_E_1_Attch1_2017_12CP25!$A$8:$S$8,0))/1000</f>
        <v>86.742141028262267</v>
      </c>
      <c r="G24" s="52">
        <f t="shared" si="1"/>
        <v>4.5310685388338356</v>
      </c>
      <c r="H24" s="13">
        <f t="shared" si="2"/>
        <v>4.9642918884133129E-2</v>
      </c>
    </row>
    <row r="25" spans="1:11" x14ac:dyDescent="0.25">
      <c r="A25" s="8" t="s">
        <v>9</v>
      </c>
      <c r="C25" s="38">
        <f>INDEX(MFR_E_1_Attch1_2017_12CP25!$A$8:$S$52,MATCH("Sales of Electricity",MFR_E_1_Attch1_2017_12CP25!$A$8:$A$52,0),MATCH($A25,MFR_E_1_Attch1_2017_12CP25!$A$8:$S$8,0))/1000</f>
        <v>3506.9718613940499</v>
      </c>
      <c r="D25" s="293">
        <f>INDEX(MFR_E_1_Attch1_2017_12CP25!$A$8:$S$52,MATCH("Rate of Return (ROR)",MFR_E_1_Attch1_2017_12CP25!$A$8:$A$52,0),MATCH($A25,MFR_E_1_Attch1_2017_12CP25!$A$8:$S$8,0))</f>
        <v>5.2966657586681579E-2</v>
      </c>
      <c r="E25" s="51">
        <f t="shared" si="0"/>
        <v>1.0649723635049781</v>
      </c>
      <c r="F25" s="38">
        <f>INDEX(MFR_E_1_Attch1_2017_12CP25!$A$8:$S$52,MATCH("Equalized Base Revenue Requirements",MFR_E_1_Attch1_2017_12CP25!$A$8:$A$52,0),MATCH($A25,MFR_E_1_Attch1_2017_12CP25!$A$8:$S$8,0))/1000</f>
        <v>3405.0666672220473</v>
      </c>
      <c r="G25" s="52">
        <f t="shared" si="1"/>
        <v>101.90519417200267</v>
      </c>
      <c r="H25" s="13">
        <f t="shared" si="2"/>
        <v>2.9057887602067761E-2</v>
      </c>
    </row>
    <row r="26" spans="1:11" x14ac:dyDescent="0.25">
      <c r="A26" s="8" t="s">
        <v>30</v>
      </c>
      <c r="C26" s="38">
        <f>INDEX(MFR_E_1_Attch1_2017_12CP25!$A$8:$S$52,MATCH("Sales of Electricity",MFR_E_1_Attch1_2017_12CP25!$A$8:$A$52,0),MATCH($A26,MFR_E_1_Attch1_2017_12CP25!$A$8:$S$8,0))/1000</f>
        <v>4.1101740210085156</v>
      </c>
      <c r="D26" s="293">
        <f>INDEX(MFR_E_1_Attch1_2017_12CP25!$A$8:$S$52,MATCH("Rate of Return (ROR)",MFR_E_1_Attch1_2017_12CP25!$A$8:$A$52,0),MATCH($A26,MFR_E_1_Attch1_2017_12CP25!$A$8:$S$8,0))</f>
        <v>5.2953377739083179E-2</v>
      </c>
      <c r="E26" s="51">
        <f t="shared" si="0"/>
        <v>1.0647053526848087</v>
      </c>
      <c r="F26" s="38">
        <f>INDEX(MFR_E_1_Attch1_2017_12CP25!$A$8:$S$52,MATCH("Equalized Base Revenue Requirements",MFR_E_1_Attch1_2017_12CP25!$A$8:$A$52,0),MATCH($A26,MFR_E_1_Attch1_2017_12CP25!$A$8:$S$8,0))/1000</f>
        <v>3.9912285554432465</v>
      </c>
      <c r="G26" s="52">
        <f>C26-F26</f>
        <v>0.11894546556526908</v>
      </c>
      <c r="H26" s="13">
        <f>G26/C26</f>
        <v>2.8939277256217821E-2</v>
      </c>
    </row>
    <row r="27" spans="1:11" x14ac:dyDescent="0.25">
      <c r="A27" s="8" t="s">
        <v>15</v>
      </c>
      <c r="C27" s="38">
        <f>INDEX(MFR_E_1_Attch1_2017_12CP25!$A$8:$S$52,MATCH("Sales of Electricity",MFR_E_1_Attch1_2017_12CP25!$A$8:$A$52,0),MATCH($A27,MFR_E_1_Attch1_2017_12CP25!$A$8:$S$8,0))/1000</f>
        <v>4.0951575278993735</v>
      </c>
      <c r="D27" s="293">
        <f>INDEX(MFR_E_1_Attch1_2017_12CP25!$A$8:$S$52,MATCH("Rate of Return (ROR)",MFR_E_1_Attch1_2017_12CP25!$A$8:$A$52,0),MATCH($A27,MFR_E_1_Attch1_2017_12CP25!$A$8:$S$8,0))</f>
        <v>5.182834407079475E-2</v>
      </c>
      <c r="E27" s="51">
        <f t="shared" si="0"/>
        <v>1.0420849001335215</v>
      </c>
      <c r="F27" s="38">
        <f>INDEX(MFR_E_1_Attch1_2017_12CP25!$A$8:$S$52,MATCH("Equalized Base Revenue Requirements",MFR_E_1_Attch1_2017_12CP25!$A$8:$A$52,0),MATCH($A27,MFR_E_1_Attch1_2017_12CP25!$A$8:$S$8,0))/1000</f>
        <v>4.0170183052428721</v>
      </c>
      <c r="G27" s="52">
        <f t="shared" ref="G27" si="3">C27-F27</f>
        <v>7.8139222656501417E-2</v>
      </c>
      <c r="H27" s="13">
        <f t="shared" ref="H27" si="4">G27/C27</f>
        <v>1.9080883244211422E-2</v>
      </c>
    </row>
    <row r="28" spans="1:11" x14ac:dyDescent="0.25">
      <c r="A28" s="8"/>
      <c r="C28" s="53"/>
      <c r="D28" s="293"/>
      <c r="E28" s="51"/>
      <c r="F28" s="53"/>
      <c r="G28" s="52"/>
      <c r="H28" s="13"/>
    </row>
    <row r="29" spans="1:11" x14ac:dyDescent="0.25">
      <c r="A29" s="8" t="s">
        <v>151</v>
      </c>
      <c r="C29" s="38"/>
      <c r="D29" s="293"/>
      <c r="E29" s="51"/>
      <c r="F29" s="38"/>
      <c r="G29" s="52"/>
      <c r="H29" s="13"/>
    </row>
    <row r="30" spans="1:11" x14ac:dyDescent="0.25">
      <c r="A30" s="8" t="s">
        <v>53</v>
      </c>
      <c r="C30" s="38">
        <f>INDEX(MFR_E_1_Attch1_2017_12CP25!$A$8:$S$52,MATCH("Sales of Electricity",MFR_E_1_Attch1_2017_12CP25!$A$8:$A$52,0),MATCH($A30,MFR_E_1_Attch1_2017_12CP25!$A$8:$S$8,0))/1000</f>
        <v>0.80142358541161196</v>
      </c>
      <c r="D30" s="293">
        <f>INDEX(MFR_E_1_Attch1_2017_12CP25!$A$8:$S$52,MATCH("Rate of Return (ROR)",MFR_E_1_Attch1_2017_12CP25!$A$8:$A$52,0),MATCH($A30,MFR_E_1_Attch1_2017_12CP25!$A$8:$S$8,0))</f>
        <v>4.9565098821453595E-2</v>
      </c>
      <c r="E30" s="51">
        <f>$D30/$D$39</f>
        <v>0.99657903376017631</v>
      </c>
      <c r="F30" s="38">
        <f>INDEX(MFR_E_1_Attch1_2017_12CP25!$A$8:$S$52,MATCH("Equalized Base Revenue Requirements",MFR_E_1_Attch1_2017_12CP25!$A$8:$A$52,0),MATCH($A30,MFR_E_1_Attch1_2017_12CP25!$A$8:$S$8,0))/1000</f>
        <v>0.80274270632251421</v>
      </c>
      <c r="G30" s="52">
        <f>C30-F30</f>
        <v>-1.3191209109022495E-3</v>
      </c>
      <c r="H30" s="13">
        <f>G30/C30</f>
        <v>-1.645972161182089E-3</v>
      </c>
    </row>
    <row r="31" spans="1:11" x14ac:dyDescent="0.25">
      <c r="A31" s="8" t="s">
        <v>2</v>
      </c>
      <c r="C31" s="38">
        <f>INDEX(MFR_E_1_Attch1_2017_12CP25!$A$8:$S$52,MATCH("Sales of Electricity",MFR_E_1_Attch1_2017_12CP25!$A$8:$A$52,0),MATCH($A31,MFR_E_1_Attch1_2017_12CP25!$A$8:$S$8,0))/1000</f>
        <v>1138.5738538527316</v>
      </c>
      <c r="D31" s="293">
        <f>INDEX(MFR_E_1_Attch1_2017_12CP25!$A$8:$S$52,MATCH("Rate of Return (ROR)",MFR_E_1_Attch1_2017_12CP25!$A$8:$A$52,0),MATCH($A31,MFR_E_1_Attch1_2017_12CP25!$A$8:$S$8,0))</f>
        <v>4.7362722121517618E-2</v>
      </c>
      <c r="E31" s="51">
        <f t="shared" ref="E31:E37" si="5">$D31/$D$39</f>
        <v>0.9522970188790093</v>
      </c>
      <c r="F31" s="38">
        <f>INDEX(MFR_E_1_Attch1_2017_12CP25!$A$8:$S$52,MATCH("Equalized Base Revenue Requirements",MFR_E_1_Attch1_2017_12CP25!$A$8:$A$52,0),MATCH($A31,MFR_E_1_Attch1_2017_12CP25!$A$8:$S$8,0))/1000</f>
        <v>1164.3782255640519</v>
      </c>
      <c r="G31" s="52">
        <f t="shared" ref="G31:G37" si="6">C31-F31</f>
        <v>-25.8043717113203</v>
      </c>
      <c r="H31" s="13">
        <f t="shared" ref="H31:H37" si="7">G31/C31</f>
        <v>-2.2663766275681538E-2</v>
      </c>
    </row>
    <row r="32" spans="1:11" x14ac:dyDescent="0.25">
      <c r="A32" s="8" t="s">
        <v>5</v>
      </c>
      <c r="C32" s="38">
        <f>INDEX(MFR_E_1_Attch1_2017_12CP25!$A$8:$S$52,MATCH("Sales of Electricity",MFR_E_1_Attch1_2017_12CP25!$A$8:$A$52,0),MATCH($A32,MFR_E_1_Attch1_2017_12CP25!$A$8:$S$8,0))/1000</f>
        <v>4.5670204515012784</v>
      </c>
      <c r="D32" s="293">
        <f>INDEX(MFR_E_1_Attch1_2017_12CP25!$A$8:$S$52,MATCH("Rate of Return (ROR)",MFR_E_1_Attch1_2017_12CP25!$A$8:$A$52,0),MATCH($A32,MFR_E_1_Attch1_2017_12CP25!$A$8:$S$8,0))</f>
        <v>3.9907589047847698E-2</v>
      </c>
      <c r="E32" s="51">
        <f t="shared" si="5"/>
        <v>0.80240063025533359</v>
      </c>
      <c r="F32" s="38">
        <f>INDEX(MFR_E_1_Attch1_2017_12CP25!$A$8:$S$52,MATCH("Equalized Base Revenue Requirements",MFR_E_1_Attch1_2017_12CP25!$A$8:$A$52,0),MATCH($A32,MFR_E_1_Attch1_2017_12CP25!$A$8:$S$8,0))/1000</f>
        <v>5.0257817121019386</v>
      </c>
      <c r="G32" s="52">
        <f t="shared" si="6"/>
        <v>-0.45876126060066014</v>
      </c>
      <c r="H32" s="13">
        <f t="shared" si="7"/>
        <v>-0.10045088816054139</v>
      </c>
    </row>
    <row r="33" spans="1:11" x14ac:dyDescent="0.25">
      <c r="A33" s="8" t="s">
        <v>28</v>
      </c>
      <c r="C33" s="38">
        <f>INDEX(MFR_E_1_Attch1_2017_12CP25!$A$8:$S$52,MATCH("Sales of Electricity",MFR_E_1_Attch1_2017_12CP25!$A$8:$A$52,0),MATCH($A33,MFR_E_1_Attch1_2017_12CP25!$A$8:$S$8,0))/1000</f>
        <v>87.801051055551213</v>
      </c>
      <c r="D33" s="293">
        <f>INDEX(MFR_E_1_Attch1_2017_12CP25!$A$8:$S$52,MATCH("Rate of Return (ROR)",MFR_E_1_Attch1_2017_12CP25!$A$8:$A$52,0),MATCH($A33,MFR_E_1_Attch1_2017_12CP25!$A$8:$S$8,0))</f>
        <v>3.6759360165051901E-2</v>
      </c>
      <c r="E33" s="51">
        <f t="shared" si="5"/>
        <v>0.7391008694826483</v>
      </c>
      <c r="F33" s="38">
        <f>INDEX(MFR_E_1_Attch1_2017_12CP25!$A$8:$S$52,MATCH("Equalized Base Revenue Requirements",MFR_E_1_Attch1_2017_12CP25!$A$8:$A$52,0),MATCH($A33,MFR_E_1_Attch1_2017_12CP25!$A$8:$S$8,0))/1000</f>
        <v>99.828905263881751</v>
      </c>
      <c r="G33" s="52">
        <f>C33-F33</f>
        <v>-12.027854208330538</v>
      </c>
      <c r="H33" s="13">
        <f>G33/C33</f>
        <v>-0.13698986588122486</v>
      </c>
    </row>
    <row r="34" spans="1:11" x14ac:dyDescent="0.25">
      <c r="A34" s="8" t="s">
        <v>29</v>
      </c>
      <c r="C34" s="38">
        <f>INDEX(MFR_E_1_Attch1_2017_12CP25!$A$8:$S$52,MATCH("Sales of Electricity",MFR_E_1_Attch1_2017_12CP25!$A$8:$A$52,0),MATCH($A34,MFR_E_1_Attch1_2017_12CP25!$A$8:$S$8,0))/1000</f>
        <v>35.872549580752725</v>
      </c>
      <c r="D34" s="293">
        <f>INDEX(MFR_E_1_Attch1_2017_12CP25!$A$8:$S$52,MATCH("Rate of Return (ROR)",MFR_E_1_Attch1_2017_12CP25!$A$8:$A$52,0),MATCH($A34,MFR_E_1_Attch1_2017_12CP25!$A$8:$S$8,0))</f>
        <v>3.468242420170746E-2</v>
      </c>
      <c r="E34" s="51">
        <f t="shared" si="5"/>
        <v>0.69734102465740877</v>
      </c>
      <c r="F34" s="38">
        <f>INDEX(MFR_E_1_Attch1_2017_12CP25!$A$8:$S$52,MATCH("Equalized Base Revenue Requirements",MFR_E_1_Attch1_2017_12CP25!$A$8:$A$52,0),MATCH($A34,MFR_E_1_Attch1_2017_12CP25!$A$8:$S$8,0))/1000</f>
        <v>41.537877432430967</v>
      </c>
      <c r="G34" s="52">
        <f t="shared" si="6"/>
        <v>-5.6653278516782422</v>
      </c>
      <c r="H34" s="13">
        <f t="shared" si="7"/>
        <v>-0.15792933365176673</v>
      </c>
      <c r="K34" s="54"/>
    </row>
    <row r="35" spans="1:11" x14ac:dyDescent="0.25">
      <c r="A35" s="8" t="s">
        <v>4</v>
      </c>
      <c r="C35" s="38">
        <f>INDEX(MFR_E_1_Attch1_2017_12CP25!$A$8:$S$52,MATCH("Sales of Electricity",MFR_E_1_Attch1_2017_12CP25!$A$8:$A$52,0),MATCH($A35,MFR_E_1_Attch1_2017_12CP25!$A$8:$S$8,0))/1000</f>
        <v>78.384777910273471</v>
      </c>
      <c r="D35" s="293">
        <f>INDEX(MFR_E_1_Attch1_2017_12CP25!$A$8:$S$52,MATCH("Rate of Return (ROR)",MFR_E_1_Attch1_2017_12CP25!$A$8:$A$52,0),MATCH($A35,MFR_E_1_Attch1_2017_12CP25!$A$8:$S$8,0))</f>
        <v>3.1587012697143757E-2</v>
      </c>
      <c r="E35" s="51">
        <f t="shared" si="5"/>
        <v>0.63510323476778174</v>
      </c>
      <c r="F35" s="38">
        <f>INDEX(MFR_E_1_Attch1_2017_12CP25!$A$8:$S$52,MATCH("Equalized Base Revenue Requirements",MFR_E_1_Attch1_2017_12CP25!$A$8:$A$52,0),MATCH($A35,MFR_E_1_Attch1_2017_12CP25!$A$8:$S$8,0))/1000</f>
        <v>94.343482231363524</v>
      </c>
      <c r="G35" s="52">
        <f t="shared" si="6"/>
        <v>-15.958704321090053</v>
      </c>
      <c r="H35" s="13">
        <f t="shared" si="7"/>
        <v>-0.20359443180865902</v>
      </c>
    </row>
    <row r="36" spans="1:11" x14ac:dyDescent="0.25">
      <c r="A36" s="8" t="s">
        <v>3</v>
      </c>
      <c r="C36" s="38">
        <f>INDEX(MFR_E_1_Attch1_2017_12CP25!$A$8:$S$52,MATCH("Sales of Electricity",MFR_E_1_Attch1_2017_12CP25!$A$8:$A$52,0),MATCH($A36,MFR_E_1_Attch1_2017_12CP25!$A$8:$S$8,0))/1000</f>
        <v>381.36561194297883</v>
      </c>
      <c r="D36" s="293">
        <f>INDEX(MFR_E_1_Attch1_2017_12CP25!$A$8:$S$52,MATCH("Rate of Return (ROR)",MFR_E_1_Attch1_2017_12CP25!$A$8:$A$52,0),MATCH($A36,MFR_E_1_Attch1_2017_12CP25!$A$8:$S$8,0))</f>
        <v>3.078144622383415E-2</v>
      </c>
      <c r="E36" s="51">
        <f t="shared" si="5"/>
        <v>0.61890613889408208</v>
      </c>
      <c r="F36" s="38">
        <f>INDEX(MFR_E_1_Attch1_2017_12CP25!$A$8:$S$52,MATCH("Equalized Base Revenue Requirements",MFR_E_1_Attch1_2017_12CP25!$A$8:$A$52,0),MATCH($A36,MFR_E_1_Attch1_2017_12CP25!$A$8:$S$8,0))/1000</f>
        <v>463.92499325407221</v>
      </c>
      <c r="G36" s="52">
        <f t="shared" si="6"/>
        <v>-82.559381311093375</v>
      </c>
      <c r="H36" s="13">
        <f t="shared" si="7"/>
        <v>-0.21648354944870468</v>
      </c>
    </row>
    <row r="37" spans="1:11" x14ac:dyDescent="0.25">
      <c r="A37" s="8" t="s">
        <v>8</v>
      </c>
      <c r="C37" s="38">
        <f>INDEX(MFR_E_1_Attch1_2017_12CP25!$A$8:$S$52,MATCH("Sales of Electricity",MFR_E_1_Attch1_2017_12CP25!$A$8:$A$52,0),MATCH($A37,MFR_E_1_Attch1_2017_12CP25!$A$8:$S$8,0))/1000</f>
        <v>0.99212877995252025</v>
      </c>
      <c r="D37" s="293">
        <f>INDEX(MFR_E_1_Attch1_2017_12CP25!$A$8:$S$52,MATCH("Rate of Return (ROR)",MFR_E_1_Attch1_2017_12CP25!$A$8:$A$52,0),MATCH($A37,MFR_E_1_Attch1_2017_12CP25!$A$8:$S$8,0))</f>
        <v>2.8165423498453034E-2</v>
      </c>
      <c r="E37" s="51">
        <f t="shared" si="5"/>
        <v>0.56630716376954271</v>
      </c>
      <c r="F37" s="38">
        <f>INDEX(MFR_E_1_Attch1_2017_12CP25!$A$8:$S$52,MATCH("Equalized Base Revenue Requirements",MFR_E_1_Attch1_2017_12CP25!$A$8:$A$52,0),MATCH($A37,MFR_E_1_Attch1_2017_12CP25!$A$8:$S$8,0))/1000</f>
        <v>1.248473549894433</v>
      </c>
      <c r="G37" s="52">
        <f t="shared" si="6"/>
        <v>-0.2563447699419128</v>
      </c>
      <c r="H37" s="13">
        <f t="shared" si="7"/>
        <v>-0.25837852416112811</v>
      </c>
    </row>
    <row r="38" spans="1:11" x14ac:dyDescent="0.25">
      <c r="A38" s="8"/>
      <c r="C38" s="39"/>
      <c r="D38" s="294"/>
      <c r="E38" s="55"/>
      <c r="F38" s="39"/>
      <c r="G38" s="39"/>
      <c r="H38" s="15"/>
    </row>
    <row r="39" spans="1:11" x14ac:dyDescent="0.25">
      <c r="A39" s="40" t="s">
        <v>621</v>
      </c>
      <c r="C39" s="41">
        <f>SUM(C19:C38)</f>
        <v>5728.3289169303307</v>
      </c>
      <c r="D39" s="295">
        <f>+MFR_E_1_Attch1_2017_12CP25!$B$47</f>
        <v>4.9735241403223503E-2</v>
      </c>
      <c r="E39" s="56">
        <f>+D39/$D$39</f>
        <v>1</v>
      </c>
      <c r="F39" s="41">
        <f>SUM(F19:F38)</f>
        <v>5728.3289169303316</v>
      </c>
      <c r="G39" s="41">
        <f>SUM(G19:G38)</f>
        <v>-5.0581761001922132E-13</v>
      </c>
      <c r="H39" s="57"/>
    </row>
    <row r="41" spans="1:11" x14ac:dyDescent="0.25">
      <c r="A41" s="8" t="s">
        <v>152</v>
      </c>
      <c r="C41" s="14">
        <f>'E-5 Test'!$T$53/1000000</f>
        <v>100.9707296896746</v>
      </c>
      <c r="F41" s="24">
        <f>C41</f>
        <v>100.9707296896746</v>
      </c>
    </row>
    <row r="42" spans="1:11" x14ac:dyDescent="0.25">
      <c r="A42" s="8" t="s">
        <v>153</v>
      </c>
      <c r="C42" s="14">
        <f>'E-5 Test'!$T$70/1000000</f>
        <v>92.905415463078214</v>
      </c>
      <c r="F42" s="24">
        <f>C42</f>
        <v>92.905415463078214</v>
      </c>
      <c r="K42" s="24"/>
    </row>
    <row r="43" spans="1:11" x14ac:dyDescent="0.25">
      <c r="K43" s="24"/>
    </row>
    <row r="44" spans="1:11" ht="16.2" thickBot="1" x14ac:dyDescent="0.3">
      <c r="A44" s="40" t="s">
        <v>154</v>
      </c>
      <c r="C44" s="43">
        <f>SUM(C39:C42)</f>
        <v>5922.2050620830842</v>
      </c>
      <c r="D44" s="58"/>
      <c r="E44" s="28"/>
      <c r="F44" s="43">
        <f>SUM(F39:F42)</f>
        <v>5922.2050620830851</v>
      </c>
      <c r="G44" s="11"/>
    </row>
    <row r="45" spans="1:11" ht="13.8" thickTop="1" x14ac:dyDescent="0.25"/>
    <row r="47" spans="1:11" x14ac:dyDescent="0.25">
      <c r="A47" s="28" t="s">
        <v>155</v>
      </c>
      <c r="G47" s="48"/>
    </row>
    <row r="48" spans="1:11" x14ac:dyDescent="0.25">
      <c r="A48" s="29" t="s">
        <v>278</v>
      </c>
    </row>
    <row r="49" spans="1:8" x14ac:dyDescent="0.25">
      <c r="A49" s="29" t="s">
        <v>279</v>
      </c>
    </row>
    <row r="50" spans="1:8" x14ac:dyDescent="0.25">
      <c r="A50" s="29"/>
    </row>
    <row r="51" spans="1:8" x14ac:dyDescent="0.25">
      <c r="A51" s="59"/>
    </row>
    <row r="52" spans="1:8" x14ac:dyDescent="0.25">
      <c r="A52" s="8" t="s">
        <v>156</v>
      </c>
    </row>
    <row r="55" spans="1:8" x14ac:dyDescent="0.25">
      <c r="A55" s="22"/>
      <c r="B55" s="22"/>
      <c r="C55" s="22"/>
      <c r="D55" s="22"/>
      <c r="E55" s="22"/>
      <c r="F55" s="2"/>
      <c r="G55" s="2"/>
      <c r="H55" s="2" t="s">
        <v>286</v>
      </c>
    </row>
    <row r="56" spans="1:8" x14ac:dyDescent="0.25">
      <c r="A56" s="22"/>
      <c r="B56" s="22"/>
      <c r="C56" s="22"/>
      <c r="D56" s="22"/>
      <c r="E56" s="22"/>
      <c r="F56" s="2"/>
      <c r="G56" s="2"/>
      <c r="H56" s="2" t="s">
        <v>173</v>
      </c>
    </row>
    <row r="57" spans="1:8" x14ac:dyDescent="0.25">
      <c r="A57" s="22"/>
      <c r="B57" s="22"/>
      <c r="C57" s="22"/>
      <c r="D57" s="22"/>
      <c r="E57" s="22"/>
      <c r="F57" s="2"/>
      <c r="G57" s="2"/>
      <c r="H57" s="2" t="s">
        <v>271</v>
      </c>
    </row>
    <row r="58" spans="1:8" x14ac:dyDescent="0.25">
      <c r="A58" s="22"/>
      <c r="B58" s="22"/>
      <c r="C58" s="22"/>
      <c r="D58" s="22"/>
      <c r="E58" s="2"/>
      <c r="F58" s="2"/>
      <c r="G58" s="2"/>
      <c r="H58" s="2" t="s">
        <v>272</v>
      </c>
    </row>
    <row r="59" spans="1:8" x14ac:dyDescent="0.25">
      <c r="A59" s="22"/>
      <c r="B59" s="22"/>
      <c r="C59" s="31"/>
      <c r="D59" s="22"/>
      <c r="E59" s="2"/>
      <c r="F59" s="22"/>
      <c r="G59" s="22"/>
      <c r="H59" s="22"/>
    </row>
    <row r="60" spans="1:8" s="22" customFormat="1" ht="20.25" customHeight="1" x14ac:dyDescent="0.25">
      <c r="A60" s="349" t="s">
        <v>282</v>
      </c>
      <c r="B60" s="349"/>
      <c r="C60" s="349"/>
      <c r="D60" s="349"/>
      <c r="E60" s="349"/>
      <c r="F60" s="349"/>
      <c r="G60" s="349"/>
      <c r="H60" s="349"/>
    </row>
    <row r="61" spans="1:8" x14ac:dyDescent="0.25">
      <c r="A61" s="349" t="s">
        <v>128</v>
      </c>
      <c r="B61" s="349"/>
      <c r="C61" s="349"/>
      <c r="D61" s="349"/>
      <c r="E61" s="349"/>
      <c r="F61" s="349"/>
      <c r="G61" s="349"/>
      <c r="H61" s="349"/>
    </row>
    <row r="62" spans="1:8" x14ac:dyDescent="0.25">
      <c r="A62" s="349" t="s">
        <v>271</v>
      </c>
      <c r="B62" s="349"/>
      <c r="C62" s="349"/>
      <c r="D62" s="349"/>
      <c r="E62" s="349"/>
      <c r="F62" s="349"/>
      <c r="G62" s="349"/>
      <c r="H62" s="349"/>
    </row>
    <row r="63" spans="1:8" x14ac:dyDescent="0.25">
      <c r="A63" s="349" t="s">
        <v>129</v>
      </c>
      <c r="B63" s="349"/>
      <c r="C63" s="349"/>
      <c r="D63" s="349"/>
      <c r="E63" s="349"/>
      <c r="F63" s="349"/>
      <c r="G63" s="349"/>
      <c r="H63" s="349"/>
    </row>
    <row r="64" spans="1:8" x14ac:dyDescent="0.25">
      <c r="A64" s="3"/>
      <c r="B64" s="3"/>
      <c r="C64" s="3"/>
      <c r="D64" s="3"/>
      <c r="E64" s="3"/>
      <c r="F64" s="3"/>
      <c r="G64" s="3"/>
      <c r="H64" s="3"/>
    </row>
    <row r="65" spans="1:8" x14ac:dyDescent="0.25">
      <c r="A65" s="4" t="s">
        <v>75</v>
      </c>
      <c r="B65" s="5"/>
      <c r="C65" s="4" t="s">
        <v>73</v>
      </c>
      <c r="D65" s="4" t="s">
        <v>130</v>
      </c>
      <c r="E65" s="4" t="s">
        <v>131</v>
      </c>
      <c r="F65" s="4" t="s">
        <v>132</v>
      </c>
      <c r="G65" s="4" t="s">
        <v>133</v>
      </c>
      <c r="H65" s="4" t="s">
        <v>134</v>
      </c>
    </row>
    <row r="66" spans="1:8" ht="16.8" x14ac:dyDescent="0.55000000000000004">
      <c r="A66" s="6"/>
      <c r="B66" s="6"/>
      <c r="C66" s="350" t="s">
        <v>135</v>
      </c>
      <c r="D66" s="350"/>
      <c r="E66" s="350"/>
      <c r="F66" s="350"/>
      <c r="G66" s="350"/>
      <c r="H66" s="350"/>
    </row>
    <row r="67" spans="1:8" x14ac:dyDescent="0.25">
      <c r="A67" s="6"/>
      <c r="B67" s="6"/>
      <c r="C67" s="6"/>
      <c r="D67" s="6"/>
      <c r="E67" s="6"/>
      <c r="F67" s="6"/>
      <c r="G67" s="6" t="s">
        <v>136</v>
      </c>
      <c r="H67" s="6"/>
    </row>
    <row r="68" spans="1:8" x14ac:dyDescent="0.25">
      <c r="A68" s="6"/>
      <c r="B68" s="6"/>
      <c r="C68" s="6"/>
      <c r="D68" s="6" t="s">
        <v>137</v>
      </c>
      <c r="E68" s="6"/>
      <c r="F68" s="6" t="s">
        <v>138</v>
      </c>
      <c r="G68" s="6" t="s">
        <v>139</v>
      </c>
      <c r="H68" s="6" t="s">
        <v>140</v>
      </c>
    </row>
    <row r="69" spans="1:8" x14ac:dyDescent="0.25">
      <c r="A69" s="6" t="s">
        <v>141</v>
      </c>
      <c r="B69" s="6"/>
      <c r="C69" s="6" t="s">
        <v>142</v>
      </c>
      <c r="D69" s="6" t="s">
        <v>143</v>
      </c>
      <c r="E69" s="6" t="s">
        <v>144</v>
      </c>
      <c r="F69" s="6" t="s">
        <v>136</v>
      </c>
      <c r="G69" s="6" t="s">
        <v>145</v>
      </c>
      <c r="H69" s="6" t="s">
        <v>146</v>
      </c>
    </row>
    <row r="70" spans="1:8" ht="15.6" x14ac:dyDescent="0.25">
      <c r="A70" s="3" t="s">
        <v>147</v>
      </c>
      <c r="B70" s="3"/>
      <c r="C70" s="3" t="s">
        <v>364</v>
      </c>
      <c r="D70" s="50" t="s">
        <v>365</v>
      </c>
      <c r="E70" s="50" t="s">
        <v>366</v>
      </c>
      <c r="F70" s="3" t="s">
        <v>363</v>
      </c>
      <c r="G70" s="3" t="s">
        <v>148</v>
      </c>
      <c r="H70" s="3" t="s">
        <v>149</v>
      </c>
    </row>
    <row r="71" spans="1:8" x14ac:dyDescent="0.25">
      <c r="A71" s="5"/>
      <c r="B71" s="5"/>
      <c r="C71" s="34"/>
      <c r="D71" s="6"/>
      <c r="E71" s="6"/>
      <c r="F71" s="6"/>
      <c r="G71" s="6"/>
      <c r="H71" s="6"/>
    </row>
    <row r="72" spans="1:8" x14ac:dyDescent="0.25">
      <c r="A72" s="40" t="s">
        <v>150</v>
      </c>
      <c r="B72" s="5"/>
      <c r="C72" s="60"/>
      <c r="D72" s="61"/>
      <c r="E72" s="6"/>
      <c r="F72" s="6"/>
      <c r="G72" s="6"/>
      <c r="H72" s="6"/>
    </row>
    <row r="73" spans="1:8" x14ac:dyDescent="0.25">
      <c r="A73" s="8" t="s">
        <v>54</v>
      </c>
      <c r="C73" s="35">
        <f>INDEX(MFR_E_1_Attch3_2018_12CP25!$A$8:$S$52,MATCH("Sales of Electricity",MFR_E_1_Attch3_2018_12CP25!$A$8:$A$52,0),MATCH($A73,MFR_E_1_Attch3_2018_12CP25!$A$8:$S$8,0))/1000</f>
        <v>4.4019060013299658</v>
      </c>
      <c r="D73" s="293">
        <f>INDEX(MFR_E_1_Attch3_2018_12CP25!$A$8:$S$52,MATCH("Rate of Return (ROR)",MFR_E_1_Attch3_2018_12CP25!$A$8:$A$52,0),MATCH($A73,MFR_E_1_Attch3_2018_12CP25!$A$8:$S$8,0))</f>
        <v>0.11995437897858661</v>
      </c>
      <c r="E73" s="51">
        <f>$D73/$D$93</f>
        <v>2.5784952071079577</v>
      </c>
      <c r="F73" s="35">
        <f>INDEX(MFR_E_1_Attch1_2018_12CP25!$A$9:$S$53,MATCH("Equalized Base Revenue Requirements",MFR_E_1_Attch1_2018_12CP25!$A$9:$A$53,0),MATCH($A73,MFR_E_1_Attch1_2018_12CP25!$A$9:$S$9,0))/1000</f>
        <v>2.5786944394844258</v>
      </c>
      <c r="G73" s="35">
        <f>C73-F73</f>
        <v>1.82321156184554</v>
      </c>
      <c r="H73" s="13">
        <f>G73/C73</f>
        <v>0.41418684571971454</v>
      </c>
    </row>
    <row r="74" spans="1:8" x14ac:dyDescent="0.25">
      <c r="A74" s="8" t="s">
        <v>7</v>
      </c>
      <c r="C74" s="38">
        <f>INDEX(MFR_E_1_Attch3_2018_12CP25!$A$8:$S$52,MATCH("Sales of Electricity",MFR_E_1_Attch3_2018_12CP25!$A$8:$A$52,0),MATCH($A74,MFR_E_1_Attch3_2018_12CP25!$A$8:$S$8,0))/1000</f>
        <v>17.809300221680679</v>
      </c>
      <c r="D74" s="293">
        <f>INDEX(MFR_E_1_Attch3_2018_12CP25!$A$8:$S$52,MATCH("Rate of Return (ROR)",MFR_E_1_Attch3_2018_12CP25!$A$8:$A$52,0),MATCH($A74,MFR_E_1_Attch3_2018_12CP25!$A$8:$S$8,0))</f>
        <v>0.10311253979607118</v>
      </c>
      <c r="E74" s="51">
        <f t="shared" ref="E74:E84" si="8">$D74/$D$93</f>
        <v>2.2164692270580653</v>
      </c>
      <c r="F74" s="38">
        <f>INDEX(MFR_E_1_Attch1_2018_12CP25!$A$9:$S$53,MATCH("Equalized Base Revenue Requirements",MFR_E_1_Attch1_2018_12CP25!$A$9:$A$53,0),MATCH($A74,MFR_E_1_Attch1_2018_12CP25!$A$9:$S$9,0))/1000</f>
        <v>11.377524275927442</v>
      </c>
      <c r="G74" s="52">
        <f>C74-F74</f>
        <v>6.4317759457532375</v>
      </c>
      <c r="H74" s="13">
        <f t="shared" ref="H74" si="9">G74/C74</f>
        <v>0.36114703361131084</v>
      </c>
    </row>
    <row r="75" spans="1:8" x14ac:dyDescent="0.25">
      <c r="A75" s="8" t="s">
        <v>1</v>
      </c>
      <c r="C75" s="38">
        <f>INDEX(MFR_E_1_Attch3_2018_12CP25!$A$8:$S$52,MATCH("Sales of Electricity",MFR_E_1_Attch3_2018_12CP25!$A$8:$A$52,0),MATCH($A75,MFR_E_1_Attch3_2018_12CP25!$A$8:$S$8,0))/1000</f>
        <v>4.2335922132792252</v>
      </c>
      <c r="D75" s="293">
        <f>INDEX(MFR_E_1_Attch3_2018_12CP25!$A$8:$S$52,MATCH("Rate of Return (ROR)",MFR_E_1_Attch3_2018_12CP25!$A$8:$A$52,0),MATCH($A75,MFR_E_1_Attch3_2018_12CP25!$A$8:$S$8,0))</f>
        <v>7.2301117608976631E-2</v>
      </c>
      <c r="E75" s="51">
        <f t="shared" si="8"/>
        <v>1.5541582292429257</v>
      </c>
      <c r="F75" s="38">
        <f>INDEX(MFR_E_1_Attch1_2018_12CP25!$A$9:$S$53,MATCH("Equalized Base Revenue Requirements",MFR_E_1_Attch1_2018_12CP25!$A$9:$A$53,0),MATCH($A75,MFR_E_1_Attch1_2018_12CP25!$A$9:$S$9,0))/1000</f>
        <v>3.4553180460496074</v>
      </c>
      <c r="G75" s="52">
        <f t="shared" ref="G75:G81" si="10">C75-F75</f>
        <v>0.77827416722961784</v>
      </c>
      <c r="H75" s="13">
        <f t="shared" ref="H75:H81" si="11">G75/C75</f>
        <v>0.18383304957630481</v>
      </c>
    </row>
    <row r="76" spans="1:8" x14ac:dyDescent="0.25">
      <c r="A76" s="8" t="s">
        <v>11</v>
      </c>
      <c r="C76" s="38">
        <f>INDEX(MFR_E_1_Attch3_2018_12CP25!$A$8:$S$52,MATCH("Sales of Electricity",MFR_E_1_Attch3_2018_12CP25!$A$8:$A$52,0),MATCH($A76,MFR_E_1_Attch3_2018_12CP25!$A$8:$S$8,0))/1000</f>
        <v>1.5394854927624251</v>
      </c>
      <c r="D76" s="293">
        <f>INDEX(MFR_E_1_Attch3_2018_12CP25!$A$8:$S$52,MATCH("Rate of Return (ROR)",MFR_E_1_Attch3_2018_12CP25!$A$8:$A$52,0),MATCH($A76,MFR_E_1_Attch3_2018_12CP25!$A$8:$S$8,0))</f>
        <v>7.2091309332041331E-2</v>
      </c>
      <c r="E76" s="51">
        <f t="shared" si="8"/>
        <v>1.5496482676967465</v>
      </c>
      <c r="F76" s="38">
        <f>INDEX(MFR_E_1_Attch1_2018_12CP25!$A$9:$S$53,MATCH("Equalized Base Revenue Requirements",MFR_E_1_Attch1_2018_12CP25!$A$9:$A$53,0),MATCH($A76,MFR_E_1_Attch1_2018_12CP25!$A$9:$S$9,0))/1000</f>
        <v>1.2440878791984151</v>
      </c>
      <c r="G76" s="52">
        <f t="shared" si="10"/>
        <v>0.29539761356400995</v>
      </c>
      <c r="H76" s="13">
        <f t="shared" si="11"/>
        <v>0.19188073869663674</v>
      </c>
    </row>
    <row r="77" spans="1:8" x14ac:dyDescent="0.25">
      <c r="A77" s="8" t="s">
        <v>0</v>
      </c>
      <c r="C77" s="38">
        <f>INDEX(MFR_E_1_Attch3_2018_12CP25!$A$8:$S$52,MATCH("Sales of Electricity",MFR_E_1_Attch3_2018_12CP25!$A$8:$A$52,0),MATCH($A77,MFR_E_1_Attch3_2018_12CP25!$A$8:$S$8,0))/1000</f>
        <v>371.45666499637423</v>
      </c>
      <c r="D77" s="293">
        <f>INDEX(MFR_E_1_Attch3_2018_12CP25!$A$8:$S$52,MATCH("Rate of Return (ROR)",MFR_E_1_Attch3_2018_12CP25!$A$8:$A$52,0),MATCH($A77,MFR_E_1_Attch3_2018_12CP25!$A$8:$S$8,0))</f>
        <v>5.5487403846161985E-2</v>
      </c>
      <c r="E77" s="51">
        <f t="shared" si="8"/>
        <v>1.1927368228694084</v>
      </c>
      <c r="F77" s="38">
        <f>INDEX(MFR_E_1_Attch1_2018_12CP25!$A$9:$S$53,MATCH("Equalized Base Revenue Requirements",MFR_E_1_Attch1_2018_12CP25!$A$9:$A$53,0),MATCH($A77,MFR_E_1_Attch1_2018_12CP25!$A$9:$S$9,0))/1000</f>
        <v>342.60099181477182</v>
      </c>
      <c r="G77" s="52">
        <f t="shared" si="10"/>
        <v>28.855673181602413</v>
      </c>
      <c r="H77" s="13">
        <f t="shared" si="11"/>
        <v>7.7682475240776927E-2</v>
      </c>
    </row>
    <row r="78" spans="1:8" x14ac:dyDescent="0.25">
      <c r="A78" s="8" t="s">
        <v>10</v>
      </c>
      <c r="C78" s="38">
        <f>INDEX(MFR_E_1_Attch3_2018_12CP25!$A$8:$S$52,MATCH("Sales of Electricity",MFR_E_1_Attch3_2018_12CP25!$A$8:$A$52,0),MATCH($A78,MFR_E_1_Attch3_2018_12CP25!$A$8:$S$8,0))/1000</f>
        <v>93.813915185575155</v>
      </c>
      <c r="D78" s="293">
        <f>INDEX(MFR_E_1_Attch3_2018_12CP25!$A$8:$S$52,MATCH("Rate of Return (ROR)",MFR_E_1_Attch3_2018_12CP25!$A$8:$A$52,0),MATCH($A78,MFR_E_1_Attch3_2018_12CP25!$A$8:$S$8,0))</f>
        <v>5.3209887948534054E-2</v>
      </c>
      <c r="E78" s="51">
        <f t="shared" si="8"/>
        <v>1.1437801788839967</v>
      </c>
      <c r="F78" s="38">
        <f>INDEX(MFR_E_1_Attch1_2018_12CP25!$A$9:$S$53,MATCH("Equalized Base Revenue Requirements",MFR_E_1_Attch1_2018_12CP25!$A$9:$A$53,0),MATCH($A78,MFR_E_1_Attch1_2018_12CP25!$A$9:$S$9,0))/1000</f>
        <v>88.853348733243706</v>
      </c>
      <c r="G78" s="52">
        <f t="shared" si="10"/>
        <v>4.9605664523314488</v>
      </c>
      <c r="H78" s="13">
        <f t="shared" si="11"/>
        <v>5.287665952880076E-2</v>
      </c>
    </row>
    <row r="79" spans="1:8" x14ac:dyDescent="0.25">
      <c r="A79" s="8" t="s">
        <v>30</v>
      </c>
      <c r="C79" s="38">
        <f>INDEX(MFR_E_1_Attch3_2018_12CP25!$A$8:$S$52,MATCH("Sales of Electricity",MFR_E_1_Attch3_2018_12CP25!$A$8:$A$52,0),MATCH($A79,MFR_E_1_Attch3_2018_12CP25!$A$8:$S$8,0))/1000</f>
        <v>4.1030022178216958</v>
      </c>
      <c r="D79" s="293">
        <f>INDEX(MFR_E_1_Attch3_2018_12CP25!$A$8:$S$52,MATCH("Rate of Return (ROR)",MFR_E_1_Attch3_2018_12CP25!$A$8:$A$52,0),MATCH($A79,MFR_E_1_Attch3_2018_12CP25!$A$8:$S$8,0))</f>
        <v>4.9847497621552092E-2</v>
      </c>
      <c r="E79" s="51">
        <f t="shared" si="8"/>
        <v>1.0715034732199473</v>
      </c>
      <c r="F79" s="38">
        <f>INDEX(MFR_E_1_Attch1_2018_12CP25!$A$9:$S$53,MATCH("Equalized Base Revenue Requirements",MFR_E_1_Attch1_2018_12CP25!$A$9:$A$53,0),MATCH($A79,MFR_E_1_Attch1_2018_12CP25!$A$9:$S$9,0))/1000</f>
        <v>3.9765666577748711</v>
      </c>
      <c r="G79" s="52">
        <f t="shared" si="10"/>
        <v>0.12643556004682477</v>
      </c>
      <c r="H79" s="13">
        <f t="shared" si="11"/>
        <v>3.0815376969001503E-2</v>
      </c>
    </row>
    <row r="80" spans="1:8" x14ac:dyDescent="0.25">
      <c r="A80" s="8" t="s">
        <v>9</v>
      </c>
      <c r="C80" s="38">
        <f>INDEX(MFR_E_1_Attch3_2018_12CP25!$A$8:$S$52,MATCH("Sales of Electricity",MFR_E_1_Attch3_2018_12CP25!$A$8:$A$52,0),MATCH($A80,MFR_E_1_Attch3_2018_12CP25!$A$8:$S$8,0))/1000</f>
        <v>3530.6568366185102</v>
      </c>
      <c r="D80" s="293">
        <f>INDEX(MFR_E_1_Attch3_2018_12CP25!$A$8:$S$52,MATCH("Rate of Return (ROR)",MFR_E_1_Attch3_2018_12CP25!$A$8:$A$52,0),MATCH($A80,MFR_E_1_Attch3_2018_12CP25!$A$8:$S$8,0))</f>
        <v>4.9378027193954906E-2</v>
      </c>
      <c r="E80" s="51">
        <f t="shared" si="8"/>
        <v>1.0614119095959602</v>
      </c>
      <c r="F80" s="38">
        <f>INDEX(MFR_E_1_Attch1_2018_12CP25!$A$9:$S$53,MATCH("Equalized Base Revenue Requirements",MFR_E_1_Attch1_2018_12CP25!$A$9:$A$53,0),MATCH($A80,MFR_E_1_Attch1_2018_12CP25!$A$9:$S$9,0))/1000</f>
        <v>3436.5672461187673</v>
      </c>
      <c r="G80" s="52">
        <f t="shared" si="10"/>
        <v>94.089590499742826</v>
      </c>
      <c r="H80" s="13">
        <f t="shared" si="11"/>
        <v>2.6649316218977887E-2</v>
      </c>
    </row>
    <row r="81" spans="1:11" x14ac:dyDescent="0.25">
      <c r="A81" s="8" t="s">
        <v>15</v>
      </c>
      <c r="C81" s="38">
        <f>INDEX(MFR_E_1_Attch3_2018_12CP25!$A$8:$S$52,MATCH("Sales of Electricity",MFR_E_1_Attch3_2018_12CP25!$A$8:$A$52,0),MATCH($A81,MFR_E_1_Attch3_2018_12CP25!$A$8:$S$8,0))/1000</f>
        <v>4.0930321217118255</v>
      </c>
      <c r="D81" s="293">
        <f>INDEX(MFR_E_1_Attch3_2018_12CP25!$A$8:$S$52,MATCH("Rate of Return (ROR)",MFR_E_1_Attch3_2018_12CP25!$A$8:$A$52,0),MATCH($A81,MFR_E_1_Attch3_2018_12CP25!$A$8:$S$8,0))</f>
        <v>4.8800658318280621E-2</v>
      </c>
      <c r="E81" s="51">
        <f t="shared" si="8"/>
        <v>1.0490010006209305</v>
      </c>
      <c r="F81" s="38">
        <f>INDEX(MFR_E_1_Attch1_2018_12CP25!$A$9:$S$53,MATCH("Equalized Base Revenue Requirements",MFR_E_1_Attch1_2018_12CP25!$A$9:$A$53,0),MATCH($A81,MFR_E_1_Attch1_2018_12CP25!$A$9:$S$9,0))/1000</f>
        <v>4.0054376024731289</v>
      </c>
      <c r="G81" s="52">
        <f t="shared" si="10"/>
        <v>8.7594519238696655E-2</v>
      </c>
      <c r="H81" s="13">
        <f t="shared" si="11"/>
        <v>2.1400887321173054E-2</v>
      </c>
    </row>
    <row r="82" spans="1:11" x14ac:dyDescent="0.25">
      <c r="A82" s="8"/>
      <c r="C82" s="52"/>
      <c r="D82" s="293"/>
      <c r="E82" s="51"/>
      <c r="F82" s="52"/>
      <c r="G82" s="52"/>
      <c r="H82" s="13"/>
    </row>
    <row r="83" spans="1:11" x14ac:dyDescent="0.25">
      <c r="A83" s="62" t="s">
        <v>151</v>
      </c>
      <c r="C83" s="53"/>
      <c r="D83" s="293"/>
      <c r="E83" s="51"/>
      <c r="F83" s="53"/>
      <c r="G83" s="53"/>
      <c r="H83" s="13"/>
    </row>
    <row r="84" spans="1:11" x14ac:dyDescent="0.25">
      <c r="A84" s="8" t="s">
        <v>53</v>
      </c>
      <c r="C84" s="38">
        <f>INDEX(MFR_E_1_Attch3_2018_12CP25!$A$8:$S$52,MATCH("Sales of Electricity",MFR_E_1_Attch3_2018_12CP25!$A$8:$A$52,0),MATCH($A84,MFR_E_1_Attch3_2018_12CP25!$A$8:$S$8,0))/1000</f>
        <v>0.80150233191038045</v>
      </c>
      <c r="D84" s="293">
        <f>INDEX(MFR_E_1_Attch3_2018_12CP25!$A$8:$S$52,MATCH("Rate of Return (ROR)",MFR_E_1_Attch3_2018_12CP25!$A$8:$A$52,0),MATCH($A84,MFR_E_1_Attch3_2018_12CP25!$A$8:$S$8,0))</f>
        <v>4.4616418452924037E-2</v>
      </c>
      <c r="E84" s="51">
        <f t="shared" si="8"/>
        <v>0.95905811958498288</v>
      </c>
      <c r="F84" s="38">
        <f>INDEX(MFR_E_1_Attch1_2018_12CP25!$A$9:$S$53,MATCH("Equalized Base Revenue Requirements",MFR_E_1_Attch1_2018_12CP25!$A$9:$A$53,0),MATCH($A84,MFR_E_1_Attch1_2018_12CP25!$A$9:$S$9,0))/1000</f>
        <v>0.81711896675278783</v>
      </c>
      <c r="G84" s="52">
        <f t="shared" ref="G84" si="12">C84-F84</f>
        <v>-1.5616634842407384E-2</v>
      </c>
      <c r="H84" s="13">
        <f t="shared" ref="H84" si="13">G84/C84</f>
        <v>-1.9484203876469257E-2</v>
      </c>
    </row>
    <row r="85" spans="1:11" x14ac:dyDescent="0.25">
      <c r="A85" s="8" t="s">
        <v>2</v>
      </c>
      <c r="C85" s="38">
        <f>INDEX(MFR_E_1_Attch3_2018_12CP25!$A$8:$S$52,MATCH("Sales of Electricity",MFR_E_1_Attch3_2018_12CP25!$A$8:$A$52,0),MATCH($A85,MFR_E_1_Attch3_2018_12CP25!$A$8:$S$8,0))/1000</f>
        <v>1143.029230191948</v>
      </c>
      <c r="D85" s="293">
        <f>INDEX(MFR_E_1_Attch3_2018_12CP25!$A$8:$S$52,MATCH("Rate of Return (ROR)",MFR_E_1_Attch3_2018_12CP25!$A$8:$A$52,0),MATCH($A85,MFR_E_1_Attch3_2018_12CP25!$A$8:$S$8,0))</f>
        <v>4.4449945644074923E-2</v>
      </c>
      <c r="E85" s="51">
        <f t="shared" ref="E85:E91" si="14">$D85/$D$93</f>
        <v>0.95547968132048344</v>
      </c>
      <c r="F85" s="38">
        <f>INDEX(MFR_E_1_Attch1_2018_12CP25!$A$9:$S$53,MATCH("Equalized Base Revenue Requirements",MFR_E_1_Attch1_2018_12CP25!$A$9:$A$53,0),MATCH($A85,MFR_E_1_Attch1_2018_12CP25!$A$9:$S$9,0))/1000</f>
        <v>1166.3408529065191</v>
      </c>
      <c r="G85" s="52">
        <f t="shared" ref="G85:G91" si="15">C85-F85</f>
        <v>-23.311622714571058</v>
      </c>
      <c r="H85" s="13">
        <f t="shared" ref="H85:H91" si="16">G85/C85</f>
        <v>-2.0394598929597239E-2</v>
      </c>
    </row>
    <row r="86" spans="1:11" x14ac:dyDescent="0.25">
      <c r="A86" s="8" t="s">
        <v>5</v>
      </c>
      <c r="C86" s="38">
        <f>INDEX(MFR_E_1_Attch3_2018_12CP25!$A$8:$S$52,MATCH("Sales of Electricity",MFR_E_1_Attch3_2018_12CP25!$A$8:$A$52,0),MATCH($A86,MFR_E_1_Attch3_2018_12CP25!$A$8:$S$8,0))/1000</f>
        <v>4.6325492893464668</v>
      </c>
      <c r="D86" s="293">
        <f>INDEX(MFR_E_1_Attch3_2018_12CP25!$A$8:$S$52,MATCH("Rate of Return (ROR)",MFR_E_1_Attch3_2018_12CP25!$A$8:$A$52,0),MATCH($A86,MFR_E_1_Attch3_2018_12CP25!$A$8:$S$8,0))</f>
        <v>3.9118494129749652E-2</v>
      </c>
      <c r="E86" s="51">
        <f>$D86/$D$93</f>
        <v>0.84087676066287065</v>
      </c>
      <c r="F86" s="38">
        <f>INDEX(MFR_E_1_Attch1_2018_12CP25!$A$9:$S$53,MATCH("Equalized Base Revenue Requirements",MFR_E_1_Attch1_2018_12CP25!$A$9:$A$53,0),MATCH($A86,MFR_E_1_Attch1_2018_12CP25!$A$9:$S$9,0))/1000</f>
        <v>4.9846633236483076</v>
      </c>
      <c r="G86" s="52">
        <f t="shared" si="15"/>
        <v>-0.35211403430184074</v>
      </c>
      <c r="H86" s="13">
        <f t="shared" si="16"/>
        <v>-7.6008696790685407E-2</v>
      </c>
    </row>
    <row r="87" spans="1:11" x14ac:dyDescent="0.25">
      <c r="A87" s="8" t="s">
        <v>28</v>
      </c>
      <c r="C87" s="38">
        <f>INDEX(MFR_E_1_Attch3_2018_12CP25!$A$8:$S$52,MATCH("Sales of Electricity",MFR_E_1_Attch3_2018_12CP25!$A$8:$A$52,0),MATCH($A87,MFR_E_1_Attch3_2018_12CP25!$A$8:$S$8,0))/1000</f>
        <v>87.705031904225791</v>
      </c>
      <c r="D87" s="293">
        <f>INDEX(MFR_E_1_Attch3_2018_12CP25!$A$8:$S$52,MATCH("Rate of Return (ROR)",MFR_E_1_Attch3_2018_12CP25!$A$8:$A$52,0),MATCH($A87,MFR_E_1_Attch3_2018_12CP25!$A$8:$S$8,0))</f>
        <v>3.4302100413668553E-2</v>
      </c>
      <c r="E87" s="51">
        <f t="shared" si="14"/>
        <v>0.73734533298004334</v>
      </c>
      <c r="F87" s="38">
        <f>INDEX(MFR_E_1_Attch1_2018_12CP25!$A$9:$S$53,MATCH("Equalized Base Revenue Requirements",MFR_E_1_Attch1_2018_12CP25!$A$9:$A$53,0),MATCH($A87,MFR_E_1_Attch1_2018_12CP25!$A$9:$S$9,0))/1000</f>
        <v>99.344270997780825</v>
      </c>
      <c r="G87" s="52">
        <f t="shared" si="15"/>
        <v>-11.639239093555034</v>
      </c>
      <c r="H87" s="13">
        <f t="shared" si="16"/>
        <v>-0.1327089089513715</v>
      </c>
    </row>
    <row r="88" spans="1:11" x14ac:dyDescent="0.25">
      <c r="A88" s="8" t="s">
        <v>29</v>
      </c>
      <c r="C88" s="38">
        <f>INDEX(MFR_E_1_Attch3_2018_12CP25!$A$8:$S$52,MATCH("Sales of Electricity",MFR_E_1_Attch3_2018_12CP25!$A$8:$A$52,0),MATCH($A88,MFR_E_1_Attch3_2018_12CP25!$A$8:$S$8,0))/1000</f>
        <v>36.198936780804914</v>
      </c>
      <c r="D88" s="293">
        <f>INDEX(MFR_E_1_Attch3_2018_12CP25!$A$8:$S$52,MATCH("Rate of Return (ROR)",MFR_E_1_Attch3_2018_12CP25!$A$8:$A$52,0),MATCH($A88,MFR_E_1_Attch3_2018_12CP25!$A$8:$S$8,0))</f>
        <v>3.3414805301316276E-2</v>
      </c>
      <c r="E88" s="51">
        <f t="shared" si="14"/>
        <v>0.71827236362309244</v>
      </c>
      <c r="F88" s="38">
        <f>INDEX(MFR_E_1_Attch1_2018_12CP25!$A$9:$S$53,MATCH("Equalized Base Revenue Requirements",MFR_E_1_Attch1_2018_12CP25!$A$9:$A$53,0),MATCH($A88,MFR_E_1_Attch1_2018_12CP25!$A$9:$S$9,0))/1000</f>
        <v>41.225094441075861</v>
      </c>
      <c r="G88" s="52">
        <f t="shared" si="15"/>
        <v>-5.0261576602709468</v>
      </c>
      <c r="H88" s="13">
        <f t="shared" si="16"/>
        <v>-0.13884821233026243</v>
      </c>
    </row>
    <row r="89" spans="1:11" x14ac:dyDescent="0.25">
      <c r="A89" s="8" t="s">
        <v>4</v>
      </c>
      <c r="C89" s="38">
        <f>INDEX(MFR_E_1_Attch3_2018_12CP25!$A$8:$S$52,MATCH("Sales of Electricity",MFR_E_1_Attch3_2018_12CP25!$A$8:$A$52,0),MATCH($A89,MFR_E_1_Attch3_2018_12CP25!$A$8:$S$8,0))/1000</f>
        <v>78.195677871292304</v>
      </c>
      <c r="D89" s="293">
        <f>INDEX(MFR_E_1_Attch3_2018_12CP25!$A$8:$S$52,MATCH("Rate of Return (ROR)",MFR_E_1_Attch3_2018_12CP25!$A$8:$A$52,0),MATCH($A89,MFR_E_1_Attch3_2018_12CP25!$A$8:$S$8,0))</f>
        <v>2.9471642936526876E-2</v>
      </c>
      <c r="E89" s="51">
        <f t="shared" si="14"/>
        <v>0.63351159586260108</v>
      </c>
      <c r="F89" s="38">
        <f>INDEX(MFR_E_1_Attch1_2018_12CP25!$A$9:$S$53,MATCH("Equalized Base Revenue Requirements",MFR_E_1_Attch1_2018_12CP25!$A$9:$A$53,0),MATCH($A89,MFR_E_1_Attch1_2018_12CP25!$A$9:$S$9,0))/1000</f>
        <v>93.548853931632067</v>
      </c>
      <c r="G89" s="52">
        <f t="shared" si="15"/>
        <v>-15.353176060339763</v>
      </c>
      <c r="H89" s="13">
        <f t="shared" si="16"/>
        <v>-0.19634302660065972</v>
      </c>
    </row>
    <row r="90" spans="1:11" x14ac:dyDescent="0.25">
      <c r="A90" s="8" t="s">
        <v>3</v>
      </c>
      <c r="C90" s="38">
        <f>INDEX(MFR_E_1_Attch3_2018_12CP25!$A$8:$S$52,MATCH("Sales of Electricity",MFR_E_1_Attch3_2018_12CP25!$A$8:$A$52,0),MATCH($A90,MFR_E_1_Attch3_2018_12CP25!$A$8:$S$8,0))/1000</f>
        <v>382.96785129288412</v>
      </c>
      <c r="D90" s="293">
        <f>INDEX(MFR_E_1_Attch3_2018_12CP25!$A$8:$S$52,MATCH("Rate of Return (ROR)",MFR_E_1_Attch3_2018_12CP25!$A$8:$A$52,0),MATCH($A90,MFR_E_1_Attch3_2018_12CP25!$A$8:$S$8,0))</f>
        <v>2.8448331154447486E-2</v>
      </c>
      <c r="E90" s="51">
        <f t="shared" si="14"/>
        <v>0.61151486220488405</v>
      </c>
      <c r="F90" s="38">
        <f>INDEX(MFR_E_1_Attch1_2018_12CP25!$A$9:$S$53,MATCH("Equalized Base Revenue Requirements",MFR_E_1_Attch1_2018_12CP25!$A$9:$A$53,0),MATCH($A90,MFR_E_1_Attch1_2018_12CP25!$A$9:$S$9,0))/1000</f>
        <v>464.42417415556906</v>
      </c>
      <c r="G90" s="52">
        <f t="shared" si="15"/>
        <v>-81.456322862684942</v>
      </c>
      <c r="H90" s="13">
        <f t="shared" si="16"/>
        <v>-0.2126975478168511</v>
      </c>
    </row>
    <row r="91" spans="1:11" x14ac:dyDescent="0.25">
      <c r="A91" s="8" t="s">
        <v>8</v>
      </c>
      <c r="C91" s="38">
        <f>INDEX(MFR_E_1_Attch3_2018_12CP25!$A$8:$S$52,MATCH("Sales of Electricity",MFR_E_1_Attch3_2018_12CP25!$A$8:$A$52,0),MATCH($A91,MFR_E_1_Attch3_2018_12CP25!$A$8:$S$8,0))/1000</f>
        <v>0.99238623557407535</v>
      </c>
      <c r="D91" s="293">
        <f>INDEX(MFR_E_1_Attch3_2018_12CP25!$A$8:$S$52,MATCH("Rate of Return (ROR)",MFR_E_1_Attch3_2018_12CP25!$A$8:$A$52,0),MATCH($A91,MFR_E_1_Attch3_2018_12CP25!$A$8:$S$8,0))</f>
        <v>2.3389736281426828E-2</v>
      </c>
      <c r="E91" s="51">
        <f t="shared" si="14"/>
        <v>0.50277716754253998</v>
      </c>
      <c r="F91" s="38">
        <f>INDEX(MFR_E_1_Attch1_2018_12CP25!$A$9:$S$53,MATCH("Equalized Base Revenue Requirements",MFR_E_1_Attch1_2018_12CP25!$A$9:$A$53,0),MATCH($A91,MFR_E_1_Attch1_2018_12CP25!$A$9:$S$9,0))/1000</f>
        <v>1.2866566763627156</v>
      </c>
      <c r="G91" s="52">
        <f t="shared" si="15"/>
        <v>-0.29427044078864029</v>
      </c>
      <c r="H91" s="13">
        <f t="shared" si="16"/>
        <v>-0.29652813616304419</v>
      </c>
    </row>
    <row r="92" spans="1:11" x14ac:dyDescent="0.25">
      <c r="A92" s="8"/>
      <c r="C92" s="39"/>
      <c r="D92" s="294"/>
      <c r="E92" s="55"/>
      <c r="F92" s="39"/>
      <c r="G92" s="39"/>
      <c r="H92" s="15"/>
    </row>
    <row r="93" spans="1:11" x14ac:dyDescent="0.25">
      <c r="A93" s="40" t="s">
        <v>621</v>
      </c>
      <c r="C93" s="41">
        <f>SUM(C73:C92)</f>
        <v>5766.6309009670313</v>
      </c>
      <c r="D93" s="295">
        <f>MFR_E_1_Attch3_2018_12CP25!B21</f>
        <v>4.6521078902111879E-2</v>
      </c>
      <c r="E93" s="63">
        <f>+D93/$D$93</f>
        <v>1</v>
      </c>
      <c r="F93" s="41">
        <f>SUM(F73:F92)</f>
        <v>5766.6309009670313</v>
      </c>
      <c r="G93" s="41">
        <f>SUM(G73:G92)</f>
        <v>-3.1974423109204508E-14</v>
      </c>
      <c r="H93" s="57"/>
    </row>
    <row r="95" spans="1:11" x14ac:dyDescent="0.25">
      <c r="A95" s="8" t="s">
        <v>152</v>
      </c>
      <c r="C95" s="14">
        <f>'E-5 Sub'!$T$53/1000000</f>
        <v>102.9046466179837</v>
      </c>
      <c r="F95" s="24">
        <f>C95</f>
        <v>102.9046466179837</v>
      </c>
    </row>
    <row r="96" spans="1:11" x14ac:dyDescent="0.25">
      <c r="A96" s="8" t="s">
        <v>153</v>
      </c>
      <c r="C96" s="14">
        <f>'E-5 Sub'!$T$70/1000000</f>
        <v>97.9933747815423</v>
      </c>
      <c r="F96" s="24">
        <f>C96</f>
        <v>97.9933747815423</v>
      </c>
      <c r="K96" s="24"/>
    </row>
    <row r="97" spans="1:11" x14ac:dyDescent="0.25">
      <c r="K97" s="24"/>
    </row>
    <row r="98" spans="1:11" ht="16.2" thickBot="1" x14ac:dyDescent="0.3">
      <c r="A98" s="40" t="s">
        <v>154</v>
      </c>
      <c r="C98" s="43">
        <f>SUM(C93:C96)</f>
        <v>5967.5289223665568</v>
      </c>
      <c r="D98" s="58"/>
      <c r="E98" s="28"/>
      <c r="F98" s="43">
        <f>SUM(F93:F96)</f>
        <v>5967.5289223665568</v>
      </c>
      <c r="G98" s="11"/>
    </row>
    <row r="99" spans="1:11" ht="13.8" thickTop="1" x14ac:dyDescent="0.25"/>
    <row r="101" spans="1:11" x14ac:dyDescent="0.25">
      <c r="A101" s="28" t="s">
        <v>155</v>
      </c>
      <c r="G101" s="48"/>
    </row>
    <row r="102" spans="1:11" x14ac:dyDescent="0.25">
      <c r="A102" s="29" t="s">
        <v>278</v>
      </c>
    </row>
    <row r="103" spans="1:11" x14ac:dyDescent="0.25">
      <c r="A103" s="29" t="s">
        <v>279</v>
      </c>
    </row>
    <row r="104" spans="1:11" x14ac:dyDescent="0.25">
      <c r="A104" s="29"/>
    </row>
    <row r="105" spans="1:11" x14ac:dyDescent="0.25">
      <c r="A105" s="59"/>
    </row>
    <row r="106" spans="1:11" x14ac:dyDescent="0.25">
      <c r="A106" s="8" t="s">
        <v>156</v>
      </c>
    </row>
  </sheetData>
  <sortState ref="A30:K37">
    <sortCondition descending="1" ref="E30:E37"/>
  </sortState>
  <mergeCells count="10">
    <mergeCell ref="A6:H6"/>
    <mergeCell ref="A62:H62"/>
    <mergeCell ref="A63:H63"/>
    <mergeCell ref="C66:H66"/>
    <mergeCell ref="A7:H7"/>
    <mergeCell ref="A8:H8"/>
    <mergeCell ref="A9:H9"/>
    <mergeCell ref="C12:H12"/>
    <mergeCell ref="A61:H61"/>
    <mergeCell ref="A60:H60"/>
  </mergeCells>
  <phoneticPr fontId="0" type="noConversion"/>
  <pageMargins left="0.7" right="0.7" top="0.75" bottom="0.75" header="0.3" footer="0.3"/>
  <pageSetup scale="75" fitToHeight="0" orientation="portrait" r:id="rId1"/>
  <rowBreaks count="1" manualBreakCount="1">
    <brk id="5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2"/>
  <sheetViews>
    <sheetView showGridLines="0" view="pageBreakPreview" zoomScaleNormal="70" zoomScaleSheetLayoutView="100" workbookViewId="0">
      <selection sqref="A1:A2"/>
    </sheetView>
  </sheetViews>
  <sheetFormatPr defaultColWidth="8.88671875" defaultRowHeight="13.2" x14ac:dyDescent="0.25"/>
  <cols>
    <col min="1" max="1" width="31.6640625" style="7" customWidth="1"/>
    <col min="2" max="2" width="2.6640625" style="7" customWidth="1"/>
    <col min="3" max="3" width="11.33203125" style="7" customWidth="1"/>
    <col min="4" max="4" width="6.6640625" style="7" customWidth="1"/>
    <col min="5" max="5" width="10.6640625" style="7" customWidth="1"/>
    <col min="6" max="6" width="7.88671875" style="7" customWidth="1"/>
    <col min="7" max="7" width="13.44140625" style="7" customWidth="1"/>
    <col min="8" max="8" width="5.5546875" style="7" customWidth="1"/>
    <col min="9" max="9" width="10.33203125" style="7" customWidth="1"/>
    <col min="10" max="10" width="8.88671875" style="7"/>
    <col min="11" max="11" width="10.5546875" style="7" bestFit="1" customWidth="1"/>
    <col min="12" max="12" width="11.6640625" style="7" bestFit="1" customWidth="1"/>
    <col min="13" max="13" width="14.6640625" style="7" bestFit="1" customWidth="1"/>
    <col min="14" max="16384" width="8.88671875" style="7"/>
  </cols>
  <sheetData>
    <row r="1" spans="1:10" s="22" customFormat="1" x14ac:dyDescent="0.25">
      <c r="A1" s="351" t="s">
        <v>627</v>
      </c>
      <c r="E1" s="2"/>
      <c r="G1" s="2"/>
      <c r="I1" s="2" t="s">
        <v>287</v>
      </c>
    </row>
    <row r="2" spans="1:10" s="22" customFormat="1" x14ac:dyDescent="0.25">
      <c r="A2" s="351" t="s">
        <v>623</v>
      </c>
      <c r="E2" s="2"/>
      <c r="G2" s="2"/>
      <c r="I2" s="2" t="s">
        <v>174</v>
      </c>
    </row>
    <row r="3" spans="1:10" s="22" customFormat="1" x14ac:dyDescent="0.25">
      <c r="E3" s="2"/>
      <c r="G3" s="2"/>
      <c r="I3" s="2" t="s">
        <v>224</v>
      </c>
    </row>
    <row r="4" spans="1:10" s="22" customFormat="1" x14ac:dyDescent="0.25">
      <c r="E4" s="2"/>
      <c r="G4" s="2"/>
      <c r="I4" s="2" t="s">
        <v>274</v>
      </c>
    </row>
    <row r="5" spans="1:10" s="22" customFormat="1" ht="12.75" customHeight="1" x14ac:dyDescent="0.25">
      <c r="C5" s="31"/>
      <c r="E5" s="2"/>
    </row>
    <row r="6" spans="1:10" s="22" customFormat="1" ht="20.25" customHeight="1" x14ac:dyDescent="0.25">
      <c r="A6" s="32" t="s">
        <v>282</v>
      </c>
      <c r="B6" s="32"/>
      <c r="C6" s="32"/>
      <c r="D6" s="32"/>
      <c r="E6" s="32"/>
      <c r="F6" s="32"/>
      <c r="G6" s="32"/>
      <c r="H6" s="32"/>
      <c r="I6" s="27"/>
    </row>
    <row r="7" spans="1:10" x14ac:dyDescent="0.25">
      <c r="A7" s="349" t="s">
        <v>157</v>
      </c>
      <c r="B7" s="349"/>
      <c r="C7" s="349"/>
      <c r="D7" s="349"/>
      <c r="E7" s="349"/>
      <c r="F7" s="349"/>
      <c r="G7" s="349"/>
      <c r="H7" s="349"/>
      <c r="I7" s="349"/>
      <c r="J7" s="278"/>
    </row>
    <row r="8" spans="1:10" x14ac:dyDescent="0.25">
      <c r="A8" s="349" t="s">
        <v>204</v>
      </c>
      <c r="B8" s="349"/>
      <c r="C8" s="349"/>
      <c r="D8" s="349"/>
      <c r="E8" s="349"/>
      <c r="F8" s="349"/>
      <c r="G8" s="349"/>
      <c r="H8" s="349"/>
      <c r="I8" s="349"/>
      <c r="J8" s="278"/>
    </row>
    <row r="9" spans="1:10" x14ac:dyDescent="0.25">
      <c r="A9" s="349" t="s">
        <v>129</v>
      </c>
      <c r="B9" s="349"/>
      <c r="C9" s="349"/>
      <c r="D9" s="349"/>
      <c r="E9" s="349"/>
      <c r="F9" s="349"/>
      <c r="G9" s="349"/>
      <c r="H9" s="349"/>
      <c r="I9" s="349"/>
      <c r="J9" s="278"/>
    </row>
    <row r="10" spans="1:10" s="278" customFormat="1" x14ac:dyDescent="0.25">
      <c r="A10" s="3"/>
      <c r="B10" s="3"/>
      <c r="C10" s="3"/>
      <c r="D10" s="3"/>
      <c r="E10" s="3"/>
      <c r="F10" s="3"/>
      <c r="G10" s="3"/>
      <c r="H10" s="3"/>
      <c r="I10" s="3"/>
    </row>
    <row r="11" spans="1:10" s="278" customFormat="1" x14ac:dyDescent="0.25">
      <c r="A11" s="4" t="s">
        <v>75</v>
      </c>
      <c r="C11" s="4" t="s">
        <v>73</v>
      </c>
      <c r="E11" s="4" t="s">
        <v>130</v>
      </c>
      <c r="G11" s="4" t="s">
        <v>131</v>
      </c>
      <c r="I11" s="4" t="s">
        <v>158</v>
      </c>
    </row>
    <row r="12" spans="1:10" s="33" customFormat="1" ht="15" customHeight="1" x14ac:dyDescent="0.25">
      <c r="A12" s="279"/>
      <c r="G12" s="6" t="s">
        <v>136</v>
      </c>
    </row>
    <row r="13" spans="1:10" s="6" customFormat="1" x14ac:dyDescent="0.25">
      <c r="C13" s="6" t="s">
        <v>142</v>
      </c>
      <c r="G13" s="6" t="s">
        <v>159</v>
      </c>
    </row>
    <row r="14" spans="1:10" s="6" customFormat="1" x14ac:dyDescent="0.25">
      <c r="C14" s="6" t="s">
        <v>160</v>
      </c>
      <c r="E14" s="6" t="s">
        <v>161</v>
      </c>
      <c r="G14" s="6" t="s">
        <v>162</v>
      </c>
      <c r="I14" s="6" t="s">
        <v>140</v>
      </c>
    </row>
    <row r="15" spans="1:10" s="6" customFormat="1" x14ac:dyDescent="0.25">
      <c r="A15" s="6" t="s">
        <v>141</v>
      </c>
      <c r="C15" s="6" t="s">
        <v>163</v>
      </c>
      <c r="E15" s="6" t="s">
        <v>136</v>
      </c>
      <c r="G15" s="6" t="s">
        <v>164</v>
      </c>
      <c r="I15" s="6" t="s">
        <v>146</v>
      </c>
    </row>
    <row r="16" spans="1:10" s="6" customFormat="1" ht="15.75" customHeight="1" x14ac:dyDescent="0.25">
      <c r="A16" s="3" t="s">
        <v>147</v>
      </c>
      <c r="B16" s="3"/>
      <c r="C16" s="3" t="s">
        <v>362</v>
      </c>
      <c r="D16" s="3"/>
      <c r="E16" s="3" t="s">
        <v>363</v>
      </c>
      <c r="F16" s="3"/>
      <c r="G16" s="3" t="s">
        <v>165</v>
      </c>
      <c r="H16" s="3"/>
      <c r="I16" s="3" t="s">
        <v>176</v>
      </c>
    </row>
    <row r="17" spans="1:16" s="278" customFormat="1" x14ac:dyDescent="0.25">
      <c r="C17" s="34"/>
      <c r="E17" s="6"/>
      <c r="G17" s="6"/>
      <c r="I17" s="6"/>
    </row>
    <row r="18" spans="1:16" x14ac:dyDescent="0.25">
      <c r="A18" s="8" t="s">
        <v>9</v>
      </c>
      <c r="C18" s="280">
        <f>INDEX(MFR_E_1_Attch1_2017_12CP25!$A$8:$S$52,MATCH("Sales of Electricity",MFR_E_1_Attch1_2017_12CP25!$A$8:$A$52,0),MATCH($A18,MFR_E_1_Attch1_2017_12CP25!$A$8:$S$8,0))/1000</f>
        <v>3506.9718613940499</v>
      </c>
      <c r="D18" s="36"/>
      <c r="E18" s="280">
        <f>INDEX(MFR_E_1_Attch2_2017_12CP25!$A$8:$S$52,MATCH("Equalized Base Revenue Requirements",MFR_E_1_Attch2_2017_12CP25!$A$8:$A$52,0),MATCH($A18,MFR_E_1_Attch2_2017_12CP25!$A$8:$S$8,0))/1000</f>
        <v>3924.1561695580563</v>
      </c>
      <c r="F18" s="36"/>
      <c r="G18" s="280">
        <f>E18-C18</f>
        <v>417.18430816400632</v>
      </c>
      <c r="I18" s="281">
        <f>G18/C18</f>
        <v>0.1189585558859238</v>
      </c>
      <c r="M18" s="282"/>
      <c r="P18" s="36"/>
    </row>
    <row r="19" spans="1:16" x14ac:dyDescent="0.25">
      <c r="A19" s="8" t="s">
        <v>2</v>
      </c>
      <c r="C19" s="283">
        <f>INDEX(MFR_E_1_Attch1_2017_12CP25!$A$8:$S$52,MATCH("Sales of Electricity",MFR_E_1_Attch1_2017_12CP25!$A$8:$A$52,0),MATCH($A19,MFR_E_1_Attch1_2017_12CP25!$A$8:$S$8,0))/1000</f>
        <v>1138.5738538527316</v>
      </c>
      <c r="D19" s="39"/>
      <c r="E19" s="283">
        <f>INDEX(MFR_E_1_Attch2_2017_12CP25!$A$8:$S$52,MATCH("Equalized Base Revenue Requirements",MFR_E_1_Attch2_2017_12CP25!$A$8:$A$52,0),MATCH($A19,MFR_E_1_Attch2_2017_12CP25!$A$8:$S$8,0))/1000</f>
        <v>1341.9212496430864</v>
      </c>
      <c r="F19" s="39"/>
      <c r="G19" s="283">
        <f>E19-C19</f>
        <v>203.34739579035477</v>
      </c>
      <c r="I19" s="281">
        <f>G19/C19</f>
        <v>0.17859833606951653</v>
      </c>
      <c r="M19" s="282"/>
      <c r="P19" s="36"/>
    </row>
    <row r="20" spans="1:16" x14ac:dyDescent="0.25">
      <c r="A20" s="8" t="s">
        <v>3</v>
      </c>
      <c r="C20" s="283">
        <f>INDEX(MFR_E_1_Attch1_2017_12CP25!$A$8:$S$52,MATCH("Sales of Electricity",MFR_E_1_Attch1_2017_12CP25!$A$8:$A$52,0),MATCH($A20,MFR_E_1_Attch1_2017_12CP25!$A$8:$S$8,0))/1000</f>
        <v>381.36561194297883</v>
      </c>
      <c r="D20" s="39"/>
      <c r="E20" s="283">
        <f>INDEX(MFR_E_1_Attch2_2017_12CP25!$A$8:$S$52,MATCH("Equalized Base Revenue Requirements",MFR_E_1_Attch2_2017_12CP25!$A$8:$A$52,0),MATCH($A20,MFR_E_1_Attch2_2017_12CP25!$A$8:$S$8,0))/1000</f>
        <v>535.05538898114924</v>
      </c>
      <c r="F20" s="39"/>
      <c r="G20" s="283">
        <f t="shared" ref="G20:G34" si="0">E20-C20</f>
        <v>153.6897770381704</v>
      </c>
      <c r="I20" s="281">
        <f t="shared" ref="I20:I34" si="1">G20/C20</f>
        <v>0.40299851959685828</v>
      </c>
      <c r="M20" s="282"/>
      <c r="P20" s="36"/>
    </row>
    <row r="21" spans="1:16" x14ac:dyDescent="0.25">
      <c r="A21" s="8" t="s">
        <v>0</v>
      </c>
      <c r="C21" s="283">
        <f>INDEX(MFR_E_1_Attch1_2017_12CP25!$A$8:$S$52,MATCH("Sales of Electricity",MFR_E_1_Attch1_2017_12CP25!$A$8:$A$52,0),MATCH($A21,MFR_E_1_Attch1_2017_12CP25!$A$8:$S$8,0))/1000</f>
        <v>369.37440575301122</v>
      </c>
      <c r="D21" s="39"/>
      <c r="E21" s="283">
        <f>INDEX(MFR_E_1_Attch2_2017_12CP25!$A$8:$S$52,MATCH("Equalized Base Revenue Requirements",MFR_E_1_Attch2_2017_12CP25!$A$8:$A$52,0),MATCH($A21,MFR_E_1_Attch2_2017_12CP25!$A$8:$S$8,0))/1000</f>
        <v>389.26137698209482</v>
      </c>
      <c r="F21" s="39"/>
      <c r="G21" s="283">
        <f t="shared" si="0"/>
        <v>19.886971229083599</v>
      </c>
      <c r="I21" s="281">
        <f t="shared" si="1"/>
        <v>5.3839602634464544E-2</v>
      </c>
      <c r="M21" s="282"/>
      <c r="P21" s="36"/>
    </row>
    <row r="22" spans="1:16" x14ac:dyDescent="0.25">
      <c r="A22" s="8" t="s">
        <v>28</v>
      </c>
      <c r="C22" s="283">
        <f>INDEX(MFR_E_1_Attch1_2017_12CP25!$A$8:$S$52,MATCH("Sales of Electricity",MFR_E_1_Attch1_2017_12CP25!$A$8:$A$52,0),MATCH($A22,MFR_E_1_Attch1_2017_12CP25!$A$8:$S$8,0))/1000</f>
        <v>87.801051055551213</v>
      </c>
      <c r="D22" s="39"/>
      <c r="E22" s="283">
        <f>INDEX(MFR_E_1_Attch2_2017_12CP25!$A$8:$S$52,MATCH("Equalized Base Revenue Requirements",MFR_E_1_Attch2_2017_12CP25!$A$8:$A$52,0),MATCH($A22,MFR_E_1_Attch2_2017_12CP25!$A$8:$S$8,0))/1000</f>
        <v>114.96710320621979</v>
      </c>
      <c r="F22" s="39"/>
      <c r="G22" s="283">
        <f t="shared" si="0"/>
        <v>27.166052150668577</v>
      </c>
      <c r="I22" s="281">
        <f t="shared" si="1"/>
        <v>0.3094046349568273</v>
      </c>
      <c r="M22" s="282"/>
      <c r="P22" s="36"/>
    </row>
    <row r="23" spans="1:16" x14ac:dyDescent="0.25">
      <c r="A23" s="8" t="s">
        <v>10</v>
      </c>
      <c r="C23" s="283">
        <f>INDEX(MFR_E_1_Attch1_2017_12CP25!$A$8:$S$52,MATCH("Sales of Electricity",MFR_E_1_Attch1_2017_12CP25!$A$8:$A$52,0),MATCH($A23,MFR_E_1_Attch1_2017_12CP25!$A$8:$S$8,0))/1000</f>
        <v>91.273209567096103</v>
      </c>
      <c r="D23" s="39"/>
      <c r="E23" s="283">
        <f>INDEX(MFR_E_1_Attch2_2017_12CP25!$A$8:$S$52,MATCH("Equalized Base Revenue Requirements",MFR_E_1_Attch2_2017_12CP25!$A$8:$A$52,0),MATCH($A23,MFR_E_1_Attch2_2017_12CP25!$A$8:$S$8,0))/1000</f>
        <v>98.193181114828434</v>
      </c>
      <c r="F23" s="39"/>
      <c r="G23" s="283">
        <f t="shared" si="0"/>
        <v>6.9199715477323309</v>
      </c>
      <c r="I23" s="281">
        <f t="shared" si="1"/>
        <v>7.5816020720136629E-2</v>
      </c>
      <c r="M23" s="282"/>
      <c r="P23" s="36"/>
    </row>
    <row r="24" spans="1:16" x14ac:dyDescent="0.25">
      <c r="A24" s="8" t="s">
        <v>4</v>
      </c>
      <c r="C24" s="283">
        <f>INDEX(MFR_E_1_Attch1_2017_12CP25!$A$8:$S$52,MATCH("Sales of Electricity",MFR_E_1_Attch1_2017_12CP25!$A$8:$A$52,0),MATCH($A24,MFR_E_1_Attch1_2017_12CP25!$A$8:$S$8,0))/1000</f>
        <v>78.384777910273471</v>
      </c>
      <c r="D24" s="39"/>
      <c r="E24" s="283">
        <f>INDEX(MFR_E_1_Attch2_2017_12CP25!$A$8:$S$52,MATCH("Equalized Base Revenue Requirements",MFR_E_1_Attch2_2017_12CP25!$A$8:$A$52,0),MATCH($A24,MFR_E_1_Attch2_2017_12CP25!$A$8:$S$8,0))/1000</f>
        <v>108.70290815444618</v>
      </c>
      <c r="F24" s="39"/>
      <c r="G24" s="283">
        <f t="shared" si="0"/>
        <v>30.318130244172707</v>
      </c>
      <c r="I24" s="281">
        <f t="shared" si="1"/>
        <v>0.38678594304212571</v>
      </c>
      <c r="M24" s="282"/>
      <c r="P24" s="36"/>
    </row>
    <row r="25" spans="1:16" x14ac:dyDescent="0.25">
      <c r="A25" s="8" t="s">
        <v>29</v>
      </c>
      <c r="C25" s="283">
        <f>INDEX(MFR_E_1_Attch1_2017_12CP25!$A$8:$S$52,MATCH("Sales of Electricity",MFR_E_1_Attch1_2017_12CP25!$A$8:$A$52,0),MATCH($A25,MFR_E_1_Attch1_2017_12CP25!$A$8:$S$8,0))/1000</f>
        <v>35.872549580752725</v>
      </c>
      <c r="D25" s="39"/>
      <c r="E25" s="283">
        <f>INDEX(MFR_E_1_Attch2_2017_12CP25!$A$8:$S$52,MATCH("Equalized Base Revenue Requirements",MFR_E_1_Attch2_2017_12CP25!$A$8:$A$52,0),MATCH($A25,MFR_E_1_Attch2_2017_12CP25!$A$8:$S$8,0))/1000</f>
        <v>47.685184362267975</v>
      </c>
      <c r="F25" s="39"/>
      <c r="G25" s="283">
        <f t="shared" si="0"/>
        <v>11.81263478151525</v>
      </c>
      <c r="I25" s="281">
        <f t="shared" si="1"/>
        <v>0.32929454191494861</v>
      </c>
      <c r="M25" s="282"/>
      <c r="P25" s="36"/>
    </row>
    <row r="26" spans="1:16" x14ac:dyDescent="0.25">
      <c r="A26" s="8" t="s">
        <v>7</v>
      </c>
      <c r="C26" s="283">
        <f>INDEX(MFR_E_1_Attch1_2017_12CP25!$A$8:$S$52,MATCH("Sales of Electricity",MFR_E_1_Attch1_2017_12CP25!$A$8:$A$52,0),MATCH($A26,MFR_E_1_Attch1_2017_12CP25!$A$8:$S$8,0))/1000</f>
        <v>14.050829224799847</v>
      </c>
      <c r="D26" s="39"/>
      <c r="E26" s="283">
        <f>INDEX(MFR_E_1_Attch2_2017_12CP25!$A$8:$S$52,MATCH("Equalized Base Revenue Requirements",MFR_E_1_Attch2_2017_12CP25!$A$8:$A$52,0),MATCH($A26,MFR_E_1_Attch2_2017_12CP25!$A$8:$S$8,0))/1000</f>
        <v>12.935456047461827</v>
      </c>
      <c r="F26" s="39"/>
      <c r="G26" s="283">
        <f t="shared" si="0"/>
        <v>-1.1153731773380198</v>
      </c>
      <c r="I26" s="281">
        <f t="shared" si="1"/>
        <v>-7.9381306219947184E-2</v>
      </c>
      <c r="M26" s="282"/>
      <c r="P26" s="36"/>
    </row>
    <row r="27" spans="1:16" x14ac:dyDescent="0.25">
      <c r="A27" s="8" t="s">
        <v>30</v>
      </c>
      <c r="C27" s="283">
        <f>INDEX(MFR_E_1_Attch1_2017_12CP25!$A$8:$S$52,MATCH("Sales of Electricity",MFR_E_1_Attch1_2017_12CP25!$A$8:$A$52,0),MATCH($A27,MFR_E_1_Attch1_2017_12CP25!$A$8:$S$8,0))/1000</f>
        <v>4.1101740210085156</v>
      </c>
      <c r="D27" s="39"/>
      <c r="E27" s="283">
        <f>INDEX(MFR_E_1_Attch2_2017_12CP25!$A$8:$S$52,MATCH("Equalized Base Revenue Requirements",MFR_E_1_Attch2_2017_12CP25!$A$8:$A$52,0),MATCH($A27,MFR_E_1_Attch2_2017_12CP25!$A$8:$S$8,0))/1000</f>
        <v>4.594807588801201</v>
      </c>
      <c r="F27" s="39"/>
      <c r="G27" s="283">
        <f t="shared" si="0"/>
        <v>0.4846335677926854</v>
      </c>
      <c r="I27" s="281">
        <f t="shared" si="1"/>
        <v>0.11791071748192565</v>
      </c>
      <c r="M27" s="282"/>
      <c r="P27" s="36"/>
    </row>
    <row r="28" spans="1:16" x14ac:dyDescent="0.25">
      <c r="A28" s="8" t="s">
        <v>54</v>
      </c>
      <c r="C28" s="283">
        <f>INDEX(MFR_E_1_Attch1_2017_12CP25!$A$8:$S$52,MATCH("Sales of Electricity",MFR_E_1_Attch1_2017_12CP25!$A$8:$A$52,0),MATCH($A28,MFR_E_1_Attch1_2017_12CP25!$A$8:$S$8,0))/1000</f>
        <v>4.4013070034532245</v>
      </c>
      <c r="D28" s="39"/>
      <c r="E28" s="283">
        <f>INDEX(MFR_E_1_Attch2_2017_12CP25!$A$8:$S$52,MATCH("Equalized Base Revenue Requirements",MFR_E_1_Attch2_2017_12CP25!$A$8:$A$52,0),MATCH($A28,MFR_E_1_Attch2_2017_12CP25!$A$8:$S$8,0))/1000</f>
        <v>3.0407257752339203</v>
      </c>
      <c r="F28" s="39"/>
      <c r="G28" s="283">
        <f t="shared" si="0"/>
        <v>-1.3605812282193042</v>
      </c>
      <c r="I28" s="281">
        <f t="shared" si="1"/>
        <v>-0.30913118015894026</v>
      </c>
      <c r="M28" s="282"/>
      <c r="P28" s="36"/>
    </row>
    <row r="29" spans="1:16" x14ac:dyDescent="0.25">
      <c r="A29" s="8" t="s">
        <v>5</v>
      </c>
      <c r="C29" s="283">
        <f>INDEX(MFR_E_1_Attch1_2017_12CP25!$A$8:$S$52,MATCH("Sales of Electricity",MFR_E_1_Attch1_2017_12CP25!$A$8:$A$52,0),MATCH($A29,MFR_E_1_Attch1_2017_12CP25!$A$8:$S$8,0))/1000</f>
        <v>4.5670204515012784</v>
      </c>
      <c r="D29" s="39"/>
      <c r="E29" s="283">
        <f>INDEX(MFR_E_1_Attch2_2017_12CP25!$A$8:$S$52,MATCH("Equalized Base Revenue Requirements",MFR_E_1_Attch2_2017_12CP25!$A$8:$A$52,0),MATCH($A29,MFR_E_1_Attch2_2017_12CP25!$A$8:$S$8,0))/1000</f>
        <v>5.7881785435333999</v>
      </c>
      <c r="F29" s="39"/>
      <c r="G29" s="283">
        <f t="shared" si="0"/>
        <v>1.2211580920321214</v>
      </c>
      <c r="I29" s="281">
        <f t="shared" si="1"/>
        <v>0.26738616675795712</v>
      </c>
      <c r="M29" s="282"/>
      <c r="P29" s="36"/>
    </row>
    <row r="30" spans="1:16" x14ac:dyDescent="0.25">
      <c r="A30" s="8" t="s">
        <v>15</v>
      </c>
      <c r="C30" s="283">
        <f>INDEX(MFR_E_1_Attch1_2017_12CP25!$A$8:$S$52,MATCH("Sales of Electricity",MFR_E_1_Attch1_2017_12CP25!$A$8:$A$52,0),MATCH($A30,MFR_E_1_Attch1_2017_12CP25!$A$8:$S$8,0))/1000</f>
        <v>4.0951575278993735</v>
      </c>
      <c r="D30" s="39"/>
      <c r="E30" s="283">
        <f>INDEX(MFR_E_1_Attch2_2017_12CP25!$A$8:$S$52,MATCH("Equalized Base Revenue Requirements",MFR_E_1_Attch2_2017_12CP25!$A$8:$A$52,0),MATCH($A30,MFR_E_1_Attch2_2017_12CP25!$A$8:$S$8,0))/1000</f>
        <v>4.626772861126117</v>
      </c>
      <c r="F30" s="39"/>
      <c r="G30" s="283">
        <f t="shared" si="0"/>
        <v>0.53161533322674348</v>
      </c>
      <c r="I30" s="281">
        <f t="shared" si="1"/>
        <v>0.1298156004024191</v>
      </c>
      <c r="M30" s="282"/>
      <c r="P30" s="36"/>
    </row>
    <row r="31" spans="1:16" x14ac:dyDescent="0.25">
      <c r="A31" s="8" t="s">
        <v>1</v>
      </c>
      <c r="C31" s="283">
        <f>INDEX(MFR_E_1_Attch1_2017_12CP25!$A$8:$S$52,MATCH("Sales of Electricity",MFR_E_1_Attch1_2017_12CP25!$A$8:$A$52,0),MATCH($A31,MFR_E_1_Attch1_2017_12CP25!$A$8:$S$8,0))/1000</f>
        <v>4.1851801580410219</v>
      </c>
      <c r="D31" s="39"/>
      <c r="E31" s="283">
        <f>INDEX(MFR_E_1_Attch2_2017_12CP25!$A$8:$S$52,MATCH("Equalized Base Revenue Requirements",MFR_E_1_Attch2_2017_12CP25!$A$8:$A$52,0),MATCH($A31,MFR_E_1_Attch2_2017_12CP25!$A$8:$S$8,0))/1000</f>
        <v>3.8630523417390976</v>
      </c>
      <c r="F31" s="39"/>
      <c r="G31" s="283">
        <f t="shared" si="0"/>
        <v>-0.32212781630192433</v>
      </c>
      <c r="I31" s="281">
        <f t="shared" si="1"/>
        <v>-7.6968685728622088E-2</v>
      </c>
      <c r="M31" s="282"/>
      <c r="P31" s="36"/>
    </row>
    <row r="32" spans="1:16" x14ac:dyDescent="0.25">
      <c r="A32" s="8" t="s">
        <v>11</v>
      </c>
      <c r="C32" s="283">
        <f>INDEX(MFR_E_1_Attch1_2017_12CP25!$A$8:$S$52,MATCH("Sales of Electricity",MFR_E_1_Attch1_2017_12CP25!$A$8:$A$52,0),MATCH($A32,MFR_E_1_Attch1_2017_12CP25!$A$8:$S$8,0))/1000</f>
        <v>1.5083751218177488</v>
      </c>
      <c r="D32" s="39"/>
      <c r="E32" s="283">
        <f>INDEX(MFR_E_1_Attch2_2017_12CP25!$A$8:$S$52,MATCH("Equalized Base Revenue Requirements",MFR_E_1_Attch2_2017_12CP25!$A$8:$A$52,0),MATCH($A32,MFR_E_1_Attch2_2017_12CP25!$A$8:$S$8,0))/1000</f>
        <v>1.4039616625656473</v>
      </c>
      <c r="F32" s="39"/>
      <c r="G32" s="283">
        <f t="shared" si="0"/>
        <v>-0.10441345925210155</v>
      </c>
      <c r="I32" s="281">
        <f t="shared" si="1"/>
        <v>-6.9222475060628466E-2</v>
      </c>
      <c r="M32" s="282"/>
      <c r="P32" s="36"/>
    </row>
    <row r="33" spans="1:16" x14ac:dyDescent="0.25">
      <c r="A33" s="8" t="s">
        <v>8</v>
      </c>
      <c r="C33" s="283">
        <f>INDEX(MFR_E_1_Attch1_2017_12CP25!$A$8:$S$52,MATCH("Sales of Electricity",MFR_E_1_Attch1_2017_12CP25!$A$8:$A$52,0),MATCH($A33,MFR_E_1_Attch1_2017_12CP25!$A$8:$S$8,0))/1000</f>
        <v>0.99212877995252025</v>
      </c>
      <c r="D33" s="39"/>
      <c r="E33" s="283">
        <f>INDEX(MFR_E_1_Attch2_2017_12CP25!$A$8:$S$52,MATCH("Equalized Base Revenue Requirements",MFR_E_1_Attch2_2017_12CP25!$A$8:$A$52,0),MATCH($A33,MFR_E_1_Attch2_2017_12CP25!$A$8:$S$8,0))/1000</f>
        <v>1.4425741636909422</v>
      </c>
      <c r="F33" s="39"/>
      <c r="G33" s="283">
        <f t="shared" si="0"/>
        <v>0.45044538373842191</v>
      </c>
      <c r="I33" s="281">
        <f t="shared" si="1"/>
        <v>0.45401906772624684</v>
      </c>
      <c r="M33" s="282"/>
      <c r="P33" s="36"/>
    </row>
    <row r="34" spans="1:16" x14ac:dyDescent="0.25">
      <c r="A34" s="8" t="s">
        <v>53</v>
      </c>
      <c r="C34" s="283">
        <f>INDEX(MFR_E_1_Attch1_2017_12CP25!$A$8:$S$52,MATCH("Sales of Electricity",MFR_E_1_Attch1_2017_12CP25!$A$8:$A$52,0),MATCH($A34,MFR_E_1_Attch1_2017_12CP25!$A$8:$S$8,0))/1000</f>
        <v>0.80142358541161196</v>
      </c>
      <c r="D34" s="39"/>
      <c r="E34" s="283">
        <f>INDEX(MFR_E_1_Attch2_2017_12CP25!$A$8:$S$52,MATCH("Equalized Base Revenue Requirements",MFR_E_1_Attch2_2017_12CP25!$A$8:$A$52,0),MATCH($A34,MFR_E_1_Attch2_2017_12CP25!$A$8:$S$8,0))/1000</f>
        <v>0.92933186618224661</v>
      </c>
      <c r="F34" s="39"/>
      <c r="G34" s="283">
        <f t="shared" si="0"/>
        <v>0.12790828077063465</v>
      </c>
      <c r="I34" s="281">
        <f t="shared" si="1"/>
        <v>0.15960134328332853</v>
      </c>
      <c r="M34" s="282"/>
      <c r="P34" s="36"/>
    </row>
    <row r="35" spans="1:16" x14ac:dyDescent="0.25">
      <c r="A35" s="8"/>
      <c r="C35" s="39"/>
      <c r="D35" s="39"/>
      <c r="E35" s="39"/>
      <c r="F35" s="39"/>
      <c r="G35" s="39"/>
      <c r="I35" s="15"/>
    </row>
    <row r="36" spans="1:16" x14ac:dyDescent="0.25">
      <c r="A36" s="40" t="s">
        <v>621</v>
      </c>
      <c r="C36" s="49">
        <f>SUM(C18:C34)</f>
        <v>5728.3289169303316</v>
      </c>
      <c r="D36" s="39"/>
      <c r="E36" s="49">
        <f>SUM(E18:E34)</f>
        <v>6598.567422852484</v>
      </c>
      <c r="F36" s="39"/>
      <c r="G36" s="49">
        <f>SUM(G18:G34)</f>
        <v>870.23850592215331</v>
      </c>
      <c r="I36" s="42">
        <f>+G36/C36</f>
        <v>0.15191838990776604</v>
      </c>
    </row>
    <row r="37" spans="1:16" x14ac:dyDescent="0.25">
      <c r="C37" s="39"/>
      <c r="D37" s="39"/>
      <c r="E37" s="39"/>
      <c r="F37" s="39"/>
      <c r="G37" s="39"/>
    </row>
    <row r="38" spans="1:16" x14ac:dyDescent="0.25">
      <c r="A38" s="8" t="s">
        <v>166</v>
      </c>
      <c r="C38" s="284">
        <f>'E-5 Test'!$T$53/1000000</f>
        <v>100.9707296896746</v>
      </c>
      <c r="D38" s="39"/>
      <c r="E38" s="283">
        <f>('E-5 Test'!$T$53+'E-5 Test'!$T$103)/1000000</f>
        <v>97.086179450962916</v>
      </c>
      <c r="F38" s="39"/>
      <c r="G38" s="283">
        <f>E38-C38</f>
        <v>-3.8845502387116824</v>
      </c>
      <c r="I38" s="281">
        <f>G38/C38</f>
        <v>-3.8472042844996113E-2</v>
      </c>
    </row>
    <row r="39" spans="1:16" x14ac:dyDescent="0.25">
      <c r="A39" s="8" t="s">
        <v>153</v>
      </c>
      <c r="C39" s="284">
        <f>'E-5 Test'!$T$70/1000000</f>
        <v>92.905415463078214</v>
      </c>
      <c r="D39" s="39"/>
      <c r="E39" s="284">
        <f>'E-5 Test'!$T$70/1000000</f>
        <v>92.905415463078214</v>
      </c>
      <c r="F39" s="39"/>
      <c r="G39" s="283">
        <f>E39-C39</f>
        <v>0</v>
      </c>
      <c r="I39" s="281">
        <f>G39/C39</f>
        <v>0</v>
      </c>
    </row>
    <row r="40" spans="1:16" x14ac:dyDescent="0.25">
      <c r="C40" s="39"/>
      <c r="D40" s="39"/>
      <c r="E40" s="39"/>
      <c r="F40" s="39"/>
      <c r="G40" s="39"/>
    </row>
    <row r="41" spans="1:16" ht="16.2" thickBot="1" x14ac:dyDescent="0.3">
      <c r="A41" s="40" t="s">
        <v>154</v>
      </c>
      <c r="C41" s="43">
        <f>SUM(C36:C39)</f>
        <v>5922.2050620830851</v>
      </c>
      <c r="D41" s="44"/>
      <c r="E41" s="43">
        <f>SUM(E36:E39)</f>
        <v>6788.5590177665254</v>
      </c>
      <c r="F41" s="45"/>
      <c r="G41" s="43">
        <f>SUM(G36:G39)</f>
        <v>866.35395568344165</v>
      </c>
      <c r="H41" s="11" t="s">
        <v>130</v>
      </c>
      <c r="I41" s="46">
        <f>+G41/C41</f>
        <v>0.14628908431933105</v>
      </c>
    </row>
    <row r="42" spans="1:16" ht="13.8" thickTop="1" x14ac:dyDescent="0.25"/>
    <row r="43" spans="1:16" x14ac:dyDescent="0.25">
      <c r="E43" s="24"/>
      <c r="G43" s="25"/>
    </row>
    <row r="44" spans="1:16" x14ac:dyDescent="0.25">
      <c r="A44" s="28" t="s">
        <v>155</v>
      </c>
      <c r="E44" s="47"/>
      <c r="G44" s="48"/>
    </row>
    <row r="45" spans="1:16" x14ac:dyDescent="0.25">
      <c r="A45" s="29" t="s">
        <v>278</v>
      </c>
    </row>
    <row r="46" spans="1:16" x14ac:dyDescent="0.25">
      <c r="A46" s="29" t="s">
        <v>280</v>
      </c>
    </row>
    <row r="47" spans="1:16" x14ac:dyDescent="0.25">
      <c r="A47" s="30" t="s">
        <v>281</v>
      </c>
    </row>
    <row r="48" spans="1:16" x14ac:dyDescent="0.25">
      <c r="A48" s="29"/>
    </row>
    <row r="50" spans="1:9" x14ac:dyDescent="0.25">
      <c r="A50" s="8" t="s">
        <v>156</v>
      </c>
    </row>
    <row r="53" spans="1:9" x14ac:dyDescent="0.25">
      <c r="A53" s="22"/>
      <c r="B53" s="22"/>
      <c r="C53" s="22"/>
      <c r="D53" s="22"/>
      <c r="E53" s="2"/>
      <c r="F53" s="22"/>
      <c r="G53" s="2"/>
      <c r="H53" s="22"/>
      <c r="I53" s="2" t="s">
        <v>287</v>
      </c>
    </row>
    <row r="54" spans="1:9" x14ac:dyDescent="0.25">
      <c r="A54" s="22"/>
      <c r="B54" s="22"/>
      <c r="C54" s="22"/>
      <c r="D54" s="22"/>
      <c r="E54" s="2"/>
      <c r="F54" s="22"/>
      <c r="G54" s="2"/>
      <c r="H54" s="22"/>
      <c r="I54" s="2" t="s">
        <v>174</v>
      </c>
    </row>
    <row r="55" spans="1:9" x14ac:dyDescent="0.25">
      <c r="A55" s="22"/>
      <c r="B55" s="22"/>
      <c r="C55" s="22"/>
      <c r="D55" s="22"/>
      <c r="E55" s="2"/>
      <c r="F55" s="22"/>
      <c r="G55" s="2"/>
      <c r="H55" s="22"/>
      <c r="I55" s="2" t="s">
        <v>271</v>
      </c>
    </row>
    <row r="56" spans="1:9" x14ac:dyDescent="0.25">
      <c r="A56" s="22"/>
      <c r="B56" s="22"/>
      <c r="C56" s="22"/>
      <c r="D56" s="22"/>
      <c r="E56" s="2"/>
      <c r="F56" s="22"/>
      <c r="G56" s="2"/>
      <c r="H56" s="22"/>
      <c r="I56" s="2" t="s">
        <v>275</v>
      </c>
    </row>
    <row r="57" spans="1:9" x14ac:dyDescent="0.25">
      <c r="A57" s="22"/>
      <c r="B57" s="22"/>
      <c r="C57" s="31"/>
      <c r="D57" s="22"/>
      <c r="E57" s="2"/>
      <c r="F57" s="22"/>
      <c r="G57" s="22"/>
      <c r="H57" s="22"/>
      <c r="I57" s="22"/>
    </row>
    <row r="58" spans="1:9" s="22" customFormat="1" ht="20.25" customHeight="1" x14ac:dyDescent="0.25">
      <c r="A58" s="32" t="s">
        <v>282</v>
      </c>
      <c r="B58" s="32"/>
      <c r="C58" s="32"/>
      <c r="D58" s="32"/>
      <c r="E58" s="32"/>
      <c r="F58" s="32"/>
      <c r="G58" s="32"/>
      <c r="H58" s="32"/>
      <c r="I58" s="27"/>
    </row>
    <row r="59" spans="1:9" x14ac:dyDescent="0.25">
      <c r="A59" s="349" t="s">
        <v>157</v>
      </c>
      <c r="B59" s="349"/>
      <c r="C59" s="349"/>
      <c r="D59" s="349"/>
      <c r="E59" s="349"/>
      <c r="F59" s="349"/>
      <c r="G59" s="349"/>
      <c r="H59" s="349"/>
      <c r="I59" s="349"/>
    </row>
    <row r="60" spans="1:9" x14ac:dyDescent="0.25">
      <c r="A60" s="349" t="s">
        <v>271</v>
      </c>
      <c r="B60" s="349"/>
      <c r="C60" s="349"/>
      <c r="D60" s="349"/>
      <c r="E60" s="349"/>
      <c r="F60" s="349"/>
      <c r="G60" s="349"/>
      <c r="H60" s="349"/>
      <c r="I60" s="349"/>
    </row>
    <row r="61" spans="1:9" x14ac:dyDescent="0.25">
      <c r="A61" s="349" t="s">
        <v>129</v>
      </c>
      <c r="B61" s="349"/>
      <c r="C61" s="349"/>
      <c r="D61" s="349"/>
      <c r="E61" s="349"/>
      <c r="F61" s="349"/>
      <c r="G61" s="349"/>
      <c r="H61" s="349"/>
      <c r="I61" s="349"/>
    </row>
    <row r="62" spans="1:9" x14ac:dyDescent="0.25">
      <c r="A62" s="3"/>
      <c r="B62" s="3"/>
      <c r="C62" s="3"/>
      <c r="D62" s="3"/>
      <c r="E62" s="3"/>
      <c r="F62" s="3"/>
      <c r="G62" s="3"/>
      <c r="H62" s="3"/>
      <c r="I62" s="3"/>
    </row>
    <row r="63" spans="1:9" x14ac:dyDescent="0.25">
      <c r="A63" s="4" t="s">
        <v>75</v>
      </c>
      <c r="B63" s="278"/>
      <c r="C63" s="4" t="s">
        <v>73</v>
      </c>
      <c r="D63" s="278"/>
      <c r="E63" s="4" t="s">
        <v>130</v>
      </c>
      <c r="F63" s="278"/>
      <c r="G63" s="4" t="s">
        <v>131</v>
      </c>
      <c r="H63" s="278"/>
      <c r="I63" s="4" t="s">
        <v>158</v>
      </c>
    </row>
    <row r="64" spans="1:9" x14ac:dyDescent="0.25">
      <c r="A64" s="33"/>
      <c r="B64" s="33"/>
      <c r="C64" s="33"/>
      <c r="D64" s="33"/>
      <c r="E64" s="33"/>
      <c r="F64" s="33"/>
      <c r="G64" s="6" t="s">
        <v>136</v>
      </c>
      <c r="H64" s="33"/>
      <c r="I64" s="33"/>
    </row>
    <row r="65" spans="1:12" x14ac:dyDescent="0.25">
      <c r="A65" s="6"/>
      <c r="B65" s="6"/>
      <c r="C65" s="6" t="s">
        <v>142</v>
      </c>
      <c r="D65" s="6"/>
      <c r="E65" s="6"/>
      <c r="F65" s="6"/>
      <c r="G65" s="6" t="s">
        <v>159</v>
      </c>
      <c r="H65" s="6"/>
      <c r="I65" s="6"/>
    </row>
    <row r="66" spans="1:12" x14ac:dyDescent="0.25">
      <c r="A66" s="6"/>
      <c r="B66" s="6"/>
      <c r="C66" s="6" t="s">
        <v>160</v>
      </c>
      <c r="D66" s="6"/>
      <c r="E66" s="6" t="s">
        <v>161</v>
      </c>
      <c r="F66" s="6"/>
      <c r="G66" s="6" t="s">
        <v>162</v>
      </c>
      <c r="H66" s="6"/>
      <c r="I66" s="6" t="s">
        <v>140</v>
      </c>
    </row>
    <row r="67" spans="1:12" x14ac:dyDescent="0.25">
      <c r="A67" s="6" t="s">
        <v>141</v>
      </c>
      <c r="B67" s="6"/>
      <c r="C67" s="6" t="s">
        <v>163</v>
      </c>
      <c r="D67" s="6"/>
      <c r="E67" s="6" t="s">
        <v>136</v>
      </c>
      <c r="F67" s="6"/>
      <c r="G67" s="6" t="s">
        <v>164</v>
      </c>
      <c r="H67" s="6"/>
      <c r="I67" s="6" t="s">
        <v>146</v>
      </c>
    </row>
    <row r="68" spans="1:12" ht="15.6" x14ac:dyDescent="0.25">
      <c r="A68" s="3" t="s">
        <v>147</v>
      </c>
      <c r="B68" s="3"/>
      <c r="C68" s="3" t="s">
        <v>362</v>
      </c>
      <c r="D68" s="3"/>
      <c r="E68" s="3" t="s">
        <v>363</v>
      </c>
      <c r="F68" s="3"/>
      <c r="G68" s="3" t="s">
        <v>165</v>
      </c>
      <c r="H68" s="3"/>
      <c r="I68" s="3" t="s">
        <v>176</v>
      </c>
    </row>
    <row r="69" spans="1:12" x14ac:dyDescent="0.25">
      <c r="A69" s="278"/>
      <c r="B69" s="278"/>
      <c r="C69" s="34"/>
      <c r="D69" s="278"/>
      <c r="E69" s="6"/>
      <c r="F69" s="278"/>
      <c r="G69" s="6"/>
      <c r="H69" s="278"/>
      <c r="I69" s="6"/>
    </row>
    <row r="70" spans="1:12" x14ac:dyDescent="0.25">
      <c r="A70" s="8" t="s">
        <v>9</v>
      </c>
      <c r="C70" s="280">
        <f>INDEX(MFR_E_1_Attch1_2018_12CP25!$A$9:$S$53,MATCH("Sales of Electricity",MFR_E_1_Attch1_2018_12CP25!$A$9:$A$53,0),MATCH($A70,MFR_E_1_Attch1_2018_12CP25!$A$9:$S$9,0))/1000</f>
        <v>3530.6568366185102</v>
      </c>
      <c r="D70" s="36"/>
      <c r="E70" s="280">
        <f>INDEX(MFR_E_1_Attch2_2018_12CP25!$A$8:$S$52,MATCH("Equalized Base Revenue Requirements",MFR_E_1_Attch2_2018_12CP25!$A$8:$A$52,0),MATCH($A70,MFR_E_1_Attch2_2018_12CP25!$A$8:$S$8,0))/1000</f>
        <v>4116.5947102175596</v>
      </c>
      <c r="F70" s="36"/>
      <c r="G70" s="280">
        <f>E70-C70</f>
        <v>585.93787359904945</v>
      </c>
      <c r="I70" s="281">
        <f>G70/C70</f>
        <v>0.16595718607425808</v>
      </c>
      <c r="K70" s="280"/>
      <c r="L70" s="26"/>
    </row>
    <row r="71" spans="1:12" x14ac:dyDescent="0.25">
      <c r="A71" s="8" t="s">
        <v>2</v>
      </c>
      <c r="C71" s="283">
        <f>INDEX(MFR_E_1_Attch1_2018_12CP25!$A$9:$S$53,MATCH("Sales of Electricity",MFR_E_1_Attch1_2018_12CP25!$A$9:$A$53,0),MATCH($A71,MFR_E_1_Attch1_2018_12CP25!$A$9:$S$9,0))/1000</f>
        <v>1143.029230191948</v>
      </c>
      <c r="D71" s="39"/>
      <c r="E71" s="283">
        <f>INDEX(MFR_E_1_Attch2_2018_12CP25!$A$8:$S$52,MATCH("Equalized Base Revenue Requirements",MFR_E_1_Attch2_2018_12CP25!$A$8:$A$52,0),MATCH($A71,MFR_E_1_Attch2_2018_12CP25!$A$8:$S$8,0))/1000</f>
        <v>1397.3035807253352</v>
      </c>
      <c r="F71" s="39"/>
      <c r="G71" s="283">
        <f>E71-C71</f>
        <v>254.27435053338718</v>
      </c>
      <c r="I71" s="281">
        <f>G71/C71</f>
        <v>0.22245656000475778</v>
      </c>
      <c r="K71" s="283"/>
      <c r="L71" s="26"/>
    </row>
    <row r="72" spans="1:12" x14ac:dyDescent="0.25">
      <c r="A72" s="8" t="s">
        <v>3</v>
      </c>
      <c r="C72" s="283">
        <f>INDEX(MFR_E_1_Attch1_2018_12CP25!$A$9:$S$53,MATCH("Sales of Electricity",MFR_E_1_Attch1_2018_12CP25!$A$9:$A$53,0),MATCH($A72,MFR_E_1_Attch1_2018_12CP25!$A$9:$S$9,0))/1000</f>
        <v>382.96785129288412</v>
      </c>
      <c r="D72" s="39"/>
      <c r="E72" s="283">
        <f>INDEX(MFR_E_1_Attch2_2018_12CP25!$A$8:$S$52,MATCH("Equalized Base Revenue Requirements",MFR_E_1_Attch2_2018_12CP25!$A$8:$A$52,0),MATCH($A72,MFR_E_1_Attch2_2018_12CP25!$A$8:$S$8,0))/1000</f>
        <v>556.93839450560347</v>
      </c>
      <c r="F72" s="39"/>
      <c r="G72" s="283">
        <f t="shared" ref="G72:G86" si="2">E72-C72</f>
        <v>173.97054321271935</v>
      </c>
      <c r="I72" s="281">
        <f t="shared" ref="I72:I86" si="3">G72/C72</f>
        <v>0.45426931431816475</v>
      </c>
      <c r="K72" s="283"/>
      <c r="L72" s="26"/>
    </row>
    <row r="73" spans="1:12" x14ac:dyDescent="0.25">
      <c r="A73" s="8" t="s">
        <v>0</v>
      </c>
      <c r="C73" s="283">
        <f>INDEX(MFR_E_1_Attch1_2018_12CP25!$A$9:$S$53,MATCH("Sales of Electricity",MFR_E_1_Attch1_2018_12CP25!$A$9:$A$53,0),MATCH($A73,MFR_E_1_Attch1_2018_12CP25!$A$9:$S$9,0))/1000</f>
        <v>371.45666499637423</v>
      </c>
      <c r="D73" s="39"/>
      <c r="E73" s="283">
        <f>INDEX(MFR_E_1_Attch2_2018_12CP25!$A$8:$S$52,MATCH("Equalized Base Revenue Requirements",MFR_E_1_Attch2_2018_12CP25!$A$8:$A$52,0),MATCH($A73,MFR_E_1_Attch2_2018_12CP25!$A$8:$S$8,0))/1000</f>
        <v>408.67648093319735</v>
      </c>
      <c r="F73" s="39"/>
      <c r="G73" s="283">
        <f t="shared" si="2"/>
        <v>37.219815936823125</v>
      </c>
      <c r="I73" s="281">
        <f t="shared" si="3"/>
        <v>0.10019961800170264</v>
      </c>
      <c r="K73" s="283"/>
      <c r="L73" s="26"/>
    </row>
    <row r="74" spans="1:12" x14ac:dyDescent="0.25">
      <c r="A74" s="8" t="s">
        <v>28</v>
      </c>
      <c r="C74" s="283">
        <f>INDEX(MFR_E_1_Attch1_2018_12CP25!$A$9:$S$53,MATCH("Sales of Electricity",MFR_E_1_Attch1_2018_12CP25!$A$9:$A$53,0),MATCH($A74,MFR_E_1_Attch1_2018_12CP25!$A$9:$S$9,0))/1000</f>
        <v>87.705031904225791</v>
      </c>
      <c r="D74" s="39"/>
      <c r="E74" s="283">
        <f>INDEX(MFR_E_1_Attch2_2018_12CP25!$A$8:$S$52,MATCH("Equalized Base Revenue Requirements",MFR_E_1_Attch2_2018_12CP25!$A$8:$A$52,0),MATCH($A74,MFR_E_1_Attch2_2018_12CP25!$A$8:$S$8,0))/1000</f>
        <v>118.897844688158</v>
      </c>
      <c r="F74" s="39"/>
      <c r="G74" s="283">
        <f t="shared" si="2"/>
        <v>31.192812783932212</v>
      </c>
      <c r="I74" s="281">
        <f t="shared" si="3"/>
        <v>0.35565590829491828</v>
      </c>
      <c r="K74" s="283"/>
      <c r="L74" s="26"/>
    </row>
    <row r="75" spans="1:12" x14ac:dyDescent="0.25">
      <c r="A75" s="8" t="s">
        <v>10</v>
      </c>
      <c r="C75" s="283">
        <f>INDEX(MFR_E_1_Attch1_2018_12CP25!$A$9:$S$53,MATCH("Sales of Electricity",MFR_E_1_Attch1_2018_12CP25!$A$9:$A$53,0),MATCH($A75,MFR_E_1_Attch1_2018_12CP25!$A$9:$S$9,0))/1000</f>
        <v>93.813915185575155</v>
      </c>
      <c r="D75" s="39"/>
      <c r="E75" s="283">
        <f>INDEX(MFR_E_1_Attch2_2018_12CP25!$A$8:$S$52,MATCH("Equalized Base Revenue Requirements",MFR_E_1_Attch2_2018_12CP25!$A$8:$A$52,0),MATCH($A75,MFR_E_1_Attch2_2018_12CP25!$A$8:$S$8,0))/1000</f>
        <v>104.07628049101055</v>
      </c>
      <c r="F75" s="39"/>
      <c r="G75" s="283">
        <f t="shared" si="2"/>
        <v>10.262365305435395</v>
      </c>
      <c r="I75" s="281">
        <f t="shared" si="3"/>
        <v>0.10939065153751666</v>
      </c>
      <c r="K75" s="283"/>
      <c r="L75" s="26"/>
    </row>
    <row r="76" spans="1:12" x14ac:dyDescent="0.25">
      <c r="A76" s="8" t="s">
        <v>4</v>
      </c>
      <c r="C76" s="283">
        <f>INDEX(MFR_E_1_Attch1_2018_12CP25!$A$9:$S$53,MATCH("Sales of Electricity",MFR_E_1_Attch1_2018_12CP25!$A$9:$A$53,0),MATCH($A76,MFR_E_1_Attch1_2018_12CP25!$A$9:$S$9,0))/1000</f>
        <v>78.195677871292304</v>
      </c>
      <c r="D76" s="39"/>
      <c r="E76" s="283">
        <f>INDEX(MFR_E_1_Attch2_2018_12CP25!$A$8:$S$52,MATCH("Equalized Base Revenue Requirements",MFR_E_1_Attch2_2018_12CP25!$A$8:$A$52,0),MATCH($A76,MFR_E_1_Attch2_2018_12CP25!$A$8:$S$8,0))/1000</f>
        <v>112.03248299165161</v>
      </c>
      <c r="F76" s="39"/>
      <c r="G76" s="283">
        <f t="shared" si="2"/>
        <v>33.836805120359301</v>
      </c>
      <c r="I76" s="281">
        <f t="shared" si="3"/>
        <v>0.43271963414721781</v>
      </c>
      <c r="K76" s="283"/>
      <c r="L76" s="26"/>
    </row>
    <row r="77" spans="1:12" x14ac:dyDescent="0.25">
      <c r="A77" s="8" t="s">
        <v>29</v>
      </c>
      <c r="C77" s="283">
        <f>INDEX(MFR_E_1_Attch1_2018_12CP25!$A$9:$S$53,MATCH("Sales of Electricity",MFR_E_1_Attch1_2018_12CP25!$A$9:$A$53,0),MATCH($A77,MFR_E_1_Attch1_2018_12CP25!$A$9:$S$9,0))/1000</f>
        <v>36.198936780804914</v>
      </c>
      <c r="D77" s="39"/>
      <c r="E77" s="283">
        <f>INDEX(MFR_E_1_Attch2_2018_12CP25!$A$8:$S$52,MATCH("Equalized Base Revenue Requirements",MFR_E_1_Attch2_2018_12CP25!$A$8:$A$52,0),MATCH($A77,MFR_E_1_Attch2_2018_12CP25!$A$8:$S$8,0))/1000</f>
        <v>49.097997513079193</v>
      </c>
      <c r="F77" s="39"/>
      <c r="G77" s="283">
        <f t="shared" si="2"/>
        <v>12.899060732274279</v>
      </c>
      <c r="I77" s="281">
        <f t="shared" si="3"/>
        <v>0.35633811043627722</v>
      </c>
      <c r="K77" s="283"/>
      <c r="L77" s="26"/>
    </row>
    <row r="78" spans="1:12" x14ac:dyDescent="0.25">
      <c r="A78" s="8" t="s">
        <v>7</v>
      </c>
      <c r="C78" s="283">
        <f>INDEX(MFR_E_1_Attch1_2018_12CP25!$A$9:$S$53,MATCH("Sales of Electricity",MFR_E_1_Attch1_2018_12CP25!$A$9:$A$53,0),MATCH($A78,MFR_E_1_Attch1_2018_12CP25!$A$9:$S$9,0))/1000</f>
        <v>17.809300221680679</v>
      </c>
      <c r="D78" s="39"/>
      <c r="E78" s="283">
        <f>INDEX(MFR_E_1_Attch2_2018_12CP25!$A$8:$S$52,MATCH("Equalized Base Revenue Requirements",MFR_E_1_Attch2_2018_12CP25!$A$8:$A$52,0),MATCH($A78,MFR_E_1_Attch2_2018_12CP25!$A$8:$S$8,0))/1000</f>
        <v>13.695615591752766</v>
      </c>
      <c r="F78" s="39"/>
      <c r="G78" s="283">
        <f t="shared" si="2"/>
        <v>-4.1136846299279135</v>
      </c>
      <c r="I78" s="281">
        <f t="shared" si="3"/>
        <v>-0.2309851919347172</v>
      </c>
      <c r="K78" s="283"/>
      <c r="L78" s="26"/>
    </row>
    <row r="79" spans="1:12" x14ac:dyDescent="0.25">
      <c r="A79" s="8" t="s">
        <v>30</v>
      </c>
      <c r="C79" s="283">
        <f>INDEX(MFR_E_1_Attch1_2018_12CP25!$A$9:$S$53,MATCH("Sales of Electricity",MFR_E_1_Attch1_2018_12CP25!$A$9:$A$53,0),MATCH($A79,MFR_E_1_Attch1_2018_12CP25!$A$9:$S$9,0))/1000</f>
        <v>4.1030022178216958</v>
      </c>
      <c r="D79" s="39"/>
      <c r="E79" s="283">
        <f>INDEX(MFR_E_1_Attch2_2018_12CP25!$A$8:$S$52,MATCH("Equalized Base Revenue Requirements",MFR_E_1_Attch2_2018_12CP25!$A$8:$A$52,0),MATCH($A79,MFR_E_1_Attch2_2018_12CP25!$A$8:$S$8,0))/1000</f>
        <v>4.7567634260725304</v>
      </c>
      <c r="F79" s="39"/>
      <c r="G79" s="283">
        <f t="shared" si="2"/>
        <v>0.65376120825083461</v>
      </c>
      <c r="I79" s="281">
        <f t="shared" si="3"/>
        <v>0.15933727878848666</v>
      </c>
      <c r="K79" s="283"/>
      <c r="L79" s="26"/>
    </row>
    <row r="80" spans="1:12" x14ac:dyDescent="0.25">
      <c r="A80" s="8" t="s">
        <v>54</v>
      </c>
      <c r="C80" s="283">
        <f>INDEX(MFR_E_1_Attch1_2018_12CP25!$A$9:$S$53,MATCH("Sales of Electricity",MFR_E_1_Attch1_2018_12CP25!$A$9:$A$53,0),MATCH($A80,MFR_E_1_Attch1_2018_12CP25!$A$9:$S$9,0))/1000</f>
        <v>4.4019060013299658</v>
      </c>
      <c r="D80" s="39"/>
      <c r="E80" s="283">
        <f>INDEX(MFR_E_1_Attch2_2018_12CP25!$A$8:$S$52,MATCH("Equalized Base Revenue Requirements",MFR_E_1_Attch2_2018_12CP25!$A$8:$A$52,0),MATCH($A80,MFR_E_1_Attch2_2018_12CP25!$A$8:$S$8,0))/1000</f>
        <v>3.088216362970309</v>
      </c>
      <c r="F80" s="39"/>
      <c r="G80" s="283">
        <f t="shared" si="2"/>
        <v>-1.3136896383596568</v>
      </c>
      <c r="I80" s="281">
        <f t="shared" si="3"/>
        <v>-0.29843654952258097</v>
      </c>
      <c r="K80" s="283"/>
      <c r="L80" s="26"/>
    </row>
    <row r="81" spans="1:12" x14ac:dyDescent="0.25">
      <c r="A81" s="8" t="s">
        <v>5</v>
      </c>
      <c r="C81" s="283">
        <f>INDEX(MFR_E_1_Attch1_2018_12CP25!$A$9:$S$53,MATCH("Sales of Electricity",MFR_E_1_Attch1_2018_12CP25!$A$9:$A$53,0),MATCH($A81,MFR_E_1_Attch1_2018_12CP25!$A$9:$S$9,0))/1000</f>
        <v>4.6325492893464668</v>
      </c>
      <c r="D81" s="39"/>
      <c r="E81" s="283">
        <f>INDEX(MFR_E_1_Attch2_2018_12CP25!$A$8:$S$52,MATCH("Equalized Base Revenue Requirements",MFR_E_1_Attch2_2018_12CP25!$A$8:$A$52,0),MATCH($A81,MFR_E_1_Attch2_2018_12CP25!$A$8:$S$8,0))/1000</f>
        <v>5.961118634034074</v>
      </c>
      <c r="F81" s="39"/>
      <c r="G81" s="283">
        <f t="shared" si="2"/>
        <v>1.3285693446876072</v>
      </c>
      <c r="I81" s="281">
        <f t="shared" si="3"/>
        <v>0.28679011527042686</v>
      </c>
      <c r="K81" s="283"/>
      <c r="L81" s="26"/>
    </row>
    <row r="82" spans="1:12" x14ac:dyDescent="0.25">
      <c r="A82" s="8" t="s">
        <v>15</v>
      </c>
      <c r="C82" s="283">
        <f>INDEX(MFR_E_1_Attch1_2018_12CP25!$A$9:$S$53,MATCH("Sales of Electricity",MFR_E_1_Attch1_2018_12CP25!$A$9:$A$53,0),MATCH($A82,MFR_E_1_Attch1_2018_12CP25!$A$9:$S$9,0))/1000</f>
        <v>4.0930321217118255</v>
      </c>
      <c r="D82" s="39"/>
      <c r="E82" s="283">
        <f>INDEX(MFR_E_1_Attch2_2018_12CP25!$A$8:$S$52,MATCH("Equalized Base Revenue Requirements",MFR_E_1_Attch2_2018_12CP25!$A$8:$A$52,0),MATCH($A82,MFR_E_1_Attch2_2018_12CP25!$A$8:$S$8,0))/1000</f>
        <v>4.7942961737191725</v>
      </c>
      <c r="F82" s="39"/>
      <c r="G82" s="283">
        <f t="shared" si="2"/>
        <v>0.70126405200734698</v>
      </c>
      <c r="I82" s="281">
        <f t="shared" si="3"/>
        <v>0.17133118704039338</v>
      </c>
      <c r="K82" s="283"/>
      <c r="L82" s="26"/>
    </row>
    <row r="83" spans="1:12" x14ac:dyDescent="0.25">
      <c r="A83" s="8" t="s">
        <v>1</v>
      </c>
      <c r="C83" s="283">
        <f>INDEX(MFR_E_1_Attch1_2018_12CP25!$A$9:$S$53,MATCH("Sales of Electricity",MFR_E_1_Attch1_2018_12CP25!$A$9:$A$53,0),MATCH($A83,MFR_E_1_Attch1_2018_12CP25!$A$9:$S$9,0))/1000</f>
        <v>4.2335922132792252</v>
      </c>
      <c r="D83" s="39"/>
      <c r="E83" s="283">
        <f>INDEX(MFR_E_1_Attch2_2018_12CP25!$A$8:$S$52,MATCH("Equalized Base Revenue Requirements",MFR_E_1_Attch2_2018_12CP25!$A$8:$A$52,0),MATCH($A83,MFR_E_1_Attch2_2018_12CP25!$A$8:$S$8,0))/1000</f>
        <v>4.0728710222942617</v>
      </c>
      <c r="F83" s="39"/>
      <c r="G83" s="283">
        <f t="shared" si="2"/>
        <v>-0.16072119098496351</v>
      </c>
      <c r="I83" s="281">
        <f t="shared" si="3"/>
        <v>-3.7963314104943816E-2</v>
      </c>
      <c r="K83" s="283"/>
      <c r="L83" s="26"/>
    </row>
    <row r="84" spans="1:12" x14ac:dyDescent="0.25">
      <c r="A84" s="8" t="s">
        <v>11</v>
      </c>
      <c r="C84" s="283">
        <f>INDEX(MFR_E_1_Attch1_2018_12CP25!$A$9:$S$53,MATCH("Sales of Electricity",MFR_E_1_Attch1_2018_12CP25!$A$9:$A$53,0),MATCH($A84,MFR_E_1_Attch1_2018_12CP25!$A$9:$S$9,0))/1000</f>
        <v>1.5394854927624251</v>
      </c>
      <c r="D84" s="39"/>
      <c r="E84" s="283">
        <f>INDEX(MFR_E_1_Attch2_2018_12CP25!$A$8:$S$52,MATCH("Equalized Base Revenue Requirements",MFR_E_1_Attch2_2018_12CP25!$A$8:$A$52,0),MATCH($A84,MFR_E_1_Attch2_2018_12CP25!$A$8:$S$8,0))/1000</f>
        <v>1.4811407384257658</v>
      </c>
      <c r="F84" s="39"/>
      <c r="G84" s="283">
        <f t="shared" si="2"/>
        <v>-5.834475433665931E-2</v>
      </c>
      <c r="I84" s="281">
        <f t="shared" si="3"/>
        <v>-3.7898865959409937E-2</v>
      </c>
      <c r="K84" s="283"/>
      <c r="L84" s="26"/>
    </row>
    <row r="85" spans="1:12" x14ac:dyDescent="0.25">
      <c r="A85" s="8" t="s">
        <v>8</v>
      </c>
      <c r="C85" s="283">
        <f>INDEX(MFR_E_1_Attch1_2018_12CP25!$A$9:$S$53,MATCH("Sales of Electricity",MFR_E_1_Attch1_2018_12CP25!$A$9:$A$53,0),MATCH($A85,MFR_E_1_Attch1_2018_12CP25!$A$9:$S$9,0))/1000</f>
        <v>0.99238623557407535</v>
      </c>
      <c r="D85" s="39"/>
      <c r="E85" s="283">
        <f>INDEX(MFR_E_1_Attch2_2018_12CP25!$A$8:$S$52,MATCH("Equalized Base Revenue Requirements",MFR_E_1_Attch2_2018_12CP25!$A$8:$A$52,0),MATCH($A85,MFR_E_1_Attch2_2018_12CP25!$A$8:$S$8,0))/1000</f>
        <v>1.5478116074873336</v>
      </c>
      <c r="F85" s="39"/>
      <c r="G85" s="283">
        <f t="shared" si="2"/>
        <v>0.55542537191325825</v>
      </c>
      <c r="I85" s="281">
        <f t="shared" si="3"/>
        <v>0.55968669455794695</v>
      </c>
      <c r="K85" s="283"/>
      <c r="L85" s="26"/>
    </row>
    <row r="86" spans="1:12" x14ac:dyDescent="0.25">
      <c r="A86" s="8" t="s">
        <v>53</v>
      </c>
      <c r="C86" s="283">
        <f>INDEX(MFR_E_1_Attch1_2018_12CP25!$A$9:$S$53,MATCH("Sales of Electricity",MFR_E_1_Attch1_2018_12CP25!$A$9:$A$53,0),MATCH($A86,MFR_E_1_Attch1_2018_12CP25!$A$9:$S$9,0))/1000</f>
        <v>0.80150233191038045</v>
      </c>
      <c r="D86" s="39"/>
      <c r="E86" s="283">
        <f>INDEX(MFR_E_1_Attch2_2018_12CP25!$A$8:$S$52,MATCH("Equalized Base Revenue Requirements",MFR_E_1_Attch2_2018_12CP25!$A$8:$A$52,0),MATCH($A86,MFR_E_1_Attch2_2018_12CP25!$A$8:$S$8,0))/1000</f>
        <v>0.98540009877886914</v>
      </c>
      <c r="F86" s="39"/>
      <c r="G86" s="283">
        <f t="shared" si="2"/>
        <v>0.18389776686848869</v>
      </c>
      <c r="I86" s="281">
        <f t="shared" si="3"/>
        <v>0.2294413372824112</v>
      </c>
      <c r="K86" s="283"/>
      <c r="L86" s="26"/>
    </row>
    <row r="87" spans="1:12" x14ac:dyDescent="0.25">
      <c r="A87" s="8"/>
      <c r="C87" s="39"/>
      <c r="D87" s="39"/>
      <c r="E87" s="39"/>
      <c r="F87" s="39"/>
      <c r="G87" s="39"/>
      <c r="I87" s="15"/>
    </row>
    <row r="88" spans="1:12" x14ac:dyDescent="0.25">
      <c r="A88" s="40" t="s">
        <v>621</v>
      </c>
      <c r="C88" s="49">
        <f>SUM(C70:C87)</f>
        <v>5766.6309009670313</v>
      </c>
      <c r="D88" s="44"/>
      <c r="E88" s="49">
        <f>SUM(E70:E87)</f>
        <v>6904.0010057211302</v>
      </c>
      <c r="F88" s="44"/>
      <c r="G88" s="49">
        <f>SUM(G70:G87)</f>
        <v>1137.3701047540985</v>
      </c>
      <c r="H88" s="28"/>
      <c r="I88" s="42">
        <f>+G88/C88</f>
        <v>0.19723303334072725</v>
      </c>
    </row>
    <row r="89" spans="1:12" x14ac:dyDescent="0.25">
      <c r="C89" s="39"/>
      <c r="D89" s="39"/>
      <c r="E89" s="39"/>
      <c r="F89" s="39"/>
      <c r="G89" s="39"/>
    </row>
    <row r="90" spans="1:12" x14ac:dyDescent="0.25">
      <c r="A90" s="8" t="s">
        <v>166</v>
      </c>
      <c r="C90" s="284">
        <f>'E-5 Sub'!$T$53/1000000</f>
        <v>102.9046466179837</v>
      </c>
      <c r="D90" s="39"/>
      <c r="E90" s="283">
        <f>('E-5 Sub'!$T$53+'E-5 Sub'!$T$103)/1000000</f>
        <v>99.127172817025581</v>
      </c>
      <c r="F90" s="39"/>
      <c r="G90" s="283">
        <f>E90-C90</f>
        <v>-3.7774738009581199</v>
      </c>
      <c r="I90" s="281">
        <f>G90/C90</f>
        <v>-3.6708486206471901E-2</v>
      </c>
    </row>
    <row r="91" spans="1:12" x14ac:dyDescent="0.25">
      <c r="A91" s="8" t="s">
        <v>153</v>
      </c>
      <c r="C91" s="284">
        <f>'E-5 Sub'!$T$70/1000000</f>
        <v>97.9933747815423</v>
      </c>
      <c r="D91" s="39"/>
      <c r="E91" s="284">
        <f>'E-5 Sub'!$T$70/1000000</f>
        <v>97.9933747815423</v>
      </c>
      <c r="F91" s="39"/>
      <c r="G91" s="283">
        <f>E91-C91</f>
        <v>0</v>
      </c>
      <c r="I91" s="281">
        <f>G91/C91</f>
        <v>0</v>
      </c>
    </row>
    <row r="92" spans="1:12" x14ac:dyDescent="0.25">
      <c r="C92" s="39"/>
      <c r="D92" s="39"/>
      <c r="E92" s="39"/>
      <c r="F92" s="39"/>
      <c r="G92" s="39"/>
    </row>
    <row r="93" spans="1:12" ht="16.2" thickBot="1" x14ac:dyDescent="0.3">
      <c r="A93" s="40" t="s">
        <v>154</v>
      </c>
      <c r="C93" s="43">
        <f>SUM(C88:C91)</f>
        <v>5967.5289223665568</v>
      </c>
      <c r="D93" s="44"/>
      <c r="E93" s="43">
        <f>SUM(E88:E91)</f>
        <v>7101.1215533196983</v>
      </c>
      <c r="F93" s="45"/>
      <c r="G93" s="43">
        <f>SUM(G88:G91)</f>
        <v>1133.5926309531403</v>
      </c>
      <c r="H93" s="11" t="s">
        <v>130</v>
      </c>
      <c r="I93" s="46">
        <f>+G93/C93</f>
        <v>0.1899601402356654</v>
      </c>
    </row>
    <row r="94" spans="1:12" ht="13.8" thickTop="1" x14ac:dyDescent="0.25"/>
    <row r="95" spans="1:12" x14ac:dyDescent="0.25">
      <c r="E95" s="24"/>
      <c r="G95" s="25"/>
    </row>
    <row r="96" spans="1:12" x14ac:dyDescent="0.25">
      <c r="A96" s="28" t="s">
        <v>155</v>
      </c>
      <c r="E96" s="47"/>
      <c r="G96" s="48"/>
    </row>
    <row r="97" spans="1:1" x14ac:dyDescent="0.25">
      <c r="A97" s="29" t="s">
        <v>278</v>
      </c>
    </row>
    <row r="98" spans="1:1" x14ac:dyDescent="0.25">
      <c r="A98" s="29" t="s">
        <v>280</v>
      </c>
    </row>
    <row r="99" spans="1:1" x14ac:dyDescent="0.25">
      <c r="A99" s="30" t="s">
        <v>281</v>
      </c>
    </row>
    <row r="100" spans="1:1" x14ac:dyDescent="0.25">
      <c r="A100" s="29"/>
    </row>
    <row r="102" spans="1:1" x14ac:dyDescent="0.25">
      <c r="A102" s="8" t="s">
        <v>156</v>
      </c>
    </row>
  </sheetData>
  <sortState ref="L18:M34">
    <sortCondition descending="1" ref="M18:M34"/>
  </sortState>
  <mergeCells count="6">
    <mergeCell ref="A61:I61"/>
    <mergeCell ref="A7:I7"/>
    <mergeCell ref="A8:I8"/>
    <mergeCell ref="A9:I9"/>
    <mergeCell ref="A59:I59"/>
    <mergeCell ref="A60:I60"/>
  </mergeCells>
  <phoneticPr fontId="0" type="noConversion"/>
  <pageMargins left="0.7" right="0.7" top="0.75" bottom="0.75" header="0.3" footer="0.3"/>
  <pageSetup scale="75" fitToHeight="0" orientation="portrait" r:id="rId1"/>
  <rowBreaks count="1" manualBreakCount="1">
    <brk id="5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4"/>
  <sheetViews>
    <sheetView view="pageBreakPreview" zoomScaleNormal="80" zoomScaleSheetLayoutView="100" workbookViewId="0">
      <selection activeCell="A2" sqref="A1:A2"/>
    </sheetView>
  </sheetViews>
  <sheetFormatPr defaultColWidth="8.88671875" defaultRowHeight="13.2" x14ac:dyDescent="0.25"/>
  <cols>
    <col min="1" max="1" width="25.88671875" style="7" customWidth="1"/>
    <col min="2" max="2" width="2.6640625" style="7" customWidth="1"/>
    <col min="3" max="3" width="12.6640625" style="7" hidden="1" customWidth="1"/>
    <col min="4" max="4" width="12" style="7" customWidth="1"/>
    <col min="5" max="5" width="4.33203125" style="7" customWidth="1"/>
    <col min="6" max="6" width="15.88671875" style="7" hidden="1" customWidth="1"/>
    <col min="7" max="7" width="13.33203125" style="7" customWidth="1"/>
    <col min="8" max="8" width="3.88671875" style="7" customWidth="1"/>
    <col min="9" max="9" width="13.109375" style="7" customWidth="1"/>
    <col min="10" max="10" width="3" style="7" customWidth="1"/>
    <col min="11" max="11" width="11.6640625" style="7" customWidth="1"/>
    <col min="12" max="13" width="8.88671875" style="7"/>
    <col min="14" max="14" width="11.44140625" style="7" bestFit="1" customWidth="1"/>
    <col min="15" max="16384" width="8.88671875" style="7"/>
  </cols>
  <sheetData>
    <row r="1" spans="1:11" x14ac:dyDescent="0.25">
      <c r="A1" s="351" t="s">
        <v>628</v>
      </c>
      <c r="B1" s="22"/>
      <c r="C1" s="22"/>
      <c r="D1" s="22"/>
      <c r="E1" s="22"/>
      <c r="F1" s="2"/>
      <c r="G1" s="2"/>
      <c r="K1" s="2" t="s">
        <v>286</v>
      </c>
    </row>
    <row r="2" spans="1:11" x14ac:dyDescent="0.25">
      <c r="A2" s="351" t="s">
        <v>623</v>
      </c>
      <c r="B2" s="22"/>
      <c r="C2" s="22"/>
      <c r="D2" s="22"/>
      <c r="E2" s="22"/>
      <c r="F2" s="2"/>
      <c r="G2" s="2"/>
      <c r="K2" s="2" t="s">
        <v>225</v>
      </c>
    </row>
    <row r="3" spans="1:11" x14ac:dyDescent="0.25">
      <c r="A3" s="22"/>
      <c r="B3" s="22"/>
      <c r="C3" s="22"/>
      <c r="D3" s="22"/>
      <c r="E3" s="22"/>
      <c r="F3" s="2"/>
      <c r="G3" s="2"/>
      <c r="K3" s="2" t="s">
        <v>223</v>
      </c>
    </row>
    <row r="4" spans="1:11" x14ac:dyDescent="0.25">
      <c r="A4" s="22"/>
      <c r="B4" s="22"/>
      <c r="C4" s="22"/>
      <c r="D4" s="22"/>
      <c r="E4" s="2"/>
      <c r="F4" s="2"/>
      <c r="G4" s="2"/>
      <c r="K4" s="2" t="s">
        <v>276</v>
      </c>
    </row>
    <row r="5" spans="1:11" x14ac:dyDescent="0.25">
      <c r="A5" s="22"/>
      <c r="B5" s="22"/>
      <c r="C5" s="31"/>
      <c r="D5" s="22"/>
      <c r="E5" s="2"/>
      <c r="F5" s="22"/>
      <c r="G5" s="22"/>
      <c r="H5" s="22"/>
    </row>
    <row r="6" spans="1:11" x14ac:dyDescent="0.25">
      <c r="A6" s="22"/>
      <c r="B6" s="22"/>
      <c r="C6" s="31"/>
      <c r="D6" s="22"/>
      <c r="E6" s="2"/>
      <c r="F6" s="22"/>
      <c r="G6" s="22"/>
      <c r="H6" s="22"/>
    </row>
    <row r="7" spans="1:11" x14ac:dyDescent="0.25">
      <c r="A7" s="128" t="s">
        <v>225</v>
      </c>
      <c r="B7" s="128"/>
      <c r="C7" s="128"/>
      <c r="D7" s="128"/>
      <c r="E7" s="128"/>
      <c r="F7" s="128"/>
      <c r="G7" s="128"/>
      <c r="H7" s="128"/>
      <c r="I7" s="23"/>
      <c r="J7" s="23"/>
      <c r="K7" s="23"/>
    </row>
    <row r="8" spans="1:11" x14ac:dyDescent="0.25">
      <c r="A8" s="128" t="s">
        <v>204</v>
      </c>
      <c r="B8" s="128"/>
      <c r="C8" s="128"/>
      <c r="D8" s="128"/>
      <c r="E8" s="128"/>
      <c r="F8" s="128"/>
      <c r="G8" s="128"/>
      <c r="H8" s="128"/>
      <c r="I8" s="23"/>
      <c r="J8" s="23"/>
      <c r="K8" s="23"/>
    </row>
    <row r="9" spans="1:11" x14ac:dyDescent="0.25">
      <c r="A9" s="128" t="s">
        <v>129</v>
      </c>
      <c r="B9" s="128"/>
      <c r="C9" s="128"/>
      <c r="D9" s="128"/>
      <c r="E9" s="128"/>
      <c r="F9" s="128"/>
      <c r="G9" s="128"/>
      <c r="H9" s="128"/>
      <c r="I9" s="23"/>
      <c r="J9" s="23"/>
      <c r="K9" s="23"/>
    </row>
    <row r="10" spans="1:11" x14ac:dyDescent="0.25">
      <c r="A10" s="5"/>
      <c r="B10" s="5"/>
      <c r="C10" s="5"/>
      <c r="D10" s="5"/>
      <c r="E10" s="5"/>
      <c r="F10" s="5"/>
      <c r="G10" s="5"/>
      <c r="H10" s="5"/>
    </row>
    <row r="11" spans="1:11" x14ac:dyDescent="0.25">
      <c r="A11" s="3"/>
      <c r="B11" s="3"/>
      <c r="C11" s="3"/>
      <c r="D11" s="3"/>
      <c r="E11" s="3"/>
      <c r="F11" s="3"/>
      <c r="G11" s="3"/>
      <c r="H11" s="3"/>
      <c r="I11" s="3"/>
      <c r="J11" s="3"/>
      <c r="K11" s="3"/>
    </row>
    <row r="12" spans="1:11" x14ac:dyDescent="0.25">
      <c r="A12" s="4" t="s">
        <v>75</v>
      </c>
      <c r="B12" s="5"/>
      <c r="C12" s="5"/>
      <c r="D12" s="4" t="s">
        <v>73</v>
      </c>
      <c r="E12" s="5"/>
      <c r="F12" s="5"/>
      <c r="G12" s="4" t="s">
        <v>130</v>
      </c>
      <c r="H12" s="5"/>
      <c r="I12" s="4" t="s">
        <v>131</v>
      </c>
      <c r="J12" s="5"/>
      <c r="K12" s="4" t="s">
        <v>158</v>
      </c>
    </row>
    <row r="13" spans="1:11" x14ac:dyDescent="0.25">
      <c r="A13" s="6"/>
      <c r="B13" s="6"/>
      <c r="C13" s="6"/>
      <c r="D13" s="6" t="s">
        <v>270</v>
      </c>
      <c r="E13" s="6"/>
      <c r="F13" s="6"/>
      <c r="G13" s="6" t="s">
        <v>269</v>
      </c>
      <c r="H13" s="6"/>
      <c r="I13" s="6" t="s">
        <v>229</v>
      </c>
      <c r="J13" s="6"/>
      <c r="K13" s="6"/>
    </row>
    <row r="14" spans="1:11" x14ac:dyDescent="0.25">
      <c r="A14" s="6"/>
      <c r="B14" s="6"/>
      <c r="C14" s="6"/>
      <c r="D14" s="6" t="s">
        <v>161</v>
      </c>
      <c r="E14" s="6"/>
      <c r="F14" s="6"/>
      <c r="G14" s="6" t="s">
        <v>161</v>
      </c>
      <c r="H14" s="6"/>
      <c r="I14" s="6" t="s">
        <v>230</v>
      </c>
      <c r="J14" s="6"/>
      <c r="K14" s="6" t="s">
        <v>140</v>
      </c>
    </row>
    <row r="15" spans="1:11" x14ac:dyDescent="0.25">
      <c r="A15" s="6" t="s">
        <v>141</v>
      </c>
      <c r="B15" s="6"/>
      <c r="C15" s="6"/>
      <c r="D15" s="6" t="s">
        <v>136</v>
      </c>
      <c r="E15" s="6"/>
      <c r="F15" s="6"/>
      <c r="G15" s="6" t="s">
        <v>136</v>
      </c>
      <c r="H15" s="6"/>
      <c r="I15" s="6" t="s">
        <v>231</v>
      </c>
      <c r="J15" s="6"/>
      <c r="K15" s="6" t="s">
        <v>229</v>
      </c>
    </row>
    <row r="16" spans="1:11" ht="15.6" x14ac:dyDescent="0.25">
      <c r="A16" s="3" t="s">
        <v>147</v>
      </c>
      <c r="B16" s="3"/>
      <c r="C16" s="3"/>
      <c r="D16" s="3" t="s">
        <v>619</v>
      </c>
      <c r="E16" s="3"/>
      <c r="F16" s="3"/>
      <c r="G16" s="3" t="s">
        <v>619</v>
      </c>
      <c r="H16" s="3"/>
      <c r="I16" s="3" t="s">
        <v>159</v>
      </c>
      <c r="J16" s="3"/>
      <c r="K16" s="3" t="s">
        <v>230</v>
      </c>
    </row>
    <row r="17" spans="1:17" x14ac:dyDescent="0.25">
      <c r="A17" s="5"/>
      <c r="B17" s="5"/>
      <c r="C17" s="5"/>
      <c r="D17" s="6"/>
      <c r="E17" s="5"/>
      <c r="F17" s="5"/>
      <c r="G17" s="6"/>
      <c r="H17" s="5"/>
      <c r="I17" s="6" t="s">
        <v>232</v>
      </c>
      <c r="J17" s="5"/>
      <c r="K17" s="6" t="s">
        <v>233</v>
      </c>
    </row>
    <row r="18" spans="1:17" x14ac:dyDescent="0.25">
      <c r="A18" s="5"/>
      <c r="B18" s="5"/>
      <c r="C18" s="5"/>
      <c r="D18" s="6"/>
      <c r="E18" s="5"/>
      <c r="F18" s="5"/>
      <c r="G18" s="6"/>
      <c r="H18" s="5"/>
      <c r="I18" s="6"/>
      <c r="J18" s="5"/>
      <c r="K18" s="6"/>
    </row>
    <row r="19" spans="1:17" x14ac:dyDescent="0.25">
      <c r="A19" s="7" t="s">
        <v>9</v>
      </c>
      <c r="C19" s="7" t="s">
        <v>259</v>
      </c>
      <c r="D19" s="12">
        <f>INDEX(MFR_E_1_Attch2_2017_12CP25!$A$8:$S$52,MATCH("Equalized Base Revenue Requirements",MFR_E_1_Attch2_2017_12CP25!$A$8:$A$52,0),MATCH($A19,MFR_E_1_Attch2_2017_12CP25!$A$8:$S$8,0))/1000</f>
        <v>3924.1561695580563</v>
      </c>
      <c r="F19" s="7" t="s">
        <v>260</v>
      </c>
      <c r="G19" s="12">
        <f>INDEX('MFR_E_1_Attch2_2017_12CP1-13'!$A$8:$S$52,MATCH("Equalized Base Revenue Requirements",'MFR_E_1_Attch2_2017_12CP1-13'!$A$8:$A$52,0),MATCH($A19,'MFR_E_1_Attch2_2017_12CP1-13'!$A$8:$S$8,0))/1000</f>
        <v>3948.7630136313396</v>
      </c>
      <c r="I19" s="12">
        <f>D19-G19</f>
        <v>-24.606844073283355</v>
      </c>
      <c r="K19" s="13">
        <f>I19/G19</f>
        <v>-6.2315322515783351E-3</v>
      </c>
      <c r="N19" s="37"/>
      <c r="Q19" s="36"/>
    </row>
    <row r="20" spans="1:17" x14ac:dyDescent="0.25">
      <c r="A20" s="7" t="s">
        <v>2</v>
      </c>
      <c r="C20" s="7" t="s">
        <v>245</v>
      </c>
      <c r="D20" s="14">
        <f>INDEX(MFR_E_1_Attch2_2017_12CP25!$A$8:$S$52,MATCH("Equalized Base Revenue Requirements",MFR_E_1_Attch2_2017_12CP25!$A$8:$A$52,0),MATCH($A20,MFR_E_1_Attch2_2017_12CP25!$A$8:$S$8,0))/1000</f>
        <v>1341.9212496430864</v>
      </c>
      <c r="F20" s="7" t="s">
        <v>246</v>
      </c>
      <c r="G20" s="14">
        <f>INDEX('MFR_E_1_Attch2_2017_12CP1-13'!$A$8:$S$52,MATCH("Equalized Base Revenue Requirements",'MFR_E_1_Attch2_2017_12CP1-13'!$A$8:$A$52,0),MATCH($A20,'MFR_E_1_Attch2_2017_12CP1-13'!$A$8:$S$8,0))/1000</f>
        <v>1331.5368467608509</v>
      </c>
      <c r="I20" s="14">
        <f t="shared" ref="I20:I35" si="0">D20-G20</f>
        <v>10.384402882235463</v>
      </c>
      <c r="K20" s="13">
        <f t="shared" ref="K20:K35" si="1">I20/G20</f>
        <v>7.7988100047677771E-3</v>
      </c>
      <c r="N20" s="37"/>
      <c r="Q20" s="36"/>
    </row>
    <row r="21" spans="1:17" x14ac:dyDescent="0.25">
      <c r="A21" s="7" t="s">
        <v>3</v>
      </c>
      <c r="C21" s="7" t="s">
        <v>247</v>
      </c>
      <c r="D21" s="14">
        <f>INDEX(MFR_E_1_Attch2_2017_12CP25!$A$8:$S$52,MATCH("Equalized Base Revenue Requirements",MFR_E_1_Attch2_2017_12CP25!$A$8:$A$52,0),MATCH($A21,MFR_E_1_Attch2_2017_12CP25!$A$8:$S$8,0))/1000</f>
        <v>535.05538898114924</v>
      </c>
      <c r="F21" s="7" t="s">
        <v>248</v>
      </c>
      <c r="G21" s="14">
        <f>INDEX('MFR_E_1_Attch2_2017_12CP1-13'!$A$8:$S$52,MATCH("Equalized Base Revenue Requirements",'MFR_E_1_Attch2_2017_12CP1-13'!$A$8:$A$52,0),MATCH($A21,'MFR_E_1_Attch2_2017_12CP1-13'!$A$8:$S$8,0))/1000</f>
        <v>530.56698808498618</v>
      </c>
      <c r="I21" s="14">
        <f t="shared" si="0"/>
        <v>4.488400896163057</v>
      </c>
      <c r="K21" s="13">
        <f t="shared" si="1"/>
        <v>8.459630917414156E-3</v>
      </c>
      <c r="N21" s="37"/>
      <c r="Q21" s="36"/>
    </row>
    <row r="22" spans="1:17" x14ac:dyDescent="0.25">
      <c r="A22" s="7" t="s">
        <v>0</v>
      </c>
      <c r="C22" s="7" t="s">
        <v>241</v>
      </c>
      <c r="D22" s="14">
        <f>INDEX(MFR_E_1_Attch2_2017_12CP25!$A$8:$S$52,MATCH("Equalized Base Revenue Requirements",MFR_E_1_Attch2_2017_12CP25!$A$8:$A$52,0),MATCH($A22,MFR_E_1_Attch2_2017_12CP25!$A$8:$S$8,0))/1000</f>
        <v>389.26137698209482</v>
      </c>
      <c r="F22" s="7" t="s">
        <v>242</v>
      </c>
      <c r="G22" s="14">
        <f>INDEX('MFR_E_1_Attch2_2017_12CP1-13'!$A$8:$S$52,MATCH("Equalized Base Revenue Requirements",'MFR_E_1_Attch2_2017_12CP1-13'!$A$8:$A$52,0),MATCH($A22,'MFR_E_1_Attch2_2017_12CP1-13'!$A$8:$S$8,0))/1000</f>
        <v>389.43434600396517</v>
      </c>
      <c r="I22" s="14">
        <f t="shared" si="0"/>
        <v>-0.17296902187035812</v>
      </c>
      <c r="K22" s="13">
        <f t="shared" si="1"/>
        <v>-4.441545119099407E-4</v>
      </c>
      <c r="N22" s="37"/>
      <c r="Q22" s="36"/>
    </row>
    <row r="23" spans="1:17" x14ac:dyDescent="0.25">
      <c r="A23" s="7" t="s">
        <v>28</v>
      </c>
      <c r="C23" s="7" t="s">
        <v>235</v>
      </c>
      <c r="D23" s="14">
        <f>INDEX(MFR_E_1_Attch2_2017_12CP25!$A$8:$S$52,MATCH("Equalized Base Revenue Requirements",MFR_E_1_Attch2_2017_12CP25!$A$8:$A$52,0),MATCH($A23,MFR_E_1_Attch2_2017_12CP25!$A$8:$S$8,0))/1000</f>
        <v>114.96710320621979</v>
      </c>
      <c r="F23" s="7" t="s">
        <v>236</v>
      </c>
      <c r="G23" s="14">
        <f>INDEX('MFR_E_1_Attch2_2017_12CP1-13'!$A$8:$S$52,MATCH("Equalized Base Revenue Requirements",'MFR_E_1_Attch2_2017_12CP1-13'!$A$8:$A$52,0),MATCH($A23,'MFR_E_1_Attch2_2017_12CP1-13'!$A$8:$S$8,0))/1000</f>
        <v>112.2569623275328</v>
      </c>
      <c r="I23" s="14">
        <f t="shared" si="0"/>
        <v>2.7101408786869854</v>
      </c>
      <c r="K23" s="13">
        <f t="shared" si="1"/>
        <v>2.4142296588959812E-2</v>
      </c>
      <c r="N23" s="37"/>
      <c r="Q23" s="36"/>
    </row>
    <row r="24" spans="1:17" x14ac:dyDescent="0.25">
      <c r="A24" s="7" t="s">
        <v>4</v>
      </c>
      <c r="C24" s="7" t="s">
        <v>249</v>
      </c>
      <c r="D24" s="14">
        <f>INDEX(MFR_E_1_Attch2_2017_12CP25!$A$8:$S$52,MATCH("Equalized Base Revenue Requirements",MFR_E_1_Attch2_2017_12CP25!$A$8:$A$52,0),MATCH($A24,MFR_E_1_Attch2_2017_12CP25!$A$8:$S$8,0))/1000</f>
        <v>108.70290815444618</v>
      </c>
      <c r="F24" s="7" t="s">
        <v>250</v>
      </c>
      <c r="G24" s="14">
        <f>INDEX('MFR_E_1_Attch2_2017_12CP1-13'!$A$8:$S$52,MATCH("Equalized Base Revenue Requirements",'MFR_E_1_Attch2_2017_12CP1-13'!$A$8:$A$52,0),MATCH($A24,'MFR_E_1_Attch2_2017_12CP1-13'!$A$8:$S$8,0))/1000</f>
        <v>106.14812750178955</v>
      </c>
      <c r="I24" s="14">
        <f t="shared" si="0"/>
        <v>2.5547806526566319</v>
      </c>
      <c r="K24" s="13">
        <f t="shared" si="1"/>
        <v>2.4068070843864496E-2</v>
      </c>
      <c r="N24" s="37"/>
      <c r="Q24" s="36"/>
    </row>
    <row r="25" spans="1:17" x14ac:dyDescent="0.25">
      <c r="A25" s="7" t="s">
        <v>10</v>
      </c>
      <c r="C25" s="7" t="s">
        <v>261</v>
      </c>
      <c r="D25" s="14">
        <f>INDEX(MFR_E_1_Attch2_2017_12CP25!$A$8:$S$52,MATCH("Equalized Base Revenue Requirements",MFR_E_1_Attch2_2017_12CP25!$A$8:$A$52,0),MATCH($A25,MFR_E_1_Attch2_2017_12CP25!$A$8:$S$8,0))/1000</f>
        <v>98.193181114828434</v>
      </c>
      <c r="F25" s="7" t="s">
        <v>262</v>
      </c>
      <c r="G25" s="14">
        <f>INDEX('MFR_E_1_Attch2_2017_12CP1-13'!$A$8:$S$52,MATCH("Equalized Base Revenue Requirements",'MFR_E_1_Attch2_2017_12CP1-13'!$A$8:$A$52,0),MATCH($A25,'MFR_E_1_Attch2_2017_12CP1-13'!$A$8:$S$8,0))/1000</f>
        <v>96.18961545089843</v>
      </c>
      <c r="I25" s="14">
        <f t="shared" si="0"/>
        <v>2.0035656639300043</v>
      </c>
      <c r="K25" s="13">
        <f t="shared" si="1"/>
        <v>2.0829334378124814E-2</v>
      </c>
      <c r="N25" s="37"/>
      <c r="Q25" s="36"/>
    </row>
    <row r="26" spans="1:17" x14ac:dyDescent="0.25">
      <c r="A26" s="7" t="s">
        <v>29</v>
      </c>
      <c r="C26" s="7" t="s">
        <v>239</v>
      </c>
      <c r="D26" s="14">
        <f>INDEX(MFR_E_1_Attch2_2017_12CP25!$A$8:$S$52,MATCH("Equalized Base Revenue Requirements",MFR_E_1_Attch2_2017_12CP25!$A$8:$A$52,0),MATCH($A26,MFR_E_1_Attch2_2017_12CP25!$A$8:$S$8,0))/1000</f>
        <v>47.685184362267975</v>
      </c>
      <c r="F26" s="7" t="s">
        <v>240</v>
      </c>
      <c r="G26" s="14">
        <f>INDEX('MFR_E_1_Attch2_2017_12CP1-13'!$A$8:$S$52,MATCH("Equalized Base Revenue Requirements",'MFR_E_1_Attch2_2017_12CP1-13'!$A$8:$A$52,0),MATCH($A26,'MFR_E_1_Attch2_2017_12CP1-13'!$A$8:$S$8,0))/1000</f>
        <v>45.981298458298738</v>
      </c>
      <c r="I26" s="14">
        <f t="shared" si="0"/>
        <v>1.7038859039692369</v>
      </c>
      <c r="K26" s="13">
        <f t="shared" si="1"/>
        <v>3.7056063249595303E-2</v>
      </c>
      <c r="N26" s="37"/>
      <c r="Q26" s="36"/>
    </row>
    <row r="27" spans="1:17" x14ac:dyDescent="0.25">
      <c r="A27" s="7" t="s">
        <v>7</v>
      </c>
      <c r="C27" s="7" t="s">
        <v>255</v>
      </c>
      <c r="D27" s="14">
        <f>INDEX(MFR_E_1_Attch2_2017_12CP25!$A$8:$S$52,MATCH("Equalized Base Revenue Requirements",MFR_E_1_Attch2_2017_12CP25!$A$8:$A$52,0),MATCH($A27,MFR_E_1_Attch2_2017_12CP25!$A$8:$S$8,0))/1000</f>
        <v>12.935456047461827</v>
      </c>
      <c r="F27" s="7" t="s">
        <v>256</v>
      </c>
      <c r="G27" s="14">
        <f>INDEX('MFR_E_1_Attch2_2017_12CP1-13'!$A$8:$S$52,MATCH("Equalized Base Revenue Requirements",'MFR_E_1_Attch2_2017_12CP1-13'!$A$8:$A$52,0),MATCH($A27,'MFR_E_1_Attch2_2017_12CP1-13'!$A$8:$S$8,0))/1000</f>
        <v>12.584553957166726</v>
      </c>
      <c r="I27" s="14">
        <f t="shared" si="0"/>
        <v>0.35090209029510078</v>
      </c>
      <c r="K27" s="13">
        <f t="shared" si="1"/>
        <v>2.7883554036912606E-2</v>
      </c>
      <c r="N27" s="37"/>
      <c r="Q27" s="36"/>
    </row>
    <row r="28" spans="1:17" x14ac:dyDescent="0.25">
      <c r="A28" s="7" t="s">
        <v>5</v>
      </c>
      <c r="C28" s="7" t="s">
        <v>251</v>
      </c>
      <c r="D28" s="14">
        <f>INDEX(MFR_E_1_Attch2_2017_12CP25!$A$8:$S$52,MATCH("Equalized Base Revenue Requirements",MFR_E_1_Attch2_2017_12CP25!$A$8:$A$52,0),MATCH($A28,MFR_E_1_Attch2_2017_12CP25!$A$8:$S$8,0))/1000</f>
        <v>5.7881785435333999</v>
      </c>
      <c r="F28" s="7" t="s">
        <v>252</v>
      </c>
      <c r="G28" s="14">
        <f>INDEX('MFR_E_1_Attch2_2017_12CP1-13'!$A$8:$S$52,MATCH("Equalized Base Revenue Requirements",'MFR_E_1_Attch2_2017_12CP1-13'!$A$8:$A$52,0),MATCH($A28,'MFR_E_1_Attch2_2017_12CP1-13'!$A$8:$S$8,0))/1000</f>
        <v>5.6214617505185203</v>
      </c>
      <c r="I28" s="14">
        <f t="shared" si="0"/>
        <v>0.16671679301487963</v>
      </c>
      <c r="K28" s="13">
        <f t="shared" si="1"/>
        <v>2.9657196013030199E-2</v>
      </c>
      <c r="N28" s="37"/>
      <c r="Q28" s="36"/>
    </row>
    <row r="29" spans="1:17" x14ac:dyDescent="0.25">
      <c r="A29" s="7" t="s">
        <v>15</v>
      </c>
      <c r="C29" s="7" t="s">
        <v>253</v>
      </c>
      <c r="D29" s="14">
        <f>INDEX(MFR_E_1_Attch2_2017_12CP25!$A$8:$S$52,MATCH("Equalized Base Revenue Requirements",MFR_E_1_Attch2_2017_12CP25!$A$8:$A$52,0),MATCH($A29,MFR_E_1_Attch2_2017_12CP25!$A$8:$S$8,0))/1000</f>
        <v>4.626772861126117</v>
      </c>
      <c r="F29" s="7" t="s">
        <v>254</v>
      </c>
      <c r="G29" s="14">
        <f>INDEX('MFR_E_1_Attch2_2017_12CP1-13'!$A$8:$S$52,MATCH("Equalized Base Revenue Requirements",'MFR_E_1_Attch2_2017_12CP1-13'!$A$8:$A$52,0),MATCH($A29,'MFR_E_1_Attch2_2017_12CP1-13'!$A$8:$S$8,0))/1000</f>
        <v>4.593492815908661</v>
      </c>
      <c r="I29" s="14">
        <f t="shared" si="0"/>
        <v>3.3280045217455978E-2</v>
      </c>
      <c r="K29" s="13">
        <f t="shared" si="1"/>
        <v>7.2450413119613628E-3</v>
      </c>
      <c r="N29" s="37"/>
      <c r="Q29" s="36"/>
    </row>
    <row r="30" spans="1:17" x14ac:dyDescent="0.25">
      <c r="A30" s="7" t="s">
        <v>30</v>
      </c>
      <c r="C30" s="7" t="s">
        <v>237</v>
      </c>
      <c r="D30" s="14">
        <f>INDEX(MFR_E_1_Attch2_2017_12CP25!$A$8:$S$52,MATCH("Equalized Base Revenue Requirements",MFR_E_1_Attch2_2017_12CP25!$A$8:$A$52,0),MATCH($A30,MFR_E_1_Attch2_2017_12CP25!$A$8:$S$8,0))/1000</f>
        <v>4.594807588801201</v>
      </c>
      <c r="F30" s="7" t="s">
        <v>238</v>
      </c>
      <c r="G30" s="14">
        <f>INDEX('MFR_E_1_Attch2_2017_12CP1-13'!$A$8:$S$52,MATCH("Equalized Base Revenue Requirements",'MFR_E_1_Attch2_2017_12CP1-13'!$A$8:$A$52,0),MATCH($A30,'MFR_E_1_Attch2_2017_12CP1-13'!$A$8:$S$8,0))/1000</f>
        <v>4.4994097289410933</v>
      </c>
      <c r="I30" s="14">
        <f t="shared" si="0"/>
        <v>9.5397859860107737E-2</v>
      </c>
      <c r="K30" s="13">
        <f t="shared" si="1"/>
        <v>2.1202305548323336E-2</v>
      </c>
      <c r="N30" s="37"/>
      <c r="Q30" s="36"/>
    </row>
    <row r="31" spans="1:17" x14ac:dyDescent="0.25">
      <c r="A31" s="7" t="s">
        <v>1</v>
      </c>
      <c r="C31" s="7" t="s">
        <v>243</v>
      </c>
      <c r="D31" s="14">
        <f>INDEX(MFR_E_1_Attch2_2017_12CP25!$A$8:$S$52,MATCH("Equalized Base Revenue Requirements",MFR_E_1_Attch2_2017_12CP25!$A$8:$A$52,0),MATCH($A31,MFR_E_1_Attch2_2017_12CP25!$A$8:$S$8,0))/1000</f>
        <v>3.8630523417390976</v>
      </c>
      <c r="F31" s="7" t="s">
        <v>244</v>
      </c>
      <c r="G31" s="14">
        <f>INDEX('MFR_E_1_Attch2_2017_12CP1-13'!$A$8:$S$52,MATCH("Equalized Base Revenue Requirements",'MFR_E_1_Attch2_2017_12CP1-13'!$A$8:$A$52,0),MATCH($A31,'MFR_E_1_Attch2_2017_12CP1-13'!$A$8:$S$8,0))/1000</f>
        <v>3.7749927291070389</v>
      </c>
      <c r="I31" s="14">
        <f t="shared" si="0"/>
        <v>8.8059612632058748E-2</v>
      </c>
      <c r="K31" s="13">
        <f>I31/G31</f>
        <v>2.3327094633342232E-2</v>
      </c>
      <c r="N31" s="37"/>
      <c r="Q31" s="36"/>
    </row>
    <row r="32" spans="1:17" x14ac:dyDescent="0.25">
      <c r="A32" s="7" t="s">
        <v>54</v>
      </c>
      <c r="C32" s="7" t="s">
        <v>267</v>
      </c>
      <c r="D32" s="14">
        <f>INDEX(MFR_E_1_Attch2_2017_12CP25!$A$8:$S$52,MATCH("Equalized Base Revenue Requirements",MFR_E_1_Attch2_2017_12CP25!$A$8:$A$52,0),MATCH($A32,MFR_E_1_Attch2_2017_12CP25!$A$8:$S$8,0))/1000</f>
        <v>3.0407257752339203</v>
      </c>
      <c r="F32" s="7" t="s">
        <v>268</v>
      </c>
      <c r="G32" s="14">
        <f>INDEX('MFR_E_1_Attch2_2017_12CP1-13'!$A$8:$S$52,MATCH("Equalized Base Revenue Requirements",'MFR_E_1_Attch2_2017_12CP1-13'!$A$8:$A$52,0),MATCH($A32,'MFR_E_1_Attch2_2017_12CP1-13'!$A$8:$S$8,0))/1000</f>
        <v>2.9020262902151179</v>
      </c>
      <c r="I32" s="14">
        <f t="shared" si="0"/>
        <v>0.13869948501880236</v>
      </c>
      <c r="K32" s="13">
        <f t="shared" si="1"/>
        <v>4.7794013957234344E-2</v>
      </c>
      <c r="N32" s="37"/>
      <c r="Q32" s="36"/>
    </row>
    <row r="33" spans="1:17" x14ac:dyDescent="0.25">
      <c r="A33" s="7" t="s">
        <v>8</v>
      </c>
      <c r="C33" s="7" t="s">
        <v>257</v>
      </c>
      <c r="D33" s="14">
        <f>INDEX(MFR_E_1_Attch2_2017_12CP25!$A$8:$S$52,MATCH("Equalized Base Revenue Requirements",MFR_E_1_Attch2_2017_12CP25!$A$8:$A$52,0),MATCH($A33,MFR_E_1_Attch2_2017_12CP25!$A$8:$S$8,0))/1000</f>
        <v>1.4425741636909422</v>
      </c>
      <c r="F33" s="7" t="s">
        <v>258</v>
      </c>
      <c r="G33" s="14">
        <f>INDEX('MFR_E_1_Attch2_2017_12CP1-13'!$A$8:$S$52,MATCH("Equalized Base Revenue Requirements",'MFR_E_1_Attch2_2017_12CP1-13'!$A$8:$A$52,0),MATCH($A33,'MFR_E_1_Attch2_2017_12CP1-13'!$A$8:$S$8,0))/1000</f>
        <v>1.4300350950042555</v>
      </c>
      <c r="I33" s="14">
        <f t="shared" si="0"/>
        <v>1.2539068686686639E-2</v>
      </c>
      <c r="K33" s="13">
        <f t="shared" si="1"/>
        <v>8.7683643083244223E-3</v>
      </c>
      <c r="N33" s="37"/>
      <c r="Q33" s="36"/>
    </row>
    <row r="34" spans="1:17" x14ac:dyDescent="0.25">
      <c r="A34" s="7" t="s">
        <v>11</v>
      </c>
      <c r="C34" s="7" t="s">
        <v>263</v>
      </c>
      <c r="D34" s="14">
        <f>INDEX(MFR_E_1_Attch2_2017_12CP25!$A$8:$S$52,MATCH("Equalized Base Revenue Requirements",MFR_E_1_Attch2_2017_12CP25!$A$8:$A$52,0),MATCH($A34,MFR_E_1_Attch2_2017_12CP25!$A$8:$S$8,0))/1000</f>
        <v>1.4039616625656473</v>
      </c>
      <c r="F34" s="7" t="s">
        <v>264</v>
      </c>
      <c r="G34" s="14">
        <f>INDEX('MFR_E_1_Attch2_2017_12CP1-13'!$A$8:$S$52,MATCH("Equalized Base Revenue Requirements",'MFR_E_1_Attch2_2017_12CP1-13'!$A$8:$A$52,0),MATCH($A34,'MFR_E_1_Attch2_2017_12CP1-13'!$A$8:$S$8,0))/1000</f>
        <v>1.3628215126378282</v>
      </c>
      <c r="I34" s="14">
        <f t="shared" si="0"/>
        <v>4.1140149927819003E-2</v>
      </c>
      <c r="K34" s="13">
        <f t="shared" si="1"/>
        <v>3.0187482033644752E-2</v>
      </c>
      <c r="N34" s="37"/>
      <c r="Q34" s="36"/>
    </row>
    <row r="35" spans="1:17" x14ac:dyDescent="0.25">
      <c r="A35" s="7" t="s">
        <v>53</v>
      </c>
      <c r="C35" s="7" t="s">
        <v>265</v>
      </c>
      <c r="D35" s="14">
        <f>INDEX(MFR_E_1_Attch2_2017_12CP25!$A$8:$S$52,MATCH("Equalized Base Revenue Requirements",MFR_E_1_Attch2_2017_12CP25!$A$8:$A$52,0),MATCH($A35,MFR_E_1_Attch2_2017_12CP25!$A$8:$S$8,0))/1000</f>
        <v>0.92933186618224661</v>
      </c>
      <c r="F35" s="7" t="s">
        <v>266</v>
      </c>
      <c r="G35" s="14">
        <f>INDEX('MFR_E_1_Attch2_2017_12CP1-13'!$A$8:$S$52,MATCH("Equalized Base Revenue Requirements",'MFR_E_1_Attch2_2017_12CP1-13'!$A$8:$A$52,0),MATCH($A35,'MFR_E_1_Attch2_2017_12CP1-13'!$A$8:$S$8,0))/1000</f>
        <v>0.92143075332298541</v>
      </c>
      <c r="I35" s="14">
        <f t="shared" si="0"/>
        <v>7.9011128592612057E-3</v>
      </c>
      <c r="K35" s="13">
        <f t="shared" si="1"/>
        <v>8.5748308603410157E-3</v>
      </c>
      <c r="N35" s="37"/>
      <c r="Q35" s="36"/>
    </row>
    <row r="36" spans="1:17" x14ac:dyDescent="0.25">
      <c r="A36" s="8"/>
      <c r="D36" s="15"/>
      <c r="G36" s="15"/>
      <c r="I36" s="15"/>
      <c r="K36" s="15"/>
    </row>
    <row r="37" spans="1:17" x14ac:dyDescent="0.25">
      <c r="A37" s="8" t="s">
        <v>234</v>
      </c>
      <c r="D37" s="9">
        <f>SUM(D19:D35)</f>
        <v>6598.567422852484</v>
      </c>
      <c r="G37" s="9">
        <f>SUM(G19:G35)</f>
        <v>6598.567422852484</v>
      </c>
      <c r="I37" s="9">
        <f>SUM(I19:I35)</f>
        <v>-1.6253665080512292E-13</v>
      </c>
      <c r="K37" s="16">
        <f>I37/G37</f>
        <v>-2.4632111849341416E-17</v>
      </c>
    </row>
    <row r="39" spans="1:17" x14ac:dyDescent="0.25">
      <c r="A39" s="8" t="s">
        <v>166</v>
      </c>
      <c r="D39" s="38">
        <f>('E-5 Test'!$T$53+'E-5 Test'!$T$103)/1000000</f>
        <v>97.086179450962916</v>
      </c>
      <c r="G39" s="14">
        <f>D39</f>
        <v>97.086179450962916</v>
      </c>
      <c r="I39" s="14">
        <f>D39-G39</f>
        <v>0</v>
      </c>
      <c r="K39" s="13">
        <f>I39/G39</f>
        <v>0</v>
      </c>
    </row>
    <row r="40" spans="1:17" x14ac:dyDescent="0.25">
      <c r="A40" s="8" t="s">
        <v>153</v>
      </c>
      <c r="D40" s="14">
        <f>'E-5 Test'!$T$70/1000000</f>
        <v>92.905415463078214</v>
      </c>
      <c r="G40" s="14">
        <f>D40</f>
        <v>92.905415463078214</v>
      </c>
      <c r="I40" s="14">
        <f>D40-G40</f>
        <v>0</v>
      </c>
      <c r="K40" s="13">
        <f>I40/G40</f>
        <v>0</v>
      </c>
    </row>
    <row r="42" spans="1:17" ht="16.2" thickBot="1" x14ac:dyDescent="0.3">
      <c r="A42" s="8" t="s">
        <v>154</v>
      </c>
      <c r="D42" s="10">
        <f>SUM(D37:D40)</f>
        <v>6788.5590177665254</v>
      </c>
      <c r="E42" s="11"/>
      <c r="F42" s="11"/>
      <c r="G42" s="10">
        <f>SUM(G37:G40)</f>
        <v>6788.5590177665254</v>
      </c>
      <c r="H42" s="11"/>
      <c r="I42" s="10">
        <f>SUM(I37:I40)</f>
        <v>-1.6253665080512292E-13</v>
      </c>
      <c r="K42" s="17">
        <f>I42/G42</f>
        <v>-2.3942732232237173E-17</v>
      </c>
    </row>
    <row r="43" spans="1:17" ht="13.8" thickTop="1" x14ac:dyDescent="0.25"/>
    <row r="44" spans="1:17" x14ac:dyDescent="0.25">
      <c r="A44" s="29" t="s">
        <v>618</v>
      </c>
      <c r="D44" s="24"/>
      <c r="G44" s="25"/>
    </row>
    <row r="46" spans="1:17" x14ac:dyDescent="0.25">
      <c r="A46" s="8" t="s">
        <v>156</v>
      </c>
    </row>
    <row r="49" spans="1:11" x14ac:dyDescent="0.25">
      <c r="A49" s="22"/>
      <c r="B49" s="22"/>
      <c r="C49" s="22"/>
      <c r="D49" s="22"/>
      <c r="E49" s="22"/>
      <c r="F49" s="2"/>
      <c r="G49" s="2"/>
      <c r="K49" s="2" t="s">
        <v>286</v>
      </c>
    </row>
    <row r="50" spans="1:11" x14ac:dyDescent="0.25">
      <c r="A50" s="22"/>
      <c r="B50" s="22"/>
      <c r="C50" s="22"/>
      <c r="D50" s="22"/>
      <c r="E50" s="22"/>
      <c r="F50" s="2"/>
      <c r="G50" s="2"/>
      <c r="K50" s="2" t="s">
        <v>225</v>
      </c>
    </row>
    <row r="51" spans="1:11" x14ac:dyDescent="0.25">
      <c r="A51" s="22"/>
      <c r="B51" s="22"/>
      <c r="C51" s="22"/>
      <c r="D51" s="22"/>
      <c r="E51" s="22"/>
      <c r="F51" s="2"/>
      <c r="G51" s="2"/>
      <c r="K51" s="2" t="s">
        <v>271</v>
      </c>
    </row>
    <row r="52" spans="1:11" x14ac:dyDescent="0.25">
      <c r="A52" s="22"/>
      <c r="B52" s="22"/>
      <c r="C52" s="22"/>
      <c r="D52" s="22"/>
      <c r="E52" s="2"/>
      <c r="F52" s="2"/>
      <c r="G52" s="2"/>
      <c r="K52" s="2" t="s">
        <v>277</v>
      </c>
    </row>
    <row r="53" spans="1:11" x14ac:dyDescent="0.25">
      <c r="A53" s="22"/>
      <c r="B53" s="22"/>
      <c r="C53" s="31"/>
      <c r="D53" s="22"/>
      <c r="E53" s="2"/>
      <c r="F53" s="22"/>
      <c r="G53" s="22"/>
      <c r="H53" s="22"/>
    </row>
    <row r="54" spans="1:11" x14ac:dyDescent="0.25">
      <c r="A54" s="22"/>
      <c r="B54" s="22"/>
      <c r="C54" s="31"/>
      <c r="D54" s="22"/>
      <c r="E54" s="2"/>
      <c r="F54" s="22"/>
      <c r="G54" s="22"/>
      <c r="H54" s="22"/>
    </row>
    <row r="55" spans="1:11" x14ac:dyDescent="0.25">
      <c r="A55" s="128" t="s">
        <v>225</v>
      </c>
      <c r="B55" s="128"/>
      <c r="C55" s="128"/>
      <c r="D55" s="128"/>
      <c r="E55" s="128"/>
      <c r="F55" s="128"/>
      <c r="G55" s="128"/>
      <c r="H55" s="128"/>
      <c r="I55" s="23"/>
      <c r="J55" s="23"/>
      <c r="K55" s="23"/>
    </row>
    <row r="56" spans="1:11" x14ac:dyDescent="0.25">
      <c r="A56" s="128" t="s">
        <v>271</v>
      </c>
      <c r="B56" s="128"/>
      <c r="C56" s="128"/>
      <c r="D56" s="128"/>
      <c r="E56" s="128"/>
      <c r="F56" s="128"/>
      <c r="G56" s="128"/>
      <c r="H56" s="128"/>
      <c r="I56" s="23"/>
      <c r="J56" s="23"/>
      <c r="K56" s="23"/>
    </row>
    <row r="57" spans="1:11" x14ac:dyDescent="0.25">
      <c r="A57" s="128" t="s">
        <v>129</v>
      </c>
      <c r="B57" s="128"/>
      <c r="C57" s="128"/>
      <c r="D57" s="128"/>
      <c r="E57" s="128"/>
      <c r="F57" s="128"/>
      <c r="G57" s="128"/>
      <c r="H57" s="128"/>
      <c r="I57" s="23"/>
      <c r="J57" s="23"/>
      <c r="K57" s="23"/>
    </row>
    <row r="58" spans="1:11" x14ac:dyDescent="0.25">
      <c r="A58" s="5"/>
      <c r="B58" s="5"/>
      <c r="C58" s="5"/>
      <c r="D58" s="5"/>
      <c r="E58" s="5"/>
      <c r="F58" s="5"/>
      <c r="G58" s="5"/>
      <c r="H58" s="5"/>
    </row>
    <row r="59" spans="1:11" x14ac:dyDescent="0.25">
      <c r="A59" s="3"/>
      <c r="B59" s="3"/>
      <c r="C59" s="3"/>
      <c r="D59" s="3"/>
      <c r="E59" s="3"/>
      <c r="F59" s="3"/>
      <c r="G59" s="3"/>
      <c r="H59" s="3"/>
      <c r="I59" s="3"/>
      <c r="J59" s="3"/>
      <c r="K59" s="3"/>
    </row>
    <row r="60" spans="1:11" x14ac:dyDescent="0.25">
      <c r="A60" s="4" t="s">
        <v>75</v>
      </c>
      <c r="B60" s="5"/>
      <c r="C60" s="5"/>
      <c r="D60" s="4" t="s">
        <v>73</v>
      </c>
      <c r="E60" s="5"/>
      <c r="F60" s="5"/>
      <c r="G60" s="4" t="s">
        <v>130</v>
      </c>
      <c r="H60" s="5"/>
      <c r="I60" s="4" t="s">
        <v>131</v>
      </c>
      <c r="J60" s="5"/>
      <c r="K60" s="4" t="s">
        <v>158</v>
      </c>
    </row>
    <row r="61" spans="1:11" x14ac:dyDescent="0.25">
      <c r="A61" s="6"/>
      <c r="B61" s="6"/>
      <c r="C61" s="6"/>
      <c r="D61" s="6" t="s">
        <v>270</v>
      </c>
      <c r="E61" s="6"/>
      <c r="F61" s="6"/>
      <c r="G61" s="6" t="s">
        <v>269</v>
      </c>
      <c r="H61" s="6"/>
      <c r="I61" s="6" t="s">
        <v>229</v>
      </c>
      <c r="J61" s="6"/>
      <c r="K61" s="6"/>
    </row>
    <row r="62" spans="1:11" x14ac:dyDescent="0.25">
      <c r="A62" s="6"/>
      <c r="B62" s="6"/>
      <c r="C62" s="6"/>
      <c r="D62" s="6" t="s">
        <v>161</v>
      </c>
      <c r="E62" s="6"/>
      <c r="F62" s="6"/>
      <c r="G62" s="6" t="s">
        <v>161</v>
      </c>
      <c r="H62" s="6"/>
      <c r="I62" s="6" t="s">
        <v>230</v>
      </c>
      <c r="J62" s="6"/>
      <c r="K62" s="6" t="s">
        <v>140</v>
      </c>
    </row>
    <row r="63" spans="1:11" x14ac:dyDescent="0.25">
      <c r="A63" s="6" t="s">
        <v>141</v>
      </c>
      <c r="B63" s="6"/>
      <c r="C63" s="6"/>
      <c r="D63" s="6" t="s">
        <v>136</v>
      </c>
      <c r="E63" s="6"/>
      <c r="F63" s="6"/>
      <c r="G63" s="6" t="s">
        <v>136</v>
      </c>
      <c r="H63" s="6"/>
      <c r="I63" s="6" t="s">
        <v>231</v>
      </c>
      <c r="J63" s="6"/>
      <c r="K63" s="6" t="s">
        <v>229</v>
      </c>
    </row>
    <row r="64" spans="1:11" ht="15.6" x14ac:dyDescent="0.25">
      <c r="A64" s="3" t="s">
        <v>147</v>
      </c>
      <c r="B64" s="3"/>
      <c r="C64" s="3"/>
      <c r="D64" s="3" t="s">
        <v>619</v>
      </c>
      <c r="E64" s="3"/>
      <c r="F64" s="3"/>
      <c r="G64" s="3" t="s">
        <v>619</v>
      </c>
      <c r="H64" s="3"/>
      <c r="I64" s="3" t="s">
        <v>159</v>
      </c>
      <c r="J64" s="3"/>
      <c r="K64" s="3" t="s">
        <v>230</v>
      </c>
    </row>
    <row r="65" spans="1:15" x14ac:dyDescent="0.25">
      <c r="A65" s="5"/>
      <c r="B65" s="5"/>
      <c r="C65" s="5"/>
      <c r="D65" s="6"/>
      <c r="E65" s="5"/>
      <c r="F65" s="5"/>
      <c r="G65" s="6"/>
      <c r="H65" s="5"/>
      <c r="I65" s="6" t="s">
        <v>232</v>
      </c>
      <c r="J65" s="5"/>
      <c r="K65" s="6" t="s">
        <v>233</v>
      </c>
    </row>
    <row r="66" spans="1:15" x14ac:dyDescent="0.25">
      <c r="A66" s="5"/>
      <c r="B66" s="5"/>
      <c r="C66" s="5"/>
      <c r="D66" s="6"/>
      <c r="E66" s="5"/>
      <c r="F66" s="5"/>
      <c r="G66" s="6"/>
      <c r="H66" s="5"/>
      <c r="I66" s="6"/>
      <c r="J66" s="5"/>
      <c r="K66" s="6"/>
    </row>
    <row r="67" spans="1:15" x14ac:dyDescent="0.25">
      <c r="A67" s="7" t="s">
        <v>9</v>
      </c>
      <c r="C67" s="7" t="s">
        <v>259</v>
      </c>
      <c r="D67" s="12">
        <f>INDEX(MFR_E_1_Attch2_2018_12CP25!$A$8:$S$52,MATCH("Equalized Base Revenue Requirements",MFR_E_1_Attch2_2018_12CP25!$A$8:$A$52,0),MATCH($A67,MFR_E_1_Attch2_2018_12CP25!$A$8:$S$8,0))/1000</f>
        <v>4116.5947102175596</v>
      </c>
      <c r="F67" s="7" t="s">
        <v>260</v>
      </c>
      <c r="G67" s="12">
        <f>INDEX('MFR_E_1_Attch2_2018_12CP1-13'!$A$8:$S$52,MATCH("Equalized Base Revenue Requirements",'MFR_E_1_Attch2_2018_12CP1-13'!$A$8:$A$52,0),MATCH($A67,'MFR_E_1_Attch2_2018_12CP1-13'!$A$8:$S$8,0))/1000</f>
        <v>4141.2311179899771</v>
      </c>
      <c r="I67" s="12">
        <f>D67-G67</f>
        <v>-24.636407772417442</v>
      </c>
      <c r="K67" s="13">
        <f>I67/G67</f>
        <v>-5.9490540543352182E-3</v>
      </c>
      <c r="N67" s="35"/>
      <c r="O67" s="26"/>
    </row>
    <row r="68" spans="1:15" x14ac:dyDescent="0.25">
      <c r="A68" s="7" t="s">
        <v>2</v>
      </c>
      <c r="C68" s="7" t="s">
        <v>245</v>
      </c>
      <c r="D68" s="38">
        <f>INDEX(MFR_E_1_Attch2_2018_12CP25!$A$8:$S$52,MATCH("Equalized Base Revenue Requirements",MFR_E_1_Attch2_2018_12CP25!$A$8:$A$52,0),MATCH($A68,MFR_E_1_Attch2_2018_12CP25!$A$8:$S$8,0))/1000</f>
        <v>1397.3035807253352</v>
      </c>
      <c r="F68" s="7" t="s">
        <v>246</v>
      </c>
      <c r="G68" s="38">
        <f>INDEX('MFR_E_1_Attch2_2018_12CP1-13'!$A$8:$S$52,MATCH("Equalized Base Revenue Requirements",'MFR_E_1_Attch2_2018_12CP1-13'!$A$8:$A$52,0),MATCH($A68,'MFR_E_1_Attch2_2018_12CP1-13'!$A$8:$S$8,0))/1000</f>
        <v>1386.9117392668679</v>
      </c>
      <c r="I68" s="14">
        <f t="shared" ref="I68:I83" si="2">D68-G68</f>
        <v>10.391841458467297</v>
      </c>
      <c r="K68" s="13">
        <f>I68/G68</f>
        <v>7.4927921974043592E-3</v>
      </c>
      <c r="N68" s="38"/>
      <c r="O68" s="26"/>
    </row>
    <row r="69" spans="1:15" x14ac:dyDescent="0.25">
      <c r="A69" s="7" t="s">
        <v>3</v>
      </c>
      <c r="C69" s="7" t="s">
        <v>247</v>
      </c>
      <c r="D69" s="38">
        <f>INDEX(MFR_E_1_Attch2_2018_12CP25!$A$8:$S$52,MATCH("Equalized Base Revenue Requirements",MFR_E_1_Attch2_2018_12CP25!$A$8:$A$52,0),MATCH($A69,MFR_E_1_Attch2_2018_12CP25!$A$8:$S$8,0))/1000</f>
        <v>556.93839450560347</v>
      </c>
      <c r="F69" s="7" t="s">
        <v>248</v>
      </c>
      <c r="G69" s="38">
        <f>INDEX('MFR_E_1_Attch2_2018_12CP1-13'!$A$8:$S$52,MATCH("Equalized Base Revenue Requirements",'MFR_E_1_Attch2_2018_12CP1-13'!$A$8:$A$52,0),MATCH($A69,'MFR_E_1_Attch2_2018_12CP1-13'!$A$8:$S$8,0))/1000</f>
        <v>552.44534291411048</v>
      </c>
      <c r="I69" s="14">
        <f t="shared" si="2"/>
        <v>4.4930515914929856</v>
      </c>
      <c r="K69" s="13">
        <f t="shared" ref="K69:K83" si="3">I69/G69</f>
        <v>8.1330246496286E-3</v>
      </c>
      <c r="N69" s="38"/>
      <c r="O69" s="26"/>
    </row>
    <row r="70" spans="1:15" x14ac:dyDescent="0.25">
      <c r="A70" s="7" t="s">
        <v>0</v>
      </c>
      <c r="C70" s="7" t="s">
        <v>241</v>
      </c>
      <c r="D70" s="38">
        <f>INDEX(MFR_E_1_Attch2_2018_12CP25!$A$8:$S$52,MATCH("Equalized Base Revenue Requirements",MFR_E_1_Attch2_2018_12CP25!$A$8:$A$52,0),MATCH($A70,MFR_E_1_Attch2_2018_12CP25!$A$8:$S$8,0))/1000</f>
        <v>408.67648093319735</v>
      </c>
      <c r="F70" s="7" t="s">
        <v>242</v>
      </c>
      <c r="G70" s="38">
        <f>INDEX('MFR_E_1_Attch2_2018_12CP1-13'!$A$8:$S$52,MATCH("Equalized Base Revenue Requirements",'MFR_E_1_Attch2_2018_12CP1-13'!$A$8:$A$52,0),MATCH($A70,'MFR_E_1_Attch2_2018_12CP1-13'!$A$8:$S$8,0))/1000</f>
        <v>408.84793220351253</v>
      </c>
      <c r="I70" s="14">
        <f t="shared" si="2"/>
        <v>-0.17145127031517404</v>
      </c>
      <c r="K70" s="13">
        <f t="shared" si="3"/>
        <v>-4.1935217671549972E-4</v>
      </c>
      <c r="N70" s="38"/>
      <c r="O70" s="26"/>
    </row>
    <row r="71" spans="1:15" x14ac:dyDescent="0.25">
      <c r="A71" s="7" t="s">
        <v>28</v>
      </c>
      <c r="C71" s="7" t="s">
        <v>235</v>
      </c>
      <c r="D71" s="38">
        <f>INDEX(MFR_E_1_Attch2_2018_12CP25!$A$8:$S$52,MATCH("Equalized Base Revenue Requirements",MFR_E_1_Attch2_2018_12CP25!$A$8:$A$52,0),MATCH($A71,MFR_E_1_Attch2_2018_12CP25!$A$8:$S$8,0))/1000</f>
        <v>118.897844688158</v>
      </c>
      <c r="F71" s="7" t="s">
        <v>236</v>
      </c>
      <c r="G71" s="38">
        <f>INDEX('MFR_E_1_Attch2_2018_12CP1-13'!$A$8:$S$52,MATCH("Equalized Base Revenue Requirements",'MFR_E_1_Attch2_2018_12CP1-13'!$A$8:$A$52,0),MATCH($A71,'MFR_E_1_Attch2_2018_12CP1-13'!$A$8:$S$8,0))/1000</f>
        <v>116.20032494965761</v>
      </c>
      <c r="I71" s="14">
        <f t="shared" si="2"/>
        <v>2.6975197385003895</v>
      </c>
      <c r="K71" s="13">
        <f t="shared" si="3"/>
        <v>2.3214390662582546E-2</v>
      </c>
      <c r="N71" s="38"/>
      <c r="O71" s="26"/>
    </row>
    <row r="72" spans="1:15" x14ac:dyDescent="0.25">
      <c r="A72" s="7" t="s">
        <v>4</v>
      </c>
      <c r="C72" s="7" t="s">
        <v>249</v>
      </c>
      <c r="D72" s="38">
        <f>INDEX(MFR_E_1_Attch2_2018_12CP25!$A$8:$S$52,MATCH("Equalized Base Revenue Requirements",MFR_E_1_Attch2_2018_12CP25!$A$8:$A$52,0),MATCH($A72,MFR_E_1_Attch2_2018_12CP25!$A$8:$S$8,0))/1000</f>
        <v>112.03248299165161</v>
      </c>
      <c r="F72" s="7" t="s">
        <v>250</v>
      </c>
      <c r="G72" s="38">
        <f>INDEX('MFR_E_1_Attch2_2018_12CP1-13'!$A$8:$S$52,MATCH("Equalized Base Revenue Requirements",'MFR_E_1_Attch2_2018_12CP1-13'!$A$8:$A$52,0),MATCH($A72,'MFR_E_1_Attch2_2018_12CP1-13'!$A$8:$S$8,0))/1000</f>
        <v>109.49380203573065</v>
      </c>
      <c r="I72" s="14">
        <f t="shared" si="2"/>
        <v>2.5386809559209524</v>
      </c>
      <c r="K72" s="13">
        <f t="shared" si="3"/>
        <v>2.3185613328985649E-2</v>
      </c>
      <c r="N72" s="38"/>
      <c r="O72" s="26"/>
    </row>
    <row r="73" spans="1:15" x14ac:dyDescent="0.25">
      <c r="A73" s="7" t="s">
        <v>10</v>
      </c>
      <c r="C73" s="7" t="s">
        <v>261</v>
      </c>
      <c r="D73" s="38">
        <f>INDEX(MFR_E_1_Attch2_2018_12CP25!$A$8:$S$52,MATCH("Equalized Base Revenue Requirements",MFR_E_1_Attch2_2018_12CP25!$A$8:$A$52,0),MATCH($A73,MFR_E_1_Attch2_2018_12CP25!$A$8:$S$8,0))/1000</f>
        <v>104.07628049101055</v>
      </c>
      <c r="F73" s="7" t="s">
        <v>262</v>
      </c>
      <c r="G73" s="38">
        <f>INDEX('MFR_E_1_Attch2_2018_12CP1-13'!$A$8:$S$52,MATCH("Equalized Base Revenue Requirements",'MFR_E_1_Attch2_2018_12CP1-13'!$A$8:$A$52,0),MATCH($A73,'MFR_E_1_Attch2_2018_12CP1-13'!$A$8:$S$8,0))/1000</f>
        <v>102.04612903008798</v>
      </c>
      <c r="I73" s="14">
        <f t="shared" si="2"/>
        <v>2.0301514609225677</v>
      </c>
      <c r="K73" s="13">
        <f t="shared" si="3"/>
        <v>1.9894448522628269E-2</v>
      </c>
      <c r="N73" s="38"/>
      <c r="O73" s="26"/>
    </row>
    <row r="74" spans="1:15" x14ac:dyDescent="0.25">
      <c r="A74" s="7" t="s">
        <v>29</v>
      </c>
      <c r="C74" s="7" t="s">
        <v>239</v>
      </c>
      <c r="D74" s="38">
        <f>INDEX(MFR_E_1_Attch2_2018_12CP25!$A$8:$S$52,MATCH("Equalized Base Revenue Requirements",MFR_E_1_Attch2_2018_12CP25!$A$8:$A$52,0),MATCH($A74,MFR_E_1_Attch2_2018_12CP25!$A$8:$S$8,0))/1000</f>
        <v>49.097997513079193</v>
      </c>
      <c r="F74" s="7" t="s">
        <v>240</v>
      </c>
      <c r="G74" s="38">
        <f>INDEX('MFR_E_1_Attch2_2018_12CP1-13'!$A$8:$S$52,MATCH("Equalized Base Revenue Requirements",'MFR_E_1_Attch2_2018_12CP1-13'!$A$8:$A$52,0),MATCH($A74,'MFR_E_1_Attch2_2018_12CP1-13'!$A$8:$S$8,0))/1000</f>
        <v>47.37425934777535</v>
      </c>
      <c r="I74" s="14">
        <f t="shared" si="2"/>
        <v>1.7237381653038426</v>
      </c>
      <c r="K74" s="13">
        <f t="shared" si="3"/>
        <v>3.638554331055284E-2</v>
      </c>
      <c r="N74" s="38"/>
      <c r="O74" s="26"/>
    </row>
    <row r="75" spans="1:15" x14ac:dyDescent="0.25">
      <c r="A75" s="7" t="s">
        <v>7</v>
      </c>
      <c r="C75" s="7" t="s">
        <v>255</v>
      </c>
      <c r="D75" s="38">
        <f>INDEX(MFR_E_1_Attch2_2018_12CP25!$A$8:$S$52,MATCH("Equalized Base Revenue Requirements",MFR_E_1_Attch2_2018_12CP25!$A$8:$A$52,0),MATCH($A75,MFR_E_1_Attch2_2018_12CP25!$A$8:$S$8,0))/1000</f>
        <v>13.695615591752766</v>
      </c>
      <c r="F75" s="7" t="s">
        <v>256</v>
      </c>
      <c r="G75" s="38">
        <f>INDEX('MFR_E_1_Attch2_2018_12CP1-13'!$A$8:$S$52,MATCH("Equalized Base Revenue Requirements",'MFR_E_1_Attch2_2018_12CP1-13'!$A$8:$A$52,0),MATCH($A75,'MFR_E_1_Attch2_2018_12CP1-13'!$A$8:$S$8,0))/1000</f>
        <v>13.348474028702377</v>
      </c>
      <c r="I75" s="14">
        <f t="shared" si="2"/>
        <v>0.34714156305038912</v>
      </c>
      <c r="K75" s="13">
        <f t="shared" si="3"/>
        <v>2.6006085961882433E-2</v>
      </c>
      <c r="N75" s="38"/>
      <c r="O75" s="26"/>
    </row>
    <row r="76" spans="1:15" x14ac:dyDescent="0.25">
      <c r="A76" s="7" t="s">
        <v>5</v>
      </c>
      <c r="C76" s="7" t="s">
        <v>251</v>
      </c>
      <c r="D76" s="38">
        <f>INDEX(MFR_E_1_Attch2_2018_12CP25!$A$8:$S$52,MATCH("Equalized Base Revenue Requirements",MFR_E_1_Attch2_2018_12CP25!$A$8:$A$52,0),MATCH($A76,MFR_E_1_Attch2_2018_12CP25!$A$8:$S$8,0))/1000</f>
        <v>5.961118634034074</v>
      </c>
      <c r="F76" s="7" t="s">
        <v>252</v>
      </c>
      <c r="G76" s="38">
        <f>INDEX('MFR_E_1_Attch2_2018_12CP1-13'!$A$8:$S$52,MATCH("Equalized Base Revenue Requirements",'MFR_E_1_Attch2_2018_12CP1-13'!$A$8:$A$52,0),MATCH($A76,'MFR_E_1_Attch2_2018_12CP1-13'!$A$8:$S$8,0))/1000</f>
        <v>5.7924275396983989</v>
      </c>
      <c r="I76" s="14">
        <f t="shared" si="2"/>
        <v>0.1686910943356752</v>
      </c>
      <c r="K76" s="13">
        <f t="shared" si="3"/>
        <v>2.9122693927468385E-2</v>
      </c>
      <c r="N76" s="38"/>
      <c r="O76" s="26"/>
    </row>
    <row r="77" spans="1:15" x14ac:dyDescent="0.25">
      <c r="A77" s="7" t="s">
        <v>15</v>
      </c>
      <c r="C77" s="7" t="s">
        <v>253</v>
      </c>
      <c r="D77" s="38">
        <f>INDEX(MFR_E_1_Attch2_2018_12CP25!$A$8:$S$52,MATCH("Equalized Base Revenue Requirements",MFR_E_1_Attch2_2018_12CP25!$A$8:$A$52,0),MATCH($A77,MFR_E_1_Attch2_2018_12CP25!$A$8:$S$8,0))/1000</f>
        <v>4.7942961737191725</v>
      </c>
      <c r="F77" s="7" t="s">
        <v>254</v>
      </c>
      <c r="G77" s="38">
        <f>INDEX('MFR_E_1_Attch2_2018_12CP1-13'!$A$8:$S$52,MATCH("Equalized Base Revenue Requirements",'MFR_E_1_Attch2_2018_12CP1-13'!$A$8:$A$52,0),MATCH($A77,'MFR_E_1_Attch2_2018_12CP1-13'!$A$8:$S$8,0))/1000</f>
        <v>4.7611288497930797</v>
      </c>
      <c r="I77" s="14">
        <f t="shared" si="2"/>
        <v>3.3167323926092784E-2</v>
      </c>
      <c r="K77" s="13">
        <f t="shared" si="3"/>
        <v>6.9662731197737372E-3</v>
      </c>
      <c r="N77" s="38"/>
      <c r="O77" s="26"/>
    </row>
    <row r="78" spans="1:15" x14ac:dyDescent="0.25">
      <c r="A78" s="7" t="s">
        <v>30</v>
      </c>
      <c r="C78" s="7" t="s">
        <v>237</v>
      </c>
      <c r="D78" s="38">
        <f>INDEX(MFR_E_1_Attch2_2018_12CP25!$A$8:$S$52,MATCH("Equalized Base Revenue Requirements",MFR_E_1_Attch2_2018_12CP25!$A$8:$A$52,0),MATCH($A78,MFR_E_1_Attch2_2018_12CP25!$A$8:$S$8,0))/1000</f>
        <v>4.7567634260725304</v>
      </c>
      <c r="F78" s="7" t="s">
        <v>238</v>
      </c>
      <c r="G78" s="38">
        <f>INDEX('MFR_E_1_Attch2_2018_12CP1-13'!$A$8:$S$52,MATCH("Equalized Base Revenue Requirements",'MFR_E_1_Attch2_2018_12CP1-13'!$A$8:$A$52,0),MATCH($A78,'MFR_E_1_Attch2_2018_12CP1-13'!$A$8:$S$8,0))/1000</f>
        <v>4.6619092759489069</v>
      </c>
      <c r="I78" s="14">
        <f t="shared" si="2"/>
        <v>9.4854150123623526E-2</v>
      </c>
      <c r="K78" s="13">
        <f t="shared" si="3"/>
        <v>2.034663149988402E-2</v>
      </c>
      <c r="N78" s="38"/>
      <c r="O78" s="26"/>
    </row>
    <row r="79" spans="1:15" x14ac:dyDescent="0.25">
      <c r="A79" s="7" t="s">
        <v>1</v>
      </c>
      <c r="C79" s="7" t="s">
        <v>243</v>
      </c>
      <c r="D79" s="38">
        <f>INDEX(MFR_E_1_Attch2_2018_12CP25!$A$8:$S$52,MATCH("Equalized Base Revenue Requirements",MFR_E_1_Attch2_2018_12CP25!$A$8:$A$52,0),MATCH($A79,MFR_E_1_Attch2_2018_12CP25!$A$8:$S$8,0))/1000</f>
        <v>4.0728710222942617</v>
      </c>
      <c r="F79" s="7" t="s">
        <v>244</v>
      </c>
      <c r="G79" s="38">
        <f>INDEX('MFR_E_1_Attch2_2018_12CP1-13'!$A$8:$S$52,MATCH("Equalized Base Revenue Requirements",'MFR_E_1_Attch2_2018_12CP1-13'!$A$8:$A$52,0),MATCH($A79,'MFR_E_1_Attch2_2018_12CP1-13'!$A$8:$S$8,0))/1000</f>
        <v>3.9841698974243602</v>
      </c>
      <c r="I79" s="14">
        <f t="shared" si="2"/>
        <v>8.8701124869901449E-2</v>
      </c>
      <c r="K79" s="13">
        <f t="shared" si="3"/>
        <v>2.2263389150960634E-2</v>
      </c>
      <c r="N79" s="38"/>
      <c r="O79" s="26"/>
    </row>
    <row r="80" spans="1:15" x14ac:dyDescent="0.25">
      <c r="A80" s="7" t="s">
        <v>54</v>
      </c>
      <c r="C80" s="7" t="s">
        <v>267</v>
      </c>
      <c r="D80" s="38">
        <f>INDEX(MFR_E_1_Attch2_2018_12CP25!$A$8:$S$52,MATCH("Equalized Base Revenue Requirements",MFR_E_1_Attch2_2018_12CP25!$A$8:$A$52,0),MATCH($A80,MFR_E_1_Attch2_2018_12CP25!$A$8:$S$8,0))/1000</f>
        <v>3.088216362970309</v>
      </c>
      <c r="F80" s="7" t="s">
        <v>268</v>
      </c>
      <c r="G80" s="38">
        <f>INDEX('MFR_E_1_Attch2_2018_12CP1-13'!$A$8:$S$52,MATCH("Equalized Base Revenue Requirements",'MFR_E_1_Attch2_2018_12CP1-13'!$A$8:$A$52,0),MATCH($A80,'MFR_E_1_Attch2_2018_12CP1-13'!$A$8:$S$8,0))/1000</f>
        <v>2.9501213467630971</v>
      </c>
      <c r="I80" s="14">
        <f t="shared" si="2"/>
        <v>0.13809501620721187</v>
      </c>
      <c r="K80" s="13">
        <f t="shared" si="3"/>
        <v>4.6809944397280853E-2</v>
      </c>
      <c r="N80" s="38"/>
      <c r="O80" s="26"/>
    </row>
    <row r="81" spans="1:15" x14ac:dyDescent="0.25">
      <c r="A81" s="7" t="s">
        <v>8</v>
      </c>
      <c r="C81" s="7" t="s">
        <v>257</v>
      </c>
      <c r="D81" s="38">
        <f>INDEX(MFR_E_1_Attch2_2018_12CP25!$A$8:$S$52,MATCH("Equalized Base Revenue Requirements",MFR_E_1_Attch2_2018_12CP25!$A$8:$A$52,0),MATCH($A81,MFR_E_1_Attch2_2018_12CP25!$A$8:$S$8,0))/1000</f>
        <v>1.5478116074873336</v>
      </c>
      <c r="F81" s="7" t="s">
        <v>258</v>
      </c>
      <c r="G81" s="38">
        <f>INDEX('MFR_E_1_Attch2_2018_12CP1-13'!$A$8:$S$52,MATCH("Equalized Base Revenue Requirements",'MFR_E_1_Attch2_2018_12CP1-13'!$A$8:$A$52,0),MATCH($A81,'MFR_E_1_Attch2_2018_12CP1-13'!$A$8:$S$8,0))/1000</f>
        <v>1.5352795028302098</v>
      </c>
      <c r="I81" s="14">
        <f t="shared" si="2"/>
        <v>1.2532104657123844E-2</v>
      </c>
      <c r="K81" s="13">
        <f t="shared" si="3"/>
        <v>8.1627512345612292E-3</v>
      </c>
      <c r="N81" s="38"/>
      <c r="O81" s="26"/>
    </row>
    <row r="82" spans="1:15" x14ac:dyDescent="0.25">
      <c r="A82" s="7" t="s">
        <v>11</v>
      </c>
      <c r="C82" s="7" t="s">
        <v>263</v>
      </c>
      <c r="D82" s="38">
        <f>INDEX(MFR_E_1_Attch2_2018_12CP25!$A$8:$S$52,MATCH("Equalized Base Revenue Requirements",MFR_E_1_Attch2_2018_12CP25!$A$8:$A$52,0),MATCH($A82,MFR_E_1_Attch2_2018_12CP25!$A$8:$S$8,0))/1000</f>
        <v>1.4811407384257658</v>
      </c>
      <c r="F82" s="7" t="s">
        <v>264</v>
      </c>
      <c r="G82" s="38">
        <f>INDEX('MFR_E_1_Attch2_2018_12CP1-13'!$A$8:$S$52,MATCH("Equalized Base Revenue Requirements",'MFR_E_1_Attch2_2018_12CP1-13'!$A$8:$A$52,0),MATCH($A82,'MFR_E_1_Attch2_2018_12CP1-13'!$A$8:$S$8,0))/1000</f>
        <v>1.4393242168592433</v>
      </c>
      <c r="I82" s="14">
        <f t="shared" si="2"/>
        <v>4.1816521566522491E-2</v>
      </c>
      <c r="K82" s="13">
        <f t="shared" si="3"/>
        <v>2.9052885428253641E-2</v>
      </c>
      <c r="N82" s="38"/>
      <c r="O82" s="26"/>
    </row>
    <row r="83" spans="1:15" x14ac:dyDescent="0.25">
      <c r="A83" s="7" t="s">
        <v>53</v>
      </c>
      <c r="C83" s="7" t="s">
        <v>265</v>
      </c>
      <c r="D83" s="38">
        <f>INDEX(MFR_E_1_Attch2_2018_12CP25!$A$8:$S$52,MATCH("Equalized Base Revenue Requirements",MFR_E_1_Attch2_2018_12CP25!$A$8:$A$52,0),MATCH($A83,MFR_E_1_Attch2_2018_12CP25!$A$8:$S$8,0))/1000</f>
        <v>0.98540009877886914</v>
      </c>
      <c r="F83" s="7" t="s">
        <v>266</v>
      </c>
      <c r="G83" s="38">
        <f>INDEX('MFR_E_1_Attch2_2018_12CP1-13'!$A$8:$S$52,MATCH("Equalized Base Revenue Requirements",'MFR_E_1_Attch2_2018_12CP1-13'!$A$8:$A$52,0),MATCH($A83,'MFR_E_1_Attch2_2018_12CP1-13'!$A$8:$S$8,0))/1000</f>
        <v>0.97752332539331699</v>
      </c>
      <c r="I83" s="14">
        <f t="shared" si="2"/>
        <v>7.8767733855521493E-3</v>
      </c>
      <c r="K83" s="13">
        <f t="shared" si="3"/>
        <v>8.0578879101251572E-3</v>
      </c>
      <c r="N83" s="38"/>
      <c r="O83" s="26"/>
    </row>
    <row r="84" spans="1:15" x14ac:dyDescent="0.25">
      <c r="A84" s="8"/>
      <c r="D84" s="15"/>
      <c r="G84" s="15"/>
      <c r="I84" s="15"/>
      <c r="K84" s="15"/>
    </row>
    <row r="85" spans="1:15" x14ac:dyDescent="0.25">
      <c r="A85" s="8" t="s">
        <v>234</v>
      </c>
      <c r="D85" s="9">
        <f>SUM(D67:D83)</f>
        <v>6904.0010057211302</v>
      </c>
      <c r="G85" s="9">
        <f>SUM(G67:G83)</f>
        <v>6904.0010057211312</v>
      </c>
      <c r="I85" s="9">
        <f>SUM(I67:I83)</f>
        <v>-2.4885649096972884E-12</v>
      </c>
      <c r="K85" s="16">
        <f>I85/G85</f>
        <v>-3.6045257056525513E-16</v>
      </c>
    </row>
    <row r="87" spans="1:15" x14ac:dyDescent="0.25">
      <c r="A87" s="8" t="s">
        <v>166</v>
      </c>
      <c r="D87" s="38">
        <f>('E-5 Sub'!$T$53+'E-5 Sub'!$T$103)/1000000</f>
        <v>99.127172817025581</v>
      </c>
      <c r="F87" s="7" t="s">
        <v>258</v>
      </c>
      <c r="G87" s="14">
        <f>D87</f>
        <v>99.127172817025581</v>
      </c>
      <c r="I87" s="14">
        <f>D87-G87</f>
        <v>0</v>
      </c>
      <c r="K87" s="13">
        <f>I87/G87</f>
        <v>0</v>
      </c>
    </row>
    <row r="88" spans="1:15" x14ac:dyDescent="0.25">
      <c r="A88" s="8" t="s">
        <v>153</v>
      </c>
      <c r="D88" s="14">
        <f>'E-5 Sub'!$T$70/1000000</f>
        <v>97.9933747815423</v>
      </c>
      <c r="F88" s="7" t="s">
        <v>258</v>
      </c>
      <c r="G88" s="14">
        <f>D88</f>
        <v>97.9933747815423</v>
      </c>
      <c r="I88" s="14">
        <f>D88-G88</f>
        <v>0</v>
      </c>
      <c r="K88" s="13">
        <f>I88/G88</f>
        <v>0</v>
      </c>
    </row>
    <row r="90" spans="1:15" ht="16.2" thickBot="1" x14ac:dyDescent="0.3">
      <c r="A90" s="8" t="s">
        <v>154</v>
      </c>
      <c r="D90" s="10">
        <f>SUM(D85:D88)</f>
        <v>7101.1215533196983</v>
      </c>
      <c r="E90" s="11"/>
      <c r="F90" s="11"/>
      <c r="G90" s="10">
        <f>SUM(G85:G88)</f>
        <v>7101.1215533196992</v>
      </c>
      <c r="H90" s="11"/>
      <c r="I90" s="10">
        <f>SUM(I85:I88)</f>
        <v>-2.4885649096972884E-12</v>
      </c>
      <c r="K90" s="17">
        <f>I90/G90</f>
        <v>-3.5044674154801794E-16</v>
      </c>
    </row>
    <row r="91" spans="1:15" ht="13.8" thickTop="1" x14ac:dyDescent="0.25"/>
    <row r="92" spans="1:15" x14ac:dyDescent="0.25">
      <c r="A92" s="29" t="s">
        <v>618</v>
      </c>
      <c r="D92" s="24"/>
      <c r="G92" s="25"/>
    </row>
    <row r="94" spans="1:15" x14ac:dyDescent="0.25">
      <c r="A94" s="8" t="s">
        <v>156</v>
      </c>
    </row>
  </sheetData>
  <sortState ref="G67:G83">
    <sortCondition descending="1" ref="G67:G83"/>
  </sortState>
  <pageMargins left="0.7" right="0.7" top="0.75" bottom="0.75" header="0.3" footer="0.3"/>
  <pageSetup scale="75" orientation="portrait" r:id="rId1"/>
  <rowBreaks count="1" manualBreakCount="1">
    <brk id="4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8"/>
  <sheetViews>
    <sheetView workbookViewId="0">
      <selection sqref="A1:A2"/>
    </sheetView>
  </sheetViews>
  <sheetFormatPr defaultColWidth="9.109375" defaultRowHeight="13.2" x14ac:dyDescent="0.25"/>
  <cols>
    <col min="1" max="16384" width="9.109375" style="19"/>
  </cols>
  <sheetData>
    <row r="1" spans="1:1" x14ac:dyDescent="0.25">
      <c r="A1" s="352" t="s">
        <v>629</v>
      </c>
    </row>
    <row r="2" spans="1:1" x14ac:dyDescent="0.25">
      <c r="A2" s="352" t="s">
        <v>623</v>
      </c>
    </row>
    <row r="5" spans="1:1" x14ac:dyDescent="0.25">
      <c r="A5" s="21" t="s">
        <v>359</v>
      </c>
    </row>
    <row r="7" spans="1:1" x14ac:dyDescent="0.25">
      <c r="A7" s="20" t="s">
        <v>360</v>
      </c>
    </row>
    <row r="8" spans="1:1" x14ac:dyDescent="0.25">
      <c r="A8" s="20" t="s">
        <v>361</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291"/>
  <sheetViews>
    <sheetView workbookViewId="0">
      <pane xSplit="1" ySplit="4" topLeftCell="D5" activePane="bottomRight" state="frozen"/>
      <selection pane="topRight" activeCell="B1" sqref="B1"/>
      <selection pane="bottomLeft" activeCell="A3" sqref="A3"/>
      <selection pane="bottomRight" activeCell="A2" sqref="A1:A2"/>
    </sheetView>
  </sheetViews>
  <sheetFormatPr defaultColWidth="9.109375" defaultRowHeight="10.199999999999999" outlineLevelRow="1" x14ac:dyDescent="0.2"/>
  <cols>
    <col min="1" max="1" width="39.33203125" style="132" customWidth="1"/>
    <col min="2" max="2" width="8.88671875" style="131" bestFit="1" customWidth="1"/>
    <col min="3" max="4" width="8.109375" style="131" bestFit="1" customWidth="1"/>
    <col min="5" max="5" width="8.88671875" style="131" bestFit="1" customWidth="1"/>
    <col min="6" max="6" width="8.109375" style="131" bestFit="1" customWidth="1"/>
    <col min="7" max="7" width="10" style="131" bestFit="1" customWidth="1"/>
    <col min="8" max="9" width="8.88671875" style="131" bestFit="1" customWidth="1"/>
    <col min="10" max="13" width="8.109375" style="131" bestFit="1" customWidth="1"/>
    <col min="14" max="14" width="10" style="131" bestFit="1" customWidth="1"/>
    <col min="15" max="15" width="8.88671875" style="131" bestFit="1" customWidth="1"/>
    <col min="16" max="18" width="8.109375" style="131" bestFit="1" customWidth="1"/>
    <col min="19" max="19" width="10.5546875" style="131" bestFit="1" customWidth="1"/>
    <col min="20" max="20" width="10" style="131" bestFit="1" customWidth="1"/>
    <col min="21" max="16384" width="9.109375" style="131"/>
  </cols>
  <sheetData>
    <row r="1" spans="1:19" ht="13.2" x14ac:dyDescent="0.25">
      <c r="A1" s="351" t="s">
        <v>630</v>
      </c>
    </row>
    <row r="2" spans="1:19" ht="13.2" x14ac:dyDescent="0.25">
      <c r="A2" s="351" t="s">
        <v>623</v>
      </c>
    </row>
    <row r="3" spans="1:19" s="130" customFormat="1" x14ac:dyDescent="0.2">
      <c r="A3" s="129"/>
    </row>
    <row r="4" spans="1:19" s="130" customFormat="1" ht="20.399999999999999" x14ac:dyDescent="0.2">
      <c r="A4" s="129" t="s">
        <v>377</v>
      </c>
      <c r="B4" s="130" t="s">
        <v>28</v>
      </c>
      <c r="C4" s="130" t="s">
        <v>30</v>
      </c>
      <c r="D4" s="130" t="s">
        <v>29</v>
      </c>
      <c r="E4" s="130" t="s">
        <v>0</v>
      </c>
      <c r="F4" s="130" t="s">
        <v>1</v>
      </c>
      <c r="G4" s="130" t="s">
        <v>2</v>
      </c>
      <c r="H4" s="130" t="s">
        <v>3</v>
      </c>
      <c r="I4" s="130" t="s">
        <v>4</v>
      </c>
      <c r="J4" s="130" t="s">
        <v>5</v>
      </c>
      <c r="K4" s="130" t="s">
        <v>15</v>
      </c>
      <c r="L4" s="130" t="s">
        <v>7</v>
      </c>
      <c r="M4" s="130" t="s">
        <v>8</v>
      </c>
      <c r="N4" s="130" t="s">
        <v>9</v>
      </c>
      <c r="O4" s="130" t="s">
        <v>10</v>
      </c>
      <c r="P4" s="130" t="s">
        <v>11</v>
      </c>
      <c r="Q4" s="130" t="s">
        <v>53</v>
      </c>
      <c r="R4" s="130" t="s">
        <v>54</v>
      </c>
      <c r="S4" s="130" t="s">
        <v>378</v>
      </c>
    </row>
    <row r="5" spans="1:19" s="130" customFormat="1" x14ac:dyDescent="0.2">
      <c r="A5" s="129"/>
    </row>
    <row r="6" spans="1:19" x14ac:dyDescent="0.2">
      <c r="A6" s="285" t="s">
        <v>379</v>
      </c>
    </row>
    <row r="7" spans="1:19" x14ac:dyDescent="0.2">
      <c r="A7" s="132" t="s">
        <v>380</v>
      </c>
      <c r="B7" s="131">
        <v>1</v>
      </c>
      <c r="C7" s="131">
        <v>1</v>
      </c>
      <c r="D7" s="131">
        <v>1</v>
      </c>
      <c r="E7" s="131">
        <v>1</v>
      </c>
      <c r="F7" s="131">
        <v>1</v>
      </c>
      <c r="G7" s="131">
        <v>1</v>
      </c>
      <c r="H7" s="131">
        <v>1</v>
      </c>
      <c r="I7" s="131">
        <v>1</v>
      </c>
      <c r="J7" s="131">
        <v>1</v>
      </c>
      <c r="K7" s="131">
        <v>1</v>
      </c>
      <c r="L7" s="131">
        <v>1</v>
      </c>
      <c r="M7" s="131">
        <v>1</v>
      </c>
      <c r="N7" s="131">
        <v>1</v>
      </c>
      <c r="O7" s="131">
        <v>1</v>
      </c>
      <c r="P7" s="131">
        <v>1</v>
      </c>
      <c r="Q7" s="131">
        <v>1</v>
      </c>
      <c r="R7" s="131">
        <v>1</v>
      </c>
      <c r="S7" s="131">
        <v>17</v>
      </c>
    </row>
    <row r="8" spans="1:19" x14ac:dyDescent="0.2">
      <c r="A8" s="132" t="s">
        <v>381</v>
      </c>
    </row>
    <row r="9" spans="1:19" x14ac:dyDescent="0.2">
      <c r="A9" s="132" t="s">
        <v>382</v>
      </c>
    </row>
    <row r="10" spans="1:19" hidden="1" outlineLevel="1" x14ac:dyDescent="0.2">
      <c r="A10" s="132" t="s">
        <v>383</v>
      </c>
      <c r="L10" s="131">
        <v>14049599.637561901</v>
      </c>
    </row>
    <row r="11" spans="1:19" hidden="1" outlineLevel="1" x14ac:dyDescent="0.2">
      <c r="A11" s="132" t="s">
        <v>384</v>
      </c>
      <c r="N11" s="131">
        <v>166983.34238999899</v>
      </c>
    </row>
    <row r="12" spans="1:19" hidden="1" outlineLevel="1" x14ac:dyDescent="0.2">
      <c r="A12" s="132" t="s">
        <v>385</v>
      </c>
      <c r="H12" s="131">
        <v>42702192.416575298</v>
      </c>
    </row>
    <row r="13" spans="1:19" hidden="1" outlineLevel="1" x14ac:dyDescent="0.2">
      <c r="A13" s="132" t="s">
        <v>386</v>
      </c>
      <c r="I13" s="131">
        <v>25324374.667579301</v>
      </c>
    </row>
    <row r="14" spans="1:19" hidden="1" outlineLevel="1" x14ac:dyDescent="0.2">
      <c r="A14" s="132" t="s">
        <v>387</v>
      </c>
      <c r="F14" s="131">
        <v>4183106.54827999</v>
      </c>
    </row>
    <row r="15" spans="1:19" hidden="1" outlineLevel="1" x14ac:dyDescent="0.2">
      <c r="A15" s="132" t="s">
        <v>388</v>
      </c>
      <c r="G15" s="131">
        <v>34380335.067084603</v>
      </c>
    </row>
    <row r="16" spans="1:19" hidden="1" outlineLevel="1" x14ac:dyDescent="0.2">
      <c r="A16" s="132" t="s">
        <v>389</v>
      </c>
      <c r="M16" s="131">
        <v>991809.54110999999</v>
      </c>
    </row>
    <row r="17" spans="1:14" hidden="1" outlineLevel="1" x14ac:dyDescent="0.2">
      <c r="A17" s="132" t="s">
        <v>390</v>
      </c>
      <c r="H17" s="131">
        <v>41247003.289750002</v>
      </c>
    </row>
    <row r="18" spans="1:14" hidden="1" outlineLevel="1" x14ac:dyDescent="0.2">
      <c r="A18" s="132" t="s">
        <v>391</v>
      </c>
      <c r="I18" s="131">
        <v>1359401.8818000001</v>
      </c>
    </row>
    <row r="19" spans="1:14" hidden="1" outlineLevel="1" x14ac:dyDescent="0.2">
      <c r="A19" s="132" t="s">
        <v>392</v>
      </c>
      <c r="G19" s="131">
        <v>39855022.06696</v>
      </c>
    </row>
    <row r="20" spans="1:14" hidden="1" outlineLevel="1" x14ac:dyDescent="0.2">
      <c r="A20" s="132" t="s">
        <v>393</v>
      </c>
      <c r="H20" s="131">
        <v>1616089.4188999899</v>
      </c>
    </row>
    <row r="21" spans="1:14" hidden="1" outlineLevel="1" x14ac:dyDescent="0.2">
      <c r="A21" s="132" t="s">
        <v>394</v>
      </c>
      <c r="I21" s="131">
        <v>3232396.85103</v>
      </c>
    </row>
    <row r="22" spans="1:14" hidden="1" outlineLevel="1" x14ac:dyDescent="0.2">
      <c r="A22" s="132" t="s">
        <v>395</v>
      </c>
      <c r="G22" s="131">
        <v>1056807.0120900001</v>
      </c>
    </row>
    <row r="23" spans="1:14" hidden="1" outlineLevel="1" x14ac:dyDescent="0.2">
      <c r="A23" s="132" t="s">
        <v>396</v>
      </c>
      <c r="N23" s="131">
        <v>3504423296.5369101</v>
      </c>
    </row>
    <row r="24" spans="1:14" hidden="1" outlineLevel="1" x14ac:dyDescent="0.2">
      <c r="A24" s="132" t="s">
        <v>397</v>
      </c>
      <c r="B24" s="131">
        <v>60641922.544019997</v>
      </c>
    </row>
    <row r="25" spans="1:14" hidden="1" outlineLevel="1" x14ac:dyDescent="0.2">
      <c r="A25" s="132" t="s">
        <v>398</v>
      </c>
      <c r="D25" s="131">
        <v>22160736.455339901</v>
      </c>
    </row>
    <row r="26" spans="1:14" hidden="1" outlineLevel="1" x14ac:dyDescent="0.2">
      <c r="A26" s="132" t="s">
        <v>399</v>
      </c>
      <c r="C26" s="131">
        <v>3162179.2034999998</v>
      </c>
    </row>
    <row r="27" spans="1:14" hidden="1" outlineLevel="1" x14ac:dyDescent="0.2">
      <c r="A27" s="132" t="s">
        <v>400</v>
      </c>
      <c r="H27" s="131">
        <v>141719933.254002</v>
      </c>
    </row>
    <row r="28" spans="1:14" hidden="1" outlineLevel="1" x14ac:dyDescent="0.2">
      <c r="A28" s="132" t="s">
        <v>401</v>
      </c>
      <c r="I28" s="131">
        <v>16785666.6253624</v>
      </c>
    </row>
    <row r="29" spans="1:14" hidden="1" outlineLevel="1" x14ac:dyDescent="0.2">
      <c r="A29" s="132" t="s">
        <v>402</v>
      </c>
      <c r="H29" s="131">
        <v>138533776.75427201</v>
      </c>
    </row>
    <row r="30" spans="1:14" hidden="1" outlineLevel="1" x14ac:dyDescent="0.2">
      <c r="A30" s="132" t="s">
        <v>403</v>
      </c>
      <c r="I30" s="131">
        <v>26870670.3684416</v>
      </c>
    </row>
    <row r="31" spans="1:14" hidden="1" outlineLevel="1" x14ac:dyDescent="0.2">
      <c r="A31" s="132" t="s">
        <v>404</v>
      </c>
      <c r="E31" s="131">
        <v>368097128.95639998</v>
      </c>
    </row>
    <row r="32" spans="1:14" hidden="1" outlineLevel="1" x14ac:dyDescent="0.2">
      <c r="A32" s="132" t="s">
        <v>405</v>
      </c>
      <c r="E32" s="131">
        <v>1045355.91721</v>
      </c>
    </row>
    <row r="33" spans="1:19" hidden="1" outlineLevel="1" x14ac:dyDescent="0.2">
      <c r="A33" s="132" t="s">
        <v>406</v>
      </c>
      <c r="G33" s="131">
        <v>82733668.374494404</v>
      </c>
    </row>
    <row r="34" spans="1:19" hidden="1" outlineLevel="1" x14ac:dyDescent="0.2">
      <c r="A34" s="132" t="s">
        <v>407</v>
      </c>
      <c r="I34" s="131">
        <v>787375.11954999994</v>
      </c>
    </row>
    <row r="35" spans="1:19" hidden="1" outlineLevel="1" x14ac:dyDescent="0.2">
      <c r="A35" s="132" t="s">
        <v>408</v>
      </c>
      <c r="G35" s="131">
        <v>973486879.10650396</v>
      </c>
    </row>
    <row r="36" spans="1:19" hidden="1" outlineLevel="1" x14ac:dyDescent="0.2">
      <c r="A36" s="132" t="s">
        <v>409</v>
      </c>
      <c r="H36" s="131">
        <v>2525366.145</v>
      </c>
    </row>
    <row r="37" spans="1:19" hidden="1" outlineLevel="1" x14ac:dyDescent="0.2">
      <c r="A37" s="132" t="s">
        <v>410</v>
      </c>
      <c r="H37" s="131">
        <v>1069024.7034499999</v>
      </c>
    </row>
    <row r="38" spans="1:19" hidden="1" outlineLevel="1" x14ac:dyDescent="0.2">
      <c r="A38" s="132" t="s">
        <v>411</v>
      </c>
      <c r="I38" s="131">
        <v>965274.27382999996</v>
      </c>
    </row>
    <row r="39" spans="1:19" hidden="1" outlineLevel="1" x14ac:dyDescent="0.2">
      <c r="A39" s="132" t="s">
        <v>412</v>
      </c>
      <c r="K39" s="131">
        <v>4091930.8765599998</v>
      </c>
    </row>
    <row r="40" spans="1:19" hidden="1" outlineLevel="1" x14ac:dyDescent="0.2">
      <c r="A40" s="132" t="s">
        <v>413</v>
      </c>
      <c r="J40" s="131">
        <v>453215.99757000001</v>
      </c>
    </row>
    <row r="41" spans="1:19" hidden="1" outlineLevel="1" x14ac:dyDescent="0.2">
      <c r="A41" s="132" t="s">
        <v>414</v>
      </c>
      <c r="R41" s="131">
        <v>4398930.3957799999</v>
      </c>
    </row>
    <row r="42" spans="1:19" hidden="1" outlineLevel="1" x14ac:dyDescent="0.2">
      <c r="A42" s="132" t="s">
        <v>415</v>
      </c>
      <c r="Q42" s="131">
        <v>47571.3271199999</v>
      </c>
    </row>
    <row r="43" spans="1:19" hidden="1" outlineLevel="1" x14ac:dyDescent="0.2">
      <c r="A43" s="132" t="s">
        <v>416</v>
      </c>
      <c r="Q43" s="131">
        <v>753458.81471999898</v>
      </c>
    </row>
    <row r="44" spans="1:19" hidden="1" outlineLevel="1" x14ac:dyDescent="0.2">
      <c r="A44" s="132" t="s">
        <v>417</v>
      </c>
      <c r="P44" s="131">
        <v>1507408.4222599999</v>
      </c>
    </row>
    <row r="45" spans="1:19" hidden="1" outlineLevel="1" x14ac:dyDescent="0.2">
      <c r="A45" s="132" t="s">
        <v>418</v>
      </c>
      <c r="O45" s="131">
        <v>91266118.518346697</v>
      </c>
    </row>
    <row r="46" spans="1:19" hidden="1" outlineLevel="1" x14ac:dyDescent="0.2">
      <c r="A46" s="132" t="s">
        <v>419</v>
      </c>
      <c r="J46" s="131">
        <v>4108485.2693699999</v>
      </c>
    </row>
    <row r="47" spans="1:19" collapsed="1" x14ac:dyDescent="0.2">
      <c r="A47" s="132" t="s">
        <v>420</v>
      </c>
      <c r="B47" s="131">
        <v>60641922.544019997</v>
      </c>
      <c r="C47" s="131">
        <v>3162179.2034999998</v>
      </c>
      <c r="D47" s="131">
        <v>22160736.455339901</v>
      </c>
      <c r="E47" s="131">
        <v>369142484.87360901</v>
      </c>
      <c r="F47" s="131">
        <v>4183106.54827999</v>
      </c>
      <c r="G47" s="131">
        <v>1131512711.62713</v>
      </c>
      <c r="H47" s="131">
        <v>369413385.98194999</v>
      </c>
      <c r="I47" s="131">
        <v>75325159.787593499</v>
      </c>
      <c r="J47" s="131">
        <v>4561701.2669399995</v>
      </c>
      <c r="K47" s="131">
        <v>4091930.8765599998</v>
      </c>
      <c r="L47" s="131">
        <v>14049599.637561901</v>
      </c>
      <c r="M47" s="131">
        <v>991809.54110999999</v>
      </c>
      <c r="N47" s="131">
        <v>3504590279.8793001</v>
      </c>
      <c r="O47" s="131">
        <v>91266118.518346697</v>
      </c>
      <c r="P47" s="131">
        <v>1507408.4222599999</v>
      </c>
      <c r="Q47" s="131">
        <v>801030.14183999901</v>
      </c>
      <c r="R47" s="131">
        <v>4398930.3957799999</v>
      </c>
      <c r="S47" s="131">
        <v>5661800495.7011204</v>
      </c>
    </row>
    <row r="48" spans="1:19" x14ac:dyDescent="0.2">
      <c r="A48" s="132" t="s">
        <v>421</v>
      </c>
      <c r="B48" s="131">
        <v>27075626.802745599</v>
      </c>
      <c r="C48" s="131">
        <v>944762.713324802</v>
      </c>
      <c r="D48" s="131">
        <v>13667256.0133665</v>
      </c>
      <c r="E48" s="131">
        <v>0</v>
      </c>
      <c r="F48" s="131">
        <v>0</v>
      </c>
      <c r="G48" s="131">
        <v>6138746.1666661603</v>
      </c>
      <c r="H48" s="131">
        <v>11579079.115799701</v>
      </c>
      <c r="I48" s="131">
        <v>2981527.7747764499</v>
      </c>
      <c r="J48" s="131">
        <v>0</v>
      </c>
      <c r="K48" s="131">
        <v>0</v>
      </c>
      <c r="L48" s="131">
        <v>0</v>
      </c>
      <c r="M48" s="131">
        <v>0</v>
      </c>
      <c r="N48" s="131">
        <v>0</v>
      </c>
      <c r="O48" s="131">
        <v>0</v>
      </c>
      <c r="P48" s="131">
        <v>0</v>
      </c>
      <c r="Q48" s="131">
        <v>0</v>
      </c>
      <c r="R48" s="131">
        <v>0</v>
      </c>
      <c r="S48" s="131">
        <v>62386998.586679399</v>
      </c>
    </row>
    <row r="49" spans="1:21" x14ac:dyDescent="0.2">
      <c r="A49" s="132" t="s">
        <v>422</v>
      </c>
      <c r="B49" s="131">
        <v>25169.658268407598</v>
      </c>
      <c r="C49" s="131">
        <v>951.77845116634899</v>
      </c>
      <c r="D49" s="131">
        <v>14126.6638203279</v>
      </c>
      <c r="E49" s="131">
        <v>55902.105412693403</v>
      </c>
      <c r="F49" s="131">
        <v>657.86601944842005</v>
      </c>
      <c r="G49" s="131">
        <v>241874.03627108099</v>
      </c>
      <c r="H49" s="131">
        <v>98410.404044633702</v>
      </c>
      <c r="I49" s="131">
        <v>23559.225708935701</v>
      </c>
      <c r="J49" s="131">
        <v>1620.1990882637199</v>
      </c>
      <c r="K49" s="131">
        <v>854.23242647554002</v>
      </c>
      <c r="L49" s="131">
        <v>916.90498070741899</v>
      </c>
      <c r="M49" s="131">
        <v>101.087273395612</v>
      </c>
      <c r="N49" s="131">
        <v>533787.49982130399</v>
      </c>
      <c r="O49" s="131">
        <v>5252.3674876757505</v>
      </c>
      <c r="P49" s="131">
        <v>306.84596394269403</v>
      </c>
      <c r="Q49" s="131">
        <v>111.048787355055</v>
      </c>
      <c r="R49" s="131">
        <v>839.80412347613401</v>
      </c>
      <c r="S49" s="131">
        <v>1004441.72794929</v>
      </c>
    </row>
    <row r="50" spans="1:21" s="287" customFormat="1" x14ac:dyDescent="0.2">
      <c r="A50" s="286" t="s">
        <v>423</v>
      </c>
      <c r="B50" s="287">
        <v>87742719.005034</v>
      </c>
      <c r="C50" s="287">
        <v>4107893.69527596</v>
      </c>
      <c r="D50" s="287">
        <v>35842119.132526897</v>
      </c>
      <c r="E50" s="287">
        <v>369198386.97902203</v>
      </c>
      <c r="F50" s="287">
        <v>4183764.4142994401</v>
      </c>
      <c r="G50" s="287">
        <v>1137893331.83007</v>
      </c>
      <c r="H50" s="287">
        <v>381090875.50179398</v>
      </c>
      <c r="I50" s="287">
        <v>78330246.788078904</v>
      </c>
      <c r="J50" s="287">
        <v>4563321.4660282601</v>
      </c>
      <c r="K50" s="287">
        <v>4092785.1089864699</v>
      </c>
      <c r="L50" s="287">
        <v>14050516.542542599</v>
      </c>
      <c r="M50" s="287">
        <v>991910.62838339503</v>
      </c>
      <c r="N50" s="287">
        <v>3505124067.3791199</v>
      </c>
      <c r="O50" s="287">
        <v>91271370.885834396</v>
      </c>
      <c r="P50" s="287">
        <v>1507715.2682239399</v>
      </c>
      <c r="Q50" s="287">
        <v>801141.19062735501</v>
      </c>
      <c r="R50" s="287">
        <v>4399770.1999034705</v>
      </c>
      <c r="S50" s="287">
        <v>5725191936.0157499</v>
      </c>
    </row>
    <row r="51" spans="1:21" x14ac:dyDescent="0.2">
      <c r="A51" s="132" t="s">
        <v>424</v>
      </c>
      <c r="B51" s="131">
        <v>0</v>
      </c>
      <c r="C51" s="131">
        <v>0</v>
      </c>
      <c r="D51" s="131">
        <v>0</v>
      </c>
      <c r="E51" s="131">
        <v>0</v>
      </c>
      <c r="F51" s="131">
        <v>0</v>
      </c>
      <c r="G51" s="131">
        <v>0</v>
      </c>
      <c r="H51" s="131">
        <v>0</v>
      </c>
      <c r="I51" s="131">
        <v>0</v>
      </c>
      <c r="J51" s="131">
        <v>0</v>
      </c>
      <c r="K51" s="131">
        <v>0</v>
      </c>
      <c r="L51" s="131">
        <v>0</v>
      </c>
      <c r="M51" s="131">
        <v>0</v>
      </c>
      <c r="N51" s="131">
        <v>0</v>
      </c>
      <c r="O51" s="131">
        <v>0</v>
      </c>
      <c r="P51" s="131">
        <v>0</v>
      </c>
      <c r="Q51" s="131">
        <v>0</v>
      </c>
      <c r="R51" s="131">
        <v>0</v>
      </c>
      <c r="S51" s="131">
        <v>0</v>
      </c>
      <c r="U51" s="131">
        <f>SUM(T51:T74)</f>
        <v>193876145.15275282</v>
      </c>
    </row>
    <row r="52" spans="1:21" x14ac:dyDescent="0.2">
      <c r="A52" s="132" t="s">
        <v>425</v>
      </c>
      <c r="B52" s="131">
        <v>0</v>
      </c>
      <c r="C52" s="131">
        <v>0</v>
      </c>
      <c r="D52" s="131">
        <v>0</v>
      </c>
      <c r="E52" s="131">
        <v>0</v>
      </c>
      <c r="F52" s="131">
        <v>0</v>
      </c>
      <c r="G52" s="131">
        <v>0</v>
      </c>
      <c r="H52" s="131">
        <v>0</v>
      </c>
      <c r="I52" s="131">
        <v>0</v>
      </c>
      <c r="J52" s="131">
        <v>0</v>
      </c>
      <c r="K52" s="131">
        <v>0</v>
      </c>
      <c r="L52" s="131">
        <v>0</v>
      </c>
      <c r="M52" s="131">
        <v>0</v>
      </c>
      <c r="N52" s="131">
        <v>0</v>
      </c>
      <c r="O52" s="131">
        <v>0</v>
      </c>
      <c r="P52" s="131">
        <v>0</v>
      </c>
      <c r="Q52" s="131">
        <v>0</v>
      </c>
      <c r="R52" s="131">
        <v>0</v>
      </c>
      <c r="S52" s="131">
        <v>0</v>
      </c>
    </row>
    <row r="53" spans="1:21" x14ac:dyDescent="0.2">
      <c r="A53" s="132" t="s">
        <v>426</v>
      </c>
      <c r="B53" s="131">
        <v>69811.702149308694</v>
      </c>
      <c r="C53" s="131">
        <v>4564.1530009341604</v>
      </c>
      <c r="D53" s="131">
        <v>0</v>
      </c>
      <c r="E53" s="131">
        <v>4316491.5692791697</v>
      </c>
      <c r="F53" s="131">
        <v>51532.064967264298</v>
      </c>
      <c r="G53" s="131">
        <v>3704666.1621642699</v>
      </c>
      <c r="H53" s="131">
        <v>519688.76941805403</v>
      </c>
      <c r="I53" s="131">
        <v>127117.330577243</v>
      </c>
      <c r="J53" s="131">
        <v>2175.6199676585502</v>
      </c>
      <c r="K53" s="131">
        <v>0</v>
      </c>
      <c r="L53" s="131">
        <v>560181.82765754301</v>
      </c>
      <c r="M53" s="131">
        <v>51.018527671523401</v>
      </c>
      <c r="N53" s="131">
        <v>50480286.115277603</v>
      </c>
      <c r="O53" s="131">
        <v>55666.920102973403</v>
      </c>
      <c r="P53" s="131">
        <v>1494.93065175012</v>
      </c>
      <c r="Q53" s="131">
        <v>1641.98053401024</v>
      </c>
      <c r="R53" s="131">
        <v>7068.2209518796699</v>
      </c>
      <c r="S53" s="139">
        <v>59902438.3852273</v>
      </c>
      <c r="T53" s="133">
        <f>SUM(S53:S60)</f>
        <v>100970729.6896746</v>
      </c>
      <c r="U53" s="134" t="s">
        <v>352</v>
      </c>
    </row>
    <row r="54" spans="1:21" x14ac:dyDescent="0.2">
      <c r="A54" s="132" t="s">
        <v>427</v>
      </c>
      <c r="B54" s="131">
        <v>40.412151985578099</v>
      </c>
      <c r="C54" s="131">
        <v>0</v>
      </c>
      <c r="D54" s="131">
        <v>0</v>
      </c>
      <c r="E54" s="131">
        <v>268902.45931203698</v>
      </c>
      <c r="F54" s="131">
        <v>0</v>
      </c>
      <c r="G54" s="131">
        <v>30248.495761205199</v>
      </c>
      <c r="H54" s="131">
        <v>606.18227978367202</v>
      </c>
      <c r="I54" s="131">
        <v>20.206075992789</v>
      </c>
      <c r="J54" s="131">
        <v>0</v>
      </c>
      <c r="K54" s="131">
        <v>0</v>
      </c>
      <c r="L54" s="131">
        <v>0</v>
      </c>
      <c r="M54" s="131">
        <v>0</v>
      </c>
      <c r="N54" s="131">
        <v>703131.03239707497</v>
      </c>
      <c r="O54" s="131">
        <v>0</v>
      </c>
      <c r="P54" s="131">
        <v>0</v>
      </c>
      <c r="Q54" s="131">
        <v>0</v>
      </c>
      <c r="R54" s="131">
        <v>0</v>
      </c>
      <c r="S54" s="139">
        <v>1002948.78797808</v>
      </c>
    </row>
    <row r="55" spans="1:21" x14ac:dyDescent="0.2">
      <c r="A55" s="132" t="s">
        <v>428</v>
      </c>
      <c r="B55" s="131">
        <v>0</v>
      </c>
      <c r="C55" s="131">
        <v>0</v>
      </c>
      <c r="D55" s="131">
        <v>0</v>
      </c>
      <c r="E55" s="131">
        <v>757553.37960588397</v>
      </c>
      <c r="F55" s="131">
        <v>0</v>
      </c>
      <c r="G55" s="131">
        <v>31182.1383581029</v>
      </c>
      <c r="H55" s="131">
        <v>0</v>
      </c>
      <c r="I55" s="131">
        <v>0</v>
      </c>
      <c r="J55" s="131">
        <v>0</v>
      </c>
      <c r="K55" s="131">
        <v>0</v>
      </c>
      <c r="L55" s="131">
        <v>0</v>
      </c>
      <c r="M55" s="131">
        <v>0</v>
      </c>
      <c r="N55" s="131">
        <v>13905055.482036</v>
      </c>
      <c r="O55" s="131">
        <v>0</v>
      </c>
      <c r="P55" s="131">
        <v>0</v>
      </c>
      <c r="Q55" s="131">
        <v>0</v>
      </c>
      <c r="R55" s="131">
        <v>0</v>
      </c>
      <c r="S55" s="139">
        <v>14693791</v>
      </c>
    </row>
    <row r="56" spans="1:21" x14ac:dyDescent="0.2">
      <c r="A56" s="132" t="s">
        <v>429</v>
      </c>
      <c r="B56" s="131">
        <v>59.120306358454599</v>
      </c>
      <c r="C56" s="131">
        <v>29.560153179227299</v>
      </c>
      <c r="D56" s="131">
        <v>0</v>
      </c>
      <c r="E56" s="131">
        <v>890366.59383491601</v>
      </c>
      <c r="F56" s="131">
        <v>0</v>
      </c>
      <c r="G56" s="131">
        <v>102662.411991456</v>
      </c>
      <c r="H56" s="131">
        <v>1448.4475057821401</v>
      </c>
      <c r="I56" s="131">
        <v>14.7800765896136</v>
      </c>
      <c r="J56" s="131">
        <v>0</v>
      </c>
      <c r="K56" s="131">
        <v>0</v>
      </c>
      <c r="L56" s="131">
        <v>0</v>
      </c>
      <c r="M56" s="131">
        <v>0</v>
      </c>
      <c r="N56" s="131">
        <v>16547079.086131699</v>
      </c>
      <c r="O56" s="131">
        <v>0</v>
      </c>
      <c r="P56" s="131">
        <v>0</v>
      </c>
      <c r="Q56" s="131">
        <v>0</v>
      </c>
      <c r="R56" s="131">
        <v>0</v>
      </c>
      <c r="S56" s="139">
        <v>17541660</v>
      </c>
    </row>
    <row r="57" spans="1:21" x14ac:dyDescent="0.2">
      <c r="A57" s="132" t="s">
        <v>430</v>
      </c>
      <c r="B57" s="131">
        <v>3604.1283110171098</v>
      </c>
      <c r="C57" s="131">
        <v>0</v>
      </c>
      <c r="D57" s="131">
        <v>0</v>
      </c>
      <c r="E57" s="131">
        <v>266404.50303748698</v>
      </c>
      <c r="F57" s="131">
        <v>0</v>
      </c>
      <c r="G57" s="131">
        <v>155183.04281390001</v>
      </c>
      <c r="H57" s="131">
        <v>10142.1924298719</v>
      </c>
      <c r="I57" s="131">
        <v>0</v>
      </c>
      <c r="J57" s="131">
        <v>0</v>
      </c>
      <c r="K57" s="131">
        <v>0</v>
      </c>
      <c r="L57" s="131">
        <v>9245.7400269704394</v>
      </c>
      <c r="M57" s="131">
        <v>0</v>
      </c>
      <c r="N57" s="131">
        <v>5601437.2139384104</v>
      </c>
      <c r="O57" s="131">
        <v>306.87000145580902</v>
      </c>
      <c r="P57" s="131">
        <v>0</v>
      </c>
      <c r="Q57" s="131">
        <v>0</v>
      </c>
      <c r="R57" s="131">
        <v>0</v>
      </c>
      <c r="S57" s="139">
        <v>6046323.6905591097</v>
      </c>
    </row>
    <row r="58" spans="1:21" x14ac:dyDescent="0.2">
      <c r="A58" s="132" t="s">
        <v>431</v>
      </c>
      <c r="B58" s="131">
        <v>0</v>
      </c>
      <c r="C58" s="131">
        <v>0</v>
      </c>
      <c r="D58" s="131">
        <v>0</v>
      </c>
      <c r="E58" s="131">
        <v>30982.809636991198</v>
      </c>
      <c r="F58" s="131">
        <v>0</v>
      </c>
      <c r="G58" s="131">
        <v>11584.7979604798</v>
      </c>
      <c r="H58" s="131">
        <v>1579.2048546527501</v>
      </c>
      <c r="I58" s="131">
        <v>0</v>
      </c>
      <c r="J58" s="131">
        <v>0</v>
      </c>
      <c r="K58" s="131">
        <v>0</v>
      </c>
      <c r="L58" s="131">
        <v>0</v>
      </c>
      <c r="M58" s="131">
        <v>0</v>
      </c>
      <c r="N58" s="131">
        <v>1354184.6534579699</v>
      </c>
      <c r="O58" s="131">
        <v>0</v>
      </c>
      <c r="P58" s="131">
        <v>0</v>
      </c>
      <c r="Q58" s="131">
        <v>0</v>
      </c>
      <c r="R58" s="131">
        <v>0</v>
      </c>
      <c r="S58" s="139">
        <v>1398331.4659100999</v>
      </c>
    </row>
    <row r="59" spans="1:21" x14ac:dyDescent="0.2">
      <c r="A59" s="132" t="s">
        <v>432</v>
      </c>
      <c r="B59" s="131">
        <v>102.405864050163</v>
      </c>
      <c r="C59" s="131">
        <v>22.8387178816911</v>
      </c>
      <c r="D59" s="131">
        <v>6.2622290965927396</v>
      </c>
      <c r="E59" s="131">
        <v>158565.65737721301</v>
      </c>
      <c r="F59" s="131">
        <v>4007.8573190207999</v>
      </c>
      <c r="G59" s="131">
        <v>39339.415276399901</v>
      </c>
      <c r="H59" s="131">
        <v>1139.66430117697</v>
      </c>
      <c r="I59" s="131">
        <v>58.017710747844497</v>
      </c>
      <c r="J59" s="131">
        <v>2.5785649221264202</v>
      </c>
      <c r="K59" s="131">
        <v>9.9458932710590506</v>
      </c>
      <c r="L59" s="131">
        <v>1991.94140234266</v>
      </c>
      <c r="M59" s="131">
        <v>67.011990773833006</v>
      </c>
      <c r="N59" s="131">
        <v>1602256.8835855499</v>
      </c>
      <c r="O59" s="131">
        <v>3353.6385616355801</v>
      </c>
      <c r="P59" s="131">
        <v>336.99387756075998</v>
      </c>
      <c r="Q59" s="131">
        <v>2.2101985046797901</v>
      </c>
      <c r="R59" s="131">
        <v>5.1571298442528404</v>
      </c>
      <c r="S59" s="139">
        <v>1811268.48</v>
      </c>
    </row>
    <row r="60" spans="1:21" x14ac:dyDescent="0.2">
      <c r="A60" s="132" t="s">
        <v>433</v>
      </c>
      <c r="B60" s="131">
        <v>-149.17174099515299</v>
      </c>
      <c r="C60" s="131">
        <v>-49.723913665051001</v>
      </c>
      <c r="D60" s="131">
        <v>0</v>
      </c>
      <c r="E60" s="131">
        <v>-207920.544990411</v>
      </c>
      <c r="F60" s="131">
        <v>-2560.7815537501301</v>
      </c>
      <c r="G60" s="131">
        <v>-49835.7924707973</v>
      </c>
      <c r="H60" s="131">
        <v>-1180.9429495449599</v>
      </c>
      <c r="I60" s="131">
        <v>-74.585870497576593</v>
      </c>
      <c r="J60" s="131">
        <v>0</v>
      </c>
      <c r="K60" s="131">
        <v>0</v>
      </c>
      <c r="L60" s="131">
        <v>-2933.71090623801</v>
      </c>
      <c r="M60" s="131">
        <v>-99.447827330102299</v>
      </c>
      <c r="N60" s="131">
        <v>-1156503.64597859</v>
      </c>
      <c r="O60" s="131">
        <v>-4288.68755361066</v>
      </c>
      <c r="P60" s="131">
        <v>-435.08424456919801</v>
      </c>
      <c r="Q60" s="131">
        <v>0</v>
      </c>
      <c r="R60" s="131">
        <v>0</v>
      </c>
      <c r="S60" s="139">
        <v>-1426032.1199999901</v>
      </c>
    </row>
    <row r="61" spans="1:21" x14ac:dyDescent="0.2">
      <c r="A61" s="132" t="s">
        <v>434</v>
      </c>
      <c r="B61" s="131">
        <v>371581.27723036503</v>
      </c>
      <c r="C61" s="131">
        <v>14855.393503132</v>
      </c>
      <c r="D61" s="131">
        <v>160007.90489213599</v>
      </c>
      <c r="E61" s="131">
        <v>1431677.78322129</v>
      </c>
      <c r="F61" s="131">
        <v>17353.719270593501</v>
      </c>
      <c r="G61" s="131">
        <v>4250236.10973664</v>
      </c>
      <c r="H61" s="131">
        <v>1669842.41058964</v>
      </c>
      <c r="I61" s="131">
        <v>351147.09186503902</v>
      </c>
      <c r="J61" s="131">
        <v>19032.7915187656</v>
      </c>
      <c r="K61" s="131">
        <v>14545.2601543859</v>
      </c>
      <c r="L61" s="131">
        <v>30514.1378934032</v>
      </c>
      <c r="M61" s="131">
        <v>4542.5438315318597</v>
      </c>
      <c r="N61" s="131">
        <v>13929115.396271201</v>
      </c>
      <c r="O61" s="131">
        <v>419101.590456284</v>
      </c>
      <c r="P61" s="131">
        <v>4998.3331194748898</v>
      </c>
      <c r="Q61" s="131">
        <v>2827.2343137002599</v>
      </c>
      <c r="R61" s="131">
        <v>9444.0375319396808</v>
      </c>
      <c r="S61" s="144">
        <v>22700823.015399501</v>
      </c>
    </row>
    <row r="62" spans="1:21" x14ac:dyDescent="0.2">
      <c r="A62" s="132" t="s">
        <v>435</v>
      </c>
      <c r="B62" s="131">
        <v>31259.275979597001</v>
      </c>
      <c r="C62" s="131">
        <v>1249.71001973284</v>
      </c>
      <c r="D62" s="131">
        <v>13460.665443699199</v>
      </c>
      <c r="E62" s="131">
        <v>120439.89749200099</v>
      </c>
      <c r="F62" s="131">
        <v>1459.8816818631699</v>
      </c>
      <c r="G62" s="131">
        <v>357551.12454263598</v>
      </c>
      <c r="H62" s="131">
        <v>140475.49743120201</v>
      </c>
      <c r="I62" s="131">
        <v>29540.250078954101</v>
      </c>
      <c r="J62" s="131">
        <v>1601.13363940665</v>
      </c>
      <c r="K62" s="131">
        <v>1223.6200509077401</v>
      </c>
      <c r="L62" s="131">
        <v>2567.0019350787202</v>
      </c>
      <c r="M62" s="131">
        <v>382.14151245095701</v>
      </c>
      <c r="N62" s="131">
        <v>1171786.8714191299</v>
      </c>
      <c r="O62" s="131">
        <v>35256.922461782196</v>
      </c>
      <c r="P62" s="131">
        <v>420.48478756576299</v>
      </c>
      <c r="Q62" s="131">
        <v>237.84109449667599</v>
      </c>
      <c r="R62" s="131">
        <v>794.479683618595</v>
      </c>
      <c r="S62" s="144">
        <v>1909706.7992541201</v>
      </c>
    </row>
    <row r="63" spans="1:21" x14ac:dyDescent="0.2">
      <c r="A63" s="132" t="s">
        <v>436</v>
      </c>
      <c r="B63" s="131">
        <v>554635.95794999902</v>
      </c>
      <c r="C63" s="131">
        <v>21883.078239806</v>
      </c>
      <c r="D63" s="131">
        <v>0</v>
      </c>
      <c r="E63" s="131">
        <v>1958067.2121073001</v>
      </c>
      <c r="F63" s="131">
        <v>13351.6773465763</v>
      </c>
      <c r="G63" s="131">
        <v>7054566.1881500203</v>
      </c>
      <c r="H63" s="131">
        <v>2897334.3773635002</v>
      </c>
      <c r="I63" s="131">
        <v>545627.97793980897</v>
      </c>
      <c r="J63" s="131">
        <v>0</v>
      </c>
      <c r="K63" s="131">
        <v>26954.211633322899</v>
      </c>
      <c r="L63" s="131">
        <v>39678.356622777697</v>
      </c>
      <c r="M63" s="131">
        <v>23873.798905206299</v>
      </c>
      <c r="N63" s="131">
        <v>19825053.4302398</v>
      </c>
      <c r="O63" s="131">
        <v>231750.001681052</v>
      </c>
      <c r="P63" s="131">
        <v>6135.8586894010105</v>
      </c>
      <c r="Q63" s="131">
        <v>12087.8731313266</v>
      </c>
      <c r="R63" s="131">
        <v>0</v>
      </c>
      <c r="S63" s="144">
        <v>33211000</v>
      </c>
    </row>
    <row r="64" spans="1:21" x14ac:dyDescent="0.2">
      <c r="A64" s="132" t="s">
        <v>437</v>
      </c>
      <c r="B64" s="131">
        <v>61124.001703812202</v>
      </c>
      <c r="C64" s="131">
        <v>2389.4691293328201</v>
      </c>
      <c r="D64" s="131">
        <v>31886.942987814</v>
      </c>
      <c r="E64" s="131">
        <v>184443.573400711</v>
      </c>
      <c r="F64" s="131">
        <v>1483.50558749271</v>
      </c>
      <c r="G64" s="131">
        <v>713093.89784504601</v>
      </c>
      <c r="H64" s="131">
        <v>287886.17149855499</v>
      </c>
      <c r="I64" s="131">
        <v>57141.149271784103</v>
      </c>
      <c r="J64" s="131">
        <v>3876.0302843872601</v>
      </c>
      <c r="K64" s="131">
        <v>2485.97017229017</v>
      </c>
      <c r="L64" s="131">
        <v>327.64819087339498</v>
      </c>
      <c r="M64" s="131">
        <v>228.59297358205399</v>
      </c>
      <c r="N64" s="131">
        <v>1936235.11458119</v>
      </c>
      <c r="O64" s="131">
        <v>1926.68619691547</v>
      </c>
      <c r="P64" s="131">
        <v>691.43621447367798</v>
      </c>
      <c r="Q64" s="131">
        <v>295.91106640386403</v>
      </c>
      <c r="R64" s="131">
        <v>1610.3596900928401</v>
      </c>
      <c r="S64" s="144">
        <v>3287126.4607947599</v>
      </c>
    </row>
    <row r="65" spans="1:21" x14ac:dyDescent="0.2">
      <c r="A65" s="132" t="s">
        <v>438</v>
      </c>
      <c r="B65" s="131">
        <v>22114.737574383998</v>
      </c>
      <c r="C65" s="131">
        <v>857.80460683927504</v>
      </c>
      <c r="D65" s="131">
        <v>11721.220502530399</v>
      </c>
      <c r="E65" s="131">
        <v>61420.682253277402</v>
      </c>
      <c r="F65" s="131">
        <v>550.90644974481802</v>
      </c>
      <c r="G65" s="131">
        <v>244493.88741133799</v>
      </c>
      <c r="H65" s="131">
        <v>98893.969486308401</v>
      </c>
      <c r="I65" s="131">
        <v>20687.2411433085</v>
      </c>
      <c r="J65" s="131">
        <v>1399.08322540994</v>
      </c>
      <c r="K65" s="131">
        <v>850.49021276766996</v>
      </c>
      <c r="L65" s="131">
        <v>332.479855864314</v>
      </c>
      <c r="M65" s="131">
        <v>84.233930803631097</v>
      </c>
      <c r="N65" s="131">
        <v>630281.24424357305</v>
      </c>
      <c r="O65" s="131">
        <v>1917.0257321905899</v>
      </c>
      <c r="P65" s="131">
        <v>256.82968895507298</v>
      </c>
      <c r="Q65" s="131">
        <v>103.741593673173</v>
      </c>
      <c r="R65" s="131">
        <v>625.43246152246297</v>
      </c>
      <c r="S65" s="144">
        <v>1096591.0103724899</v>
      </c>
    </row>
    <row r="66" spans="1:21" x14ac:dyDescent="0.2">
      <c r="A66" s="132" t="s">
        <v>439</v>
      </c>
      <c r="B66" s="131">
        <v>8125.9461750279297</v>
      </c>
      <c r="C66" s="131">
        <v>315.19587516792302</v>
      </c>
      <c r="D66" s="131">
        <v>4306.90197380057</v>
      </c>
      <c r="E66" s="131">
        <v>22568.712667056199</v>
      </c>
      <c r="F66" s="131">
        <v>202.427731418685</v>
      </c>
      <c r="G66" s="131">
        <v>89838.016957938598</v>
      </c>
      <c r="H66" s="131">
        <v>36338.078639984902</v>
      </c>
      <c r="I66" s="131">
        <v>7601.4199795463901</v>
      </c>
      <c r="J66" s="131">
        <v>514.08590971635294</v>
      </c>
      <c r="K66" s="131">
        <v>312.50823882003999</v>
      </c>
      <c r="L66" s="131">
        <v>122.168006920593</v>
      </c>
      <c r="M66" s="131">
        <v>30.951323094793601</v>
      </c>
      <c r="N66" s="131">
        <v>231593.58995900501</v>
      </c>
      <c r="O66" s="131">
        <v>704.40121043842703</v>
      </c>
      <c r="P66" s="131">
        <v>94.370743563129096</v>
      </c>
      <c r="Q66" s="131">
        <v>38.119313126115799</v>
      </c>
      <c r="R66" s="131">
        <v>229.811929775446</v>
      </c>
      <c r="S66" s="144">
        <v>402936.70663440099</v>
      </c>
    </row>
    <row r="67" spans="1:21" x14ac:dyDescent="0.2">
      <c r="A67" s="132" t="s">
        <v>440</v>
      </c>
      <c r="B67" s="131">
        <v>3275.9508625283802</v>
      </c>
      <c r="C67" s="131">
        <v>137.84416273487901</v>
      </c>
      <c r="D67" s="131">
        <v>0</v>
      </c>
      <c r="E67" s="131">
        <v>14836.6736802793</v>
      </c>
      <c r="F67" s="131">
        <v>134.75498464624599</v>
      </c>
      <c r="G67" s="131">
        <v>45376.048893408297</v>
      </c>
      <c r="H67" s="131">
        <v>18109.0047497698</v>
      </c>
      <c r="I67" s="131">
        <v>3274.7338447894799</v>
      </c>
      <c r="J67" s="131">
        <v>0</v>
      </c>
      <c r="K67" s="131">
        <v>134.45326818797599</v>
      </c>
      <c r="L67" s="131">
        <v>1668.9893924601199</v>
      </c>
      <c r="M67" s="131">
        <v>120.057458287665</v>
      </c>
      <c r="N67" s="131">
        <v>159080.652491785</v>
      </c>
      <c r="O67" s="131">
        <v>9800.7973815948098</v>
      </c>
      <c r="P67" s="131">
        <v>41.861738649585902</v>
      </c>
      <c r="Q67" s="131">
        <v>62.660653513282298</v>
      </c>
      <c r="R67" s="131">
        <v>0</v>
      </c>
      <c r="S67" s="144">
        <v>256054.48356263401</v>
      </c>
    </row>
    <row r="68" spans="1:21" x14ac:dyDescent="0.2">
      <c r="A68" s="132" t="s">
        <v>441</v>
      </c>
      <c r="B68" s="131">
        <v>466788.431605021</v>
      </c>
      <c r="C68" s="131">
        <v>18580.881773482899</v>
      </c>
      <c r="D68" s="131">
        <v>196298.63742897601</v>
      </c>
      <c r="E68" s="131">
        <v>1780822.86875344</v>
      </c>
      <c r="F68" s="131">
        <v>21141.459043862</v>
      </c>
      <c r="G68" s="131">
        <v>5370684.8189089503</v>
      </c>
      <c r="H68" s="131">
        <v>2117386.9037942602</v>
      </c>
      <c r="I68" s="131">
        <v>442027.75963826</v>
      </c>
      <c r="J68" s="131">
        <v>23380.029542300901</v>
      </c>
      <c r="K68" s="131">
        <v>18094.964993806399</v>
      </c>
      <c r="L68" s="131">
        <v>35352.2824346911</v>
      </c>
      <c r="M68" s="131">
        <v>5622.6992339511398</v>
      </c>
      <c r="N68" s="131">
        <v>17428103.554219499</v>
      </c>
      <c r="O68" s="131">
        <v>494128.91807105503</v>
      </c>
      <c r="P68" s="131">
        <v>6233.8023228947304</v>
      </c>
      <c r="Q68" s="131">
        <v>3676.1787439609798</v>
      </c>
      <c r="R68" s="131">
        <v>11567.979491562401</v>
      </c>
      <c r="S68" s="144">
        <v>28439892.170000002</v>
      </c>
    </row>
    <row r="69" spans="1:21" x14ac:dyDescent="0.2">
      <c r="A69" s="132" t="s">
        <v>442</v>
      </c>
      <c r="B69" s="131">
        <v>32292.799390271899</v>
      </c>
      <c r="C69" s="131">
        <v>1252.5996291630499</v>
      </c>
      <c r="D69" s="131">
        <v>17115.781773318198</v>
      </c>
      <c r="E69" s="131">
        <v>89688.867604569095</v>
      </c>
      <c r="F69" s="131">
        <v>804.45501126014801</v>
      </c>
      <c r="G69" s="131">
        <v>357019.47770194098</v>
      </c>
      <c r="H69" s="131">
        <v>144408.81818232301</v>
      </c>
      <c r="I69" s="131">
        <v>30208.3136158421</v>
      </c>
      <c r="J69" s="131">
        <v>2042.9957071157301</v>
      </c>
      <c r="K69" s="131">
        <v>1241.91886663439</v>
      </c>
      <c r="L69" s="131">
        <v>485.50000878913198</v>
      </c>
      <c r="M69" s="131">
        <v>123.00165987257699</v>
      </c>
      <c r="N69" s="131">
        <v>920361.17142916506</v>
      </c>
      <c r="O69" s="131">
        <v>2799.3154875745399</v>
      </c>
      <c r="P69" s="131">
        <v>375.03269459995499</v>
      </c>
      <c r="Q69" s="131">
        <v>151.48750744369599</v>
      </c>
      <c r="R69" s="131">
        <v>913.28079043105595</v>
      </c>
      <c r="S69" s="144">
        <v>1601284.8170603099</v>
      </c>
    </row>
    <row r="70" spans="1:21" x14ac:dyDescent="0.2">
      <c r="A70" s="135" t="s">
        <v>443</v>
      </c>
      <c r="B70" s="131">
        <v>0</v>
      </c>
      <c r="C70" s="131">
        <v>0</v>
      </c>
      <c r="D70" s="131">
        <v>0</v>
      </c>
      <c r="E70" s="131">
        <v>0</v>
      </c>
      <c r="F70" s="131">
        <v>0</v>
      </c>
      <c r="G70" s="131">
        <v>0</v>
      </c>
      <c r="H70" s="131">
        <v>0</v>
      </c>
      <c r="I70" s="131">
        <v>0</v>
      </c>
      <c r="J70" s="131">
        <v>0</v>
      </c>
      <c r="K70" s="131">
        <v>0</v>
      </c>
      <c r="L70" s="131">
        <v>0</v>
      </c>
      <c r="M70" s="131">
        <v>0</v>
      </c>
      <c r="N70" s="131">
        <v>0</v>
      </c>
      <c r="O70" s="131">
        <v>0</v>
      </c>
      <c r="P70" s="131">
        <v>0</v>
      </c>
      <c r="Q70" s="131">
        <v>0</v>
      </c>
      <c r="R70" s="131">
        <v>0</v>
      </c>
      <c r="S70" s="144">
        <v>0</v>
      </c>
      <c r="T70" s="136">
        <f>SUM(S61:S70)</f>
        <v>92905415.463078216</v>
      </c>
      <c r="U70" s="134" t="s">
        <v>153</v>
      </c>
    </row>
    <row r="71" spans="1:21" x14ac:dyDescent="0.2">
      <c r="A71" s="132" t="s">
        <v>444</v>
      </c>
      <c r="B71" s="131">
        <v>58332.0505171525</v>
      </c>
      <c r="C71" s="131">
        <v>2280.3257325464901</v>
      </c>
      <c r="D71" s="131">
        <v>30430.448225819</v>
      </c>
      <c r="E71" s="131">
        <v>176018.77398847399</v>
      </c>
      <c r="F71" s="131">
        <v>1415.7437415735401</v>
      </c>
      <c r="G71" s="131">
        <v>680522.02266030805</v>
      </c>
      <c r="H71" s="131">
        <v>274736.441184216</v>
      </c>
      <c r="I71" s="131">
        <v>54531.122194540098</v>
      </c>
      <c r="J71" s="131">
        <v>3698.9854730141001</v>
      </c>
      <c r="K71" s="131">
        <v>2372.4189128984999</v>
      </c>
      <c r="L71" s="131">
        <v>312.68225720058598</v>
      </c>
      <c r="M71" s="131">
        <v>218.151569124487</v>
      </c>
      <c r="N71" s="131">
        <v>1847794.01492933</v>
      </c>
      <c r="O71" s="131">
        <v>1838.6812616387399</v>
      </c>
      <c r="P71" s="131">
        <v>659.85359380604405</v>
      </c>
      <c r="Q71" s="131">
        <v>282.39478425670802</v>
      </c>
      <c r="R71" s="131">
        <v>1536.80354974898</v>
      </c>
      <c r="S71" s="131">
        <v>3136980.9145756499</v>
      </c>
    </row>
    <row r="72" spans="1:21" x14ac:dyDescent="0.2">
      <c r="A72" s="132" t="s">
        <v>445</v>
      </c>
      <c r="B72" s="131">
        <v>1682999.0260298799</v>
      </c>
      <c r="C72" s="131">
        <v>68369.130630268293</v>
      </c>
      <c r="D72" s="131">
        <v>465234.76545718999</v>
      </c>
      <c r="E72" s="131">
        <v>12321331.472261701</v>
      </c>
      <c r="F72" s="131">
        <v>110877.671581566</v>
      </c>
      <c r="G72" s="131">
        <v>23188412.264663201</v>
      </c>
      <c r="H72" s="131">
        <v>8218835.1907595396</v>
      </c>
      <c r="I72" s="131">
        <v>1668922.8081419501</v>
      </c>
      <c r="J72" s="131">
        <v>57723.333832697201</v>
      </c>
      <c r="K72" s="131">
        <v>68225.7623972929</v>
      </c>
      <c r="L72" s="131">
        <v>679847.04477867705</v>
      </c>
      <c r="M72" s="131">
        <v>35244.7550890208</v>
      </c>
      <c r="N72" s="131">
        <v>147116331.86062899</v>
      </c>
      <c r="O72" s="131">
        <v>1254263.0810529799</v>
      </c>
      <c r="P72" s="131">
        <v>21304.7038781255</v>
      </c>
      <c r="Q72" s="131">
        <v>21407.632934416299</v>
      </c>
      <c r="R72" s="131">
        <v>33795.563210415399</v>
      </c>
      <c r="S72" s="131">
        <v>197013126.06732801</v>
      </c>
    </row>
    <row r="73" spans="1:21" x14ac:dyDescent="0.2">
      <c r="A73" s="132" t="s">
        <v>446</v>
      </c>
      <c r="B73" s="131">
        <v>0</v>
      </c>
      <c r="C73" s="131">
        <v>0</v>
      </c>
      <c r="D73" s="131">
        <v>0</v>
      </c>
      <c r="E73" s="131">
        <v>0</v>
      </c>
      <c r="F73" s="131">
        <v>0</v>
      </c>
      <c r="G73" s="131">
        <v>0</v>
      </c>
      <c r="H73" s="131">
        <v>0</v>
      </c>
      <c r="I73" s="131">
        <v>0</v>
      </c>
      <c r="J73" s="131">
        <v>0</v>
      </c>
      <c r="K73" s="131">
        <v>0</v>
      </c>
      <c r="L73" s="131">
        <v>0</v>
      </c>
      <c r="M73" s="131">
        <v>0</v>
      </c>
      <c r="N73" s="131">
        <v>0</v>
      </c>
      <c r="O73" s="131">
        <v>0</v>
      </c>
      <c r="P73" s="131">
        <v>0</v>
      </c>
      <c r="Q73" s="131">
        <v>0</v>
      </c>
      <c r="R73" s="131">
        <v>0</v>
      </c>
      <c r="S73" s="131">
        <v>0</v>
      </c>
    </row>
    <row r="74" spans="1:21" s="287" customFormat="1" x14ac:dyDescent="0.2">
      <c r="A74" s="286" t="s">
        <v>447</v>
      </c>
      <c r="B74" s="287">
        <v>89425718.031063899</v>
      </c>
      <c r="C74" s="287">
        <v>4176262.8259062301</v>
      </c>
      <c r="D74" s="287">
        <v>36307353.897983998</v>
      </c>
      <c r="E74" s="287">
        <v>381519718.45128399</v>
      </c>
      <c r="F74" s="287">
        <v>4294642.0858810097</v>
      </c>
      <c r="G74" s="287">
        <v>1161081744.0947299</v>
      </c>
      <c r="H74" s="287">
        <v>389309710.692554</v>
      </c>
      <c r="I74" s="287">
        <v>79999169.596220806</v>
      </c>
      <c r="J74" s="287">
        <v>4621044.7998609599</v>
      </c>
      <c r="K74" s="287">
        <v>4161010.8713837601</v>
      </c>
      <c r="L74" s="287">
        <v>14730363.5873213</v>
      </c>
      <c r="M74" s="287">
        <v>1027155.38347241</v>
      </c>
      <c r="N74" s="287">
        <v>3652240399.2397499</v>
      </c>
      <c r="O74" s="287">
        <v>92525633.9668874</v>
      </c>
      <c r="P74" s="287">
        <v>1529019.97210206</v>
      </c>
      <c r="Q74" s="287">
        <v>822548.82356177096</v>
      </c>
      <c r="R74" s="287">
        <v>4433565.7631138898</v>
      </c>
      <c r="S74" s="287">
        <v>5922205062.0830803</v>
      </c>
    </row>
    <row r="75" spans="1:21" x14ac:dyDescent="0.2">
      <c r="A75" s="132" t="s">
        <v>448</v>
      </c>
      <c r="B75" s="131">
        <v>0</v>
      </c>
      <c r="C75" s="131">
        <v>0</v>
      </c>
      <c r="D75" s="131">
        <v>0</v>
      </c>
      <c r="E75" s="131">
        <v>0</v>
      </c>
      <c r="F75" s="131">
        <v>0</v>
      </c>
      <c r="G75" s="131">
        <v>0</v>
      </c>
      <c r="H75" s="131">
        <v>0</v>
      </c>
      <c r="I75" s="131">
        <v>0</v>
      </c>
      <c r="J75" s="131">
        <v>0</v>
      </c>
      <c r="K75" s="131">
        <v>0</v>
      </c>
      <c r="L75" s="131">
        <v>0</v>
      </c>
      <c r="M75" s="131">
        <v>0</v>
      </c>
      <c r="N75" s="131">
        <v>0</v>
      </c>
      <c r="O75" s="131">
        <v>0</v>
      </c>
      <c r="P75" s="131">
        <v>0</v>
      </c>
      <c r="Q75" s="131">
        <v>0</v>
      </c>
      <c r="R75" s="131">
        <v>0</v>
      </c>
      <c r="S75" s="131">
        <v>0</v>
      </c>
    </row>
    <row r="76" spans="1:21" x14ac:dyDescent="0.2">
      <c r="A76" s="132" t="s">
        <v>449</v>
      </c>
    </row>
    <row r="77" spans="1:21" x14ac:dyDescent="0.2">
      <c r="A77" s="132" t="s">
        <v>480</v>
      </c>
      <c r="B77" s="131">
        <v>34571960.649499997</v>
      </c>
      <c r="C77" s="131">
        <v>889782.23306</v>
      </c>
      <c r="D77" s="131">
        <v>17195180.098639999</v>
      </c>
      <c r="E77" s="131">
        <v>22433982.42148</v>
      </c>
      <c r="F77" s="131">
        <v>35778.936440000303</v>
      </c>
      <c r="G77" s="131">
        <v>223476173.75363499</v>
      </c>
      <c r="H77" s="131">
        <v>106705792.990949</v>
      </c>
      <c r="I77" s="131">
        <v>23662849.543301702</v>
      </c>
      <c r="J77" s="131">
        <v>1305630.50492</v>
      </c>
      <c r="K77" s="131">
        <v>578497.67344000004</v>
      </c>
      <c r="L77" s="131">
        <v>96389.556941442104</v>
      </c>
      <c r="M77" s="131">
        <v>187772.52023999899</v>
      </c>
      <c r="N77" s="131">
        <v>454224217.82590997</v>
      </c>
      <c r="O77" s="131">
        <v>7534845.82971045</v>
      </c>
      <c r="P77" s="131">
        <v>14246.020619999799</v>
      </c>
      <c r="Q77" s="131">
        <v>138848.80755999999</v>
      </c>
      <c r="R77" s="131">
        <v>36191.356180000097</v>
      </c>
      <c r="S77" s="131">
        <v>893088140.72252905</v>
      </c>
    </row>
    <row r="78" spans="1:21" x14ac:dyDescent="0.2">
      <c r="A78" s="132" t="s">
        <v>481</v>
      </c>
      <c r="B78" s="131">
        <v>0</v>
      </c>
      <c r="C78" s="131">
        <v>0</v>
      </c>
      <c r="D78" s="131">
        <v>0</v>
      </c>
      <c r="E78" s="131">
        <v>0</v>
      </c>
      <c r="F78" s="131">
        <v>0</v>
      </c>
      <c r="G78" s="131">
        <v>0</v>
      </c>
      <c r="H78" s="131">
        <v>0</v>
      </c>
      <c r="I78" s="131">
        <v>0</v>
      </c>
      <c r="J78" s="131">
        <v>0</v>
      </c>
      <c r="K78" s="131">
        <v>0</v>
      </c>
      <c r="L78" s="131">
        <v>0</v>
      </c>
      <c r="M78" s="131">
        <v>0</v>
      </c>
      <c r="N78" s="131">
        <v>0</v>
      </c>
      <c r="O78" s="131">
        <v>0</v>
      </c>
      <c r="P78" s="131">
        <v>0</v>
      </c>
      <c r="Q78" s="131">
        <v>0</v>
      </c>
      <c r="R78" s="131">
        <v>0</v>
      </c>
      <c r="S78" s="131">
        <v>0</v>
      </c>
    </row>
    <row r="79" spans="1:21" x14ac:dyDescent="0.2">
      <c r="A79" s="132" t="s">
        <v>482</v>
      </c>
      <c r="B79" s="131">
        <v>0</v>
      </c>
      <c r="C79" s="131">
        <v>0</v>
      </c>
      <c r="D79" s="131">
        <v>0</v>
      </c>
      <c r="E79" s="131">
        <v>0</v>
      </c>
      <c r="F79" s="131">
        <v>0</v>
      </c>
      <c r="G79" s="131">
        <v>0</v>
      </c>
      <c r="H79" s="131">
        <v>0</v>
      </c>
      <c r="I79" s="131">
        <v>0</v>
      </c>
      <c r="J79" s="131">
        <v>0</v>
      </c>
      <c r="K79" s="131">
        <v>0</v>
      </c>
      <c r="L79" s="131">
        <v>0</v>
      </c>
      <c r="M79" s="131">
        <v>0</v>
      </c>
      <c r="N79" s="131">
        <v>0</v>
      </c>
      <c r="O79" s="131">
        <v>0</v>
      </c>
      <c r="P79" s="131">
        <v>0</v>
      </c>
      <c r="Q79" s="131">
        <v>0</v>
      </c>
      <c r="R79" s="131">
        <v>0</v>
      </c>
      <c r="S79" s="131">
        <v>0</v>
      </c>
    </row>
    <row r="80" spans="1:21" x14ac:dyDescent="0.2">
      <c r="A80" s="132" t="s">
        <v>483</v>
      </c>
      <c r="B80" s="131">
        <v>34571960.649499997</v>
      </c>
      <c r="C80" s="131">
        <v>889782.23306</v>
      </c>
      <c r="D80" s="131">
        <v>17195180.098639999</v>
      </c>
      <c r="E80" s="131">
        <v>22433982.42148</v>
      </c>
      <c r="F80" s="131">
        <v>35778.936440000303</v>
      </c>
      <c r="G80" s="131">
        <v>223476173.75363499</v>
      </c>
      <c r="H80" s="131">
        <v>106705792.990949</v>
      </c>
      <c r="I80" s="131">
        <v>23662849.543301702</v>
      </c>
      <c r="J80" s="131">
        <v>1305630.50492</v>
      </c>
      <c r="K80" s="131">
        <v>578497.67344000004</v>
      </c>
      <c r="L80" s="131">
        <v>96389.556941442104</v>
      </c>
      <c r="M80" s="131">
        <v>187772.52023999899</v>
      </c>
      <c r="N80" s="131">
        <v>454224217.82590997</v>
      </c>
      <c r="O80" s="131">
        <v>7534845.82971045</v>
      </c>
      <c r="P80" s="131">
        <v>14246.020619999799</v>
      </c>
      <c r="Q80" s="131">
        <v>138848.80755999999</v>
      </c>
      <c r="R80" s="131">
        <v>36191.356180000097</v>
      </c>
      <c r="S80" s="131">
        <v>893088140.72252905</v>
      </c>
    </row>
    <row r="81" spans="1:19" x14ac:dyDescent="0.2">
      <c r="A81" s="132" t="s">
        <v>484</v>
      </c>
      <c r="B81" s="131">
        <v>-9943455.4466999993</v>
      </c>
      <c r="C81" s="131">
        <v>-369909.54728</v>
      </c>
      <c r="D81" s="131">
        <v>-5233923.5395799996</v>
      </c>
      <c r="E81" s="131">
        <v>0</v>
      </c>
      <c r="F81" s="131">
        <v>0</v>
      </c>
      <c r="G81" s="131">
        <v>-2200965.0890242099</v>
      </c>
      <c r="H81" s="131">
        <v>-4151523.4878599001</v>
      </c>
      <c r="I81" s="131">
        <v>-1068986.7875417999</v>
      </c>
      <c r="J81" s="131">
        <v>0</v>
      </c>
      <c r="K81" s="131">
        <v>0</v>
      </c>
      <c r="L81" s="131">
        <v>0</v>
      </c>
      <c r="M81" s="131">
        <v>0</v>
      </c>
      <c r="N81" s="131">
        <v>0</v>
      </c>
      <c r="O81" s="131">
        <v>0</v>
      </c>
      <c r="P81" s="131">
        <v>0</v>
      </c>
      <c r="Q81" s="131">
        <v>0</v>
      </c>
      <c r="R81" s="131">
        <v>0</v>
      </c>
      <c r="S81" s="131">
        <v>-22968763.897985902</v>
      </c>
    </row>
    <row r="82" spans="1:19" x14ac:dyDescent="0.2">
      <c r="A82" s="132" t="s">
        <v>485</v>
      </c>
      <c r="B82" s="131">
        <v>2997.0435124010301</v>
      </c>
      <c r="C82" s="131">
        <v>113.331750550289</v>
      </c>
      <c r="D82" s="131">
        <v>1682.1136665064</v>
      </c>
      <c r="E82" s="131">
        <v>6656.4686961588604</v>
      </c>
      <c r="F82" s="131">
        <v>78.3345194675031</v>
      </c>
      <c r="G82" s="131">
        <v>28800.8285012905</v>
      </c>
      <c r="H82" s="131">
        <v>11718.0877010529</v>
      </c>
      <c r="I82" s="131">
        <v>2805.2834017529299</v>
      </c>
      <c r="J82" s="131">
        <v>192.923047047235</v>
      </c>
      <c r="K82" s="131">
        <v>101.716587668755</v>
      </c>
      <c r="L82" s="131">
        <v>109.17923853446101</v>
      </c>
      <c r="M82" s="131">
        <v>12.0368323513117</v>
      </c>
      <c r="N82" s="131">
        <v>63560.035113715399</v>
      </c>
      <c r="O82" s="131">
        <v>625.41865828361995</v>
      </c>
      <c r="P82" s="131">
        <v>36.537274194747098</v>
      </c>
      <c r="Q82" s="131">
        <v>13.22298634941</v>
      </c>
      <c r="R82" s="131">
        <v>99.998556719022801</v>
      </c>
      <c r="S82" s="131">
        <v>119602.560044044</v>
      </c>
    </row>
    <row r="83" spans="1:19" x14ac:dyDescent="0.2">
      <c r="A83" s="132" t="s">
        <v>486</v>
      </c>
      <c r="B83" s="131">
        <v>24631502.246312398</v>
      </c>
      <c r="C83" s="131">
        <v>519986.01753055002</v>
      </c>
      <c r="D83" s="131">
        <v>11962938.672726501</v>
      </c>
      <c r="E83" s="131">
        <v>22440638.890176099</v>
      </c>
      <c r="F83" s="131">
        <v>35857.270959467802</v>
      </c>
      <c r="G83" s="131">
        <v>221304009.493112</v>
      </c>
      <c r="H83" s="131">
        <v>102565987.590791</v>
      </c>
      <c r="I83" s="131">
        <v>22596668.039161701</v>
      </c>
      <c r="J83" s="131">
        <v>1305823.4279670401</v>
      </c>
      <c r="K83" s="131">
        <v>578599.39002766798</v>
      </c>
      <c r="L83" s="131">
        <v>96498.736179976593</v>
      </c>
      <c r="M83" s="131">
        <v>187784.55707235099</v>
      </c>
      <c r="N83" s="131">
        <v>454287777.86102301</v>
      </c>
      <c r="O83" s="131">
        <v>7535471.2483687298</v>
      </c>
      <c r="P83" s="131">
        <v>14282.5578941945</v>
      </c>
      <c r="Q83" s="131">
        <v>138862.03054634901</v>
      </c>
      <c r="R83" s="131">
        <v>36291.354736719099</v>
      </c>
      <c r="S83" s="131">
        <v>870238979.38458705</v>
      </c>
    </row>
    <row r="84" spans="1:19" x14ac:dyDescent="0.2">
      <c r="A84" s="132" t="s">
        <v>487</v>
      </c>
      <c r="B84" s="131">
        <v>0</v>
      </c>
      <c r="C84" s="131">
        <v>0</v>
      </c>
      <c r="D84" s="131">
        <v>0</v>
      </c>
      <c r="E84" s="131">
        <v>0</v>
      </c>
      <c r="F84" s="131">
        <v>0</v>
      </c>
      <c r="G84" s="131">
        <v>0</v>
      </c>
      <c r="H84" s="131">
        <v>0</v>
      </c>
      <c r="I84" s="131">
        <v>0</v>
      </c>
      <c r="J84" s="131">
        <v>0</v>
      </c>
      <c r="K84" s="131">
        <v>0</v>
      </c>
      <c r="L84" s="131">
        <v>0</v>
      </c>
      <c r="M84" s="131">
        <v>0</v>
      </c>
      <c r="N84" s="131">
        <v>0</v>
      </c>
      <c r="O84" s="131">
        <v>0</v>
      </c>
      <c r="P84" s="131">
        <v>0</v>
      </c>
      <c r="Q84" s="131">
        <v>0</v>
      </c>
      <c r="R84" s="131">
        <v>0</v>
      </c>
      <c r="S84" s="131">
        <v>0</v>
      </c>
    </row>
    <row r="85" spans="1:19" hidden="1" outlineLevel="1" x14ac:dyDescent="0.2">
      <c r="A85" s="132" t="s">
        <v>488</v>
      </c>
      <c r="B85" s="131">
        <v>1611114.12</v>
      </c>
      <c r="C85" s="131">
        <v>1611114.12</v>
      </c>
      <c r="D85" s="131">
        <v>1611114.12</v>
      </c>
      <c r="E85" s="131">
        <v>1611114.12</v>
      </c>
      <c r="F85" s="131">
        <v>1611114.12</v>
      </c>
      <c r="G85" s="131">
        <v>1611114.12</v>
      </c>
      <c r="H85" s="131">
        <v>1611114.12</v>
      </c>
      <c r="I85" s="131">
        <v>1611114.12</v>
      </c>
      <c r="J85" s="131">
        <v>1611114.12</v>
      </c>
      <c r="K85" s="131">
        <v>1611114.12</v>
      </c>
      <c r="L85" s="131">
        <v>1611114.12</v>
      </c>
      <c r="M85" s="131">
        <v>1611114.12</v>
      </c>
      <c r="N85" s="131">
        <v>1611114.12</v>
      </c>
      <c r="O85" s="131">
        <v>1611114.12</v>
      </c>
      <c r="P85" s="131">
        <v>1611114.12</v>
      </c>
      <c r="Q85" s="131">
        <v>1611114.12</v>
      </c>
      <c r="R85" s="131">
        <v>1611114.12</v>
      </c>
      <c r="S85" s="131">
        <v>27388940.039999999</v>
      </c>
    </row>
    <row r="86" spans="1:19" hidden="1" outlineLevel="1" x14ac:dyDescent="0.2">
      <c r="A86" s="132" t="s">
        <v>450</v>
      </c>
      <c r="B86" s="131">
        <v>69811.702149308694</v>
      </c>
      <c r="C86" s="131">
        <v>69811.702149308694</v>
      </c>
      <c r="D86" s="131">
        <v>69811.702149308694</v>
      </c>
      <c r="E86" s="131">
        <v>69811.702149308694</v>
      </c>
      <c r="F86" s="131">
        <v>69811.702149308694</v>
      </c>
      <c r="G86" s="131">
        <v>69811.702149308694</v>
      </c>
      <c r="H86" s="131">
        <v>69811.702149308694</v>
      </c>
      <c r="I86" s="131">
        <v>69811.702149308694</v>
      </c>
      <c r="J86" s="131">
        <v>69811.702149308694</v>
      </c>
      <c r="K86" s="131">
        <v>69811.702149308694</v>
      </c>
      <c r="L86" s="131">
        <v>69811.702149308694</v>
      </c>
      <c r="M86" s="131">
        <v>69811.702149308694</v>
      </c>
      <c r="N86" s="131">
        <v>69811.702149308694</v>
      </c>
      <c r="O86" s="131">
        <v>69811.702149308694</v>
      </c>
      <c r="P86" s="131">
        <v>69811.702149308694</v>
      </c>
      <c r="Q86" s="131">
        <v>69811.702149308694</v>
      </c>
      <c r="R86" s="131">
        <v>69811.702149308694</v>
      </c>
    </row>
    <row r="87" spans="1:19" hidden="1" outlineLevel="1" x14ac:dyDescent="0.2">
      <c r="A87" s="132" t="s">
        <v>451</v>
      </c>
      <c r="B87" s="131">
        <v>4564.1530009341604</v>
      </c>
      <c r="C87" s="131">
        <v>4564.1530009341604</v>
      </c>
      <c r="D87" s="131">
        <v>4564.1530009341604</v>
      </c>
      <c r="E87" s="131">
        <v>4564.1530009341604</v>
      </c>
      <c r="F87" s="131">
        <v>4564.1530009341604</v>
      </c>
      <c r="G87" s="131">
        <v>4564.1530009341604</v>
      </c>
      <c r="H87" s="131">
        <v>4564.1530009341604</v>
      </c>
      <c r="I87" s="131">
        <v>4564.1530009341604</v>
      </c>
      <c r="J87" s="131">
        <v>4564.1530009341604</v>
      </c>
      <c r="K87" s="131">
        <v>4564.1530009341604</v>
      </c>
      <c r="L87" s="131">
        <v>4564.1530009341604</v>
      </c>
      <c r="M87" s="131">
        <v>4564.1530009341604</v>
      </c>
      <c r="N87" s="131">
        <v>4564.1530009341604</v>
      </c>
      <c r="O87" s="131">
        <v>4564.1530009341604</v>
      </c>
      <c r="P87" s="131">
        <v>4564.1530009341604</v>
      </c>
      <c r="Q87" s="131">
        <v>4564.1530009341604</v>
      </c>
      <c r="R87" s="131">
        <v>4564.1530009341604</v>
      </c>
    </row>
    <row r="88" spans="1:19" hidden="1" outlineLevel="1" x14ac:dyDescent="0.2">
      <c r="A88" s="132" t="s">
        <v>452</v>
      </c>
      <c r="B88" s="131">
        <v>4316491.5692791697</v>
      </c>
      <c r="C88" s="131">
        <v>4316491.5692791697</v>
      </c>
      <c r="D88" s="131">
        <v>4316491.5692791697</v>
      </c>
      <c r="E88" s="131">
        <v>4316491.5692791697</v>
      </c>
      <c r="F88" s="131">
        <v>4316491.5692791697</v>
      </c>
      <c r="G88" s="131">
        <v>4316491.5692791697</v>
      </c>
      <c r="H88" s="131">
        <v>4316491.5692791697</v>
      </c>
      <c r="I88" s="131">
        <v>4316491.5692791697</v>
      </c>
      <c r="J88" s="131">
        <v>4316491.5692791697</v>
      </c>
      <c r="K88" s="131">
        <v>4316491.5692791697</v>
      </c>
      <c r="L88" s="131">
        <v>4316491.5692791697</v>
      </c>
      <c r="M88" s="131">
        <v>4316491.5692791697</v>
      </c>
      <c r="N88" s="131">
        <v>4316491.5692791697</v>
      </c>
      <c r="O88" s="131">
        <v>4316491.5692791697</v>
      </c>
      <c r="P88" s="131">
        <v>4316491.5692791697</v>
      </c>
      <c r="Q88" s="131">
        <v>4316491.5692791697</v>
      </c>
      <c r="R88" s="131">
        <v>4316491.5692791697</v>
      </c>
    </row>
    <row r="89" spans="1:19" hidden="1" outlineLevel="1" x14ac:dyDescent="0.2">
      <c r="A89" s="132" t="s">
        <v>453</v>
      </c>
      <c r="B89" s="131">
        <v>51532.064967264298</v>
      </c>
      <c r="C89" s="131">
        <v>51532.064967264298</v>
      </c>
      <c r="D89" s="131">
        <v>51532.064967264298</v>
      </c>
      <c r="E89" s="131">
        <v>51532.064967264298</v>
      </c>
      <c r="F89" s="131">
        <v>51532.064967264298</v>
      </c>
      <c r="G89" s="131">
        <v>51532.064967264298</v>
      </c>
      <c r="H89" s="131">
        <v>51532.064967264298</v>
      </c>
      <c r="I89" s="131">
        <v>51532.064967264298</v>
      </c>
      <c r="J89" s="131">
        <v>51532.064967264298</v>
      </c>
      <c r="K89" s="131">
        <v>51532.064967264298</v>
      </c>
      <c r="L89" s="131">
        <v>51532.064967264298</v>
      </c>
      <c r="M89" s="131">
        <v>51532.064967264298</v>
      </c>
      <c r="N89" s="131">
        <v>51532.064967264298</v>
      </c>
      <c r="O89" s="131">
        <v>51532.064967264298</v>
      </c>
      <c r="P89" s="131">
        <v>51532.064967264298</v>
      </c>
      <c r="Q89" s="131">
        <v>51532.064967264298</v>
      </c>
      <c r="R89" s="131">
        <v>51532.064967264298</v>
      </c>
    </row>
    <row r="90" spans="1:19" hidden="1" outlineLevel="1" x14ac:dyDescent="0.2">
      <c r="A90" s="132" t="s">
        <v>454</v>
      </c>
      <c r="B90" s="131">
        <v>3704666.1621642699</v>
      </c>
      <c r="C90" s="131">
        <v>3704666.1621642699</v>
      </c>
      <c r="D90" s="131">
        <v>3704666.1621642699</v>
      </c>
      <c r="E90" s="131">
        <v>3704666.1621642699</v>
      </c>
      <c r="F90" s="131">
        <v>3704666.1621642699</v>
      </c>
      <c r="G90" s="131">
        <v>3704666.1621642699</v>
      </c>
      <c r="H90" s="131">
        <v>3704666.1621642699</v>
      </c>
      <c r="I90" s="131">
        <v>3704666.1621642699</v>
      </c>
      <c r="J90" s="131">
        <v>3704666.1621642699</v>
      </c>
      <c r="K90" s="131">
        <v>3704666.1621642699</v>
      </c>
      <c r="L90" s="131">
        <v>3704666.1621642699</v>
      </c>
      <c r="M90" s="131">
        <v>3704666.1621642699</v>
      </c>
      <c r="N90" s="131">
        <v>3704666.1621642699</v>
      </c>
      <c r="O90" s="131">
        <v>3704666.1621642699</v>
      </c>
      <c r="P90" s="131">
        <v>3704666.1621642699</v>
      </c>
      <c r="Q90" s="131">
        <v>3704666.1621642699</v>
      </c>
      <c r="R90" s="131">
        <v>3704666.1621642699</v>
      </c>
    </row>
    <row r="91" spans="1:19" hidden="1" outlineLevel="1" x14ac:dyDescent="0.2">
      <c r="A91" s="132" t="s">
        <v>455</v>
      </c>
      <c r="B91" s="131">
        <v>519688.76941805403</v>
      </c>
      <c r="C91" s="131">
        <v>519688.76941805403</v>
      </c>
      <c r="D91" s="131">
        <v>519688.76941805403</v>
      </c>
      <c r="E91" s="131">
        <v>519688.76941805403</v>
      </c>
      <c r="F91" s="131">
        <v>519688.76941805403</v>
      </c>
      <c r="G91" s="131">
        <v>519688.76941805403</v>
      </c>
      <c r="H91" s="131">
        <v>519688.76941805403</v>
      </c>
      <c r="I91" s="131">
        <v>519688.76941805403</v>
      </c>
      <c r="J91" s="131">
        <v>519688.76941805403</v>
      </c>
      <c r="K91" s="131">
        <v>519688.76941805403</v>
      </c>
      <c r="L91" s="131">
        <v>519688.76941805403</v>
      </c>
      <c r="M91" s="131">
        <v>519688.76941805403</v>
      </c>
      <c r="N91" s="131">
        <v>519688.76941805403</v>
      </c>
      <c r="O91" s="131">
        <v>519688.76941805403</v>
      </c>
      <c r="P91" s="131">
        <v>519688.76941805403</v>
      </c>
      <c r="Q91" s="131">
        <v>519688.76941805403</v>
      </c>
      <c r="R91" s="131">
        <v>519688.76941805403</v>
      </c>
    </row>
    <row r="92" spans="1:19" hidden="1" outlineLevel="1" x14ac:dyDescent="0.2">
      <c r="A92" s="132" t="s">
        <v>456</v>
      </c>
      <c r="B92" s="131">
        <v>127117.330577243</v>
      </c>
      <c r="C92" s="131">
        <v>127117.330577243</v>
      </c>
      <c r="D92" s="131">
        <v>127117.330577243</v>
      </c>
      <c r="E92" s="131">
        <v>127117.330577243</v>
      </c>
      <c r="F92" s="131">
        <v>127117.330577243</v>
      </c>
      <c r="G92" s="131">
        <v>127117.330577243</v>
      </c>
      <c r="H92" s="131">
        <v>127117.330577243</v>
      </c>
      <c r="I92" s="131">
        <v>127117.330577243</v>
      </c>
      <c r="J92" s="131">
        <v>127117.330577243</v>
      </c>
      <c r="K92" s="131">
        <v>127117.330577243</v>
      </c>
      <c r="L92" s="131">
        <v>127117.330577243</v>
      </c>
      <c r="M92" s="131">
        <v>127117.330577243</v>
      </c>
      <c r="N92" s="131">
        <v>127117.330577243</v>
      </c>
      <c r="O92" s="131">
        <v>127117.330577243</v>
      </c>
      <c r="P92" s="131">
        <v>127117.330577243</v>
      </c>
      <c r="Q92" s="131">
        <v>127117.330577243</v>
      </c>
      <c r="R92" s="131">
        <v>127117.330577243</v>
      </c>
    </row>
    <row r="93" spans="1:19" hidden="1" outlineLevel="1" x14ac:dyDescent="0.2">
      <c r="A93" s="132" t="s">
        <v>457</v>
      </c>
      <c r="B93" s="131">
        <v>2175.6199676585502</v>
      </c>
      <c r="C93" s="131">
        <v>2175.6199676585502</v>
      </c>
      <c r="D93" s="131">
        <v>2175.6199676585502</v>
      </c>
      <c r="E93" s="131">
        <v>2175.6199676585502</v>
      </c>
      <c r="F93" s="131">
        <v>2175.6199676585502</v>
      </c>
      <c r="G93" s="131">
        <v>2175.6199676585502</v>
      </c>
      <c r="H93" s="131">
        <v>2175.6199676585502</v>
      </c>
      <c r="I93" s="131">
        <v>2175.6199676585502</v>
      </c>
      <c r="J93" s="131">
        <v>2175.6199676585502</v>
      </c>
      <c r="K93" s="131">
        <v>2175.6199676585502</v>
      </c>
      <c r="L93" s="131">
        <v>2175.6199676585502</v>
      </c>
      <c r="M93" s="131">
        <v>2175.6199676585502</v>
      </c>
      <c r="N93" s="131">
        <v>2175.6199676585502</v>
      </c>
      <c r="O93" s="131">
        <v>2175.6199676585502</v>
      </c>
      <c r="P93" s="131">
        <v>2175.6199676585502</v>
      </c>
      <c r="Q93" s="131">
        <v>2175.6199676585502</v>
      </c>
      <c r="R93" s="131">
        <v>2175.6199676585502</v>
      </c>
    </row>
    <row r="94" spans="1:19" hidden="1" outlineLevel="1" x14ac:dyDescent="0.2">
      <c r="A94" s="132" t="s">
        <v>458</v>
      </c>
      <c r="B94" s="131">
        <v>560181.82765754301</v>
      </c>
      <c r="C94" s="131">
        <v>560181.82765754301</v>
      </c>
      <c r="D94" s="131">
        <v>560181.82765754301</v>
      </c>
      <c r="E94" s="131">
        <v>560181.82765754301</v>
      </c>
      <c r="F94" s="131">
        <v>560181.82765754301</v>
      </c>
      <c r="G94" s="131">
        <v>560181.82765754301</v>
      </c>
      <c r="H94" s="131">
        <v>560181.82765754301</v>
      </c>
      <c r="I94" s="131">
        <v>560181.82765754301</v>
      </c>
      <c r="J94" s="131">
        <v>560181.82765754301</v>
      </c>
      <c r="K94" s="131">
        <v>560181.82765754301</v>
      </c>
      <c r="L94" s="131">
        <v>560181.82765754301</v>
      </c>
      <c r="M94" s="131">
        <v>560181.82765754301</v>
      </c>
      <c r="N94" s="131">
        <v>560181.82765754301</v>
      </c>
      <c r="O94" s="131">
        <v>560181.82765754301</v>
      </c>
      <c r="P94" s="131">
        <v>560181.82765754301</v>
      </c>
      <c r="Q94" s="131">
        <v>560181.82765754301</v>
      </c>
      <c r="R94" s="131">
        <v>560181.82765754301</v>
      </c>
    </row>
    <row r="95" spans="1:19" hidden="1" outlineLevel="1" x14ac:dyDescent="0.2">
      <c r="A95" s="132" t="s">
        <v>459</v>
      </c>
      <c r="B95" s="131">
        <v>51.018527671523401</v>
      </c>
      <c r="C95" s="131">
        <v>51.018527671523401</v>
      </c>
      <c r="D95" s="131">
        <v>51.018527671523401</v>
      </c>
      <c r="E95" s="131">
        <v>51.018527671523401</v>
      </c>
      <c r="F95" s="131">
        <v>51.018527671523401</v>
      </c>
      <c r="G95" s="131">
        <v>51.018527671523401</v>
      </c>
      <c r="H95" s="131">
        <v>51.018527671523401</v>
      </c>
      <c r="I95" s="131">
        <v>51.018527671523401</v>
      </c>
      <c r="J95" s="131">
        <v>51.018527671523401</v>
      </c>
      <c r="K95" s="131">
        <v>51.018527671523401</v>
      </c>
      <c r="L95" s="131">
        <v>51.018527671523401</v>
      </c>
      <c r="M95" s="131">
        <v>51.018527671523401</v>
      </c>
      <c r="N95" s="131">
        <v>51.018527671523401</v>
      </c>
      <c r="O95" s="131">
        <v>51.018527671523401</v>
      </c>
      <c r="P95" s="131">
        <v>51.018527671523401</v>
      </c>
      <c r="Q95" s="131">
        <v>51.018527671523401</v>
      </c>
      <c r="R95" s="131">
        <v>51.018527671523401</v>
      </c>
    </row>
    <row r="96" spans="1:19" hidden="1" outlineLevel="1" x14ac:dyDescent="0.2">
      <c r="A96" s="132" t="s">
        <v>460</v>
      </c>
      <c r="B96" s="131">
        <v>50480286.115277603</v>
      </c>
      <c r="C96" s="131">
        <v>50480286.115277603</v>
      </c>
      <c r="D96" s="131">
        <v>50480286.115277603</v>
      </c>
      <c r="E96" s="131">
        <v>50480286.115277603</v>
      </c>
      <c r="F96" s="131">
        <v>50480286.115277603</v>
      </c>
      <c r="G96" s="131">
        <v>50480286.115277603</v>
      </c>
      <c r="H96" s="131">
        <v>50480286.115277603</v>
      </c>
      <c r="I96" s="131">
        <v>50480286.115277603</v>
      </c>
      <c r="J96" s="131">
        <v>50480286.115277603</v>
      </c>
      <c r="K96" s="131">
        <v>50480286.115277603</v>
      </c>
      <c r="L96" s="131">
        <v>50480286.115277603</v>
      </c>
      <c r="M96" s="131">
        <v>50480286.115277603</v>
      </c>
      <c r="N96" s="131">
        <v>50480286.115277603</v>
      </c>
      <c r="O96" s="131">
        <v>50480286.115277603</v>
      </c>
      <c r="P96" s="131">
        <v>50480286.115277603</v>
      </c>
      <c r="Q96" s="131">
        <v>50480286.115277603</v>
      </c>
      <c r="R96" s="131">
        <v>50480286.115277603</v>
      </c>
    </row>
    <row r="97" spans="1:21" hidden="1" outlineLevel="1" x14ac:dyDescent="0.2">
      <c r="A97" s="132" t="s">
        <v>461</v>
      </c>
      <c r="B97" s="131">
        <v>55666.920102973403</v>
      </c>
      <c r="C97" s="131">
        <v>55666.920102973403</v>
      </c>
      <c r="D97" s="131">
        <v>55666.920102973403</v>
      </c>
      <c r="E97" s="131">
        <v>55666.920102973403</v>
      </c>
      <c r="F97" s="131">
        <v>55666.920102973403</v>
      </c>
      <c r="G97" s="131">
        <v>55666.920102973403</v>
      </c>
      <c r="H97" s="131">
        <v>55666.920102973403</v>
      </c>
      <c r="I97" s="131">
        <v>55666.920102973403</v>
      </c>
      <c r="J97" s="131">
        <v>55666.920102973403</v>
      </c>
      <c r="K97" s="131">
        <v>55666.920102973403</v>
      </c>
      <c r="L97" s="131">
        <v>55666.920102973403</v>
      </c>
      <c r="M97" s="131">
        <v>55666.920102973403</v>
      </c>
      <c r="N97" s="131">
        <v>55666.920102973403</v>
      </c>
      <c r="O97" s="131">
        <v>55666.920102973403</v>
      </c>
      <c r="P97" s="131">
        <v>55666.920102973403</v>
      </c>
      <c r="Q97" s="131">
        <v>55666.920102973403</v>
      </c>
      <c r="R97" s="131">
        <v>55666.920102973403</v>
      </c>
    </row>
    <row r="98" spans="1:21" hidden="1" outlineLevel="1" x14ac:dyDescent="0.2">
      <c r="A98" s="132" t="s">
        <v>462</v>
      </c>
      <c r="B98" s="131">
        <v>1494.93065175012</v>
      </c>
      <c r="C98" s="131">
        <v>1494.93065175012</v>
      </c>
      <c r="D98" s="131">
        <v>1494.93065175012</v>
      </c>
      <c r="E98" s="131">
        <v>1494.93065175012</v>
      </c>
      <c r="F98" s="131">
        <v>1494.93065175012</v>
      </c>
      <c r="G98" s="131">
        <v>1494.93065175012</v>
      </c>
      <c r="H98" s="131">
        <v>1494.93065175012</v>
      </c>
      <c r="I98" s="131">
        <v>1494.93065175012</v>
      </c>
      <c r="J98" s="131">
        <v>1494.93065175012</v>
      </c>
      <c r="K98" s="131">
        <v>1494.93065175012</v>
      </c>
      <c r="L98" s="131">
        <v>1494.93065175012</v>
      </c>
      <c r="M98" s="131">
        <v>1494.93065175012</v>
      </c>
      <c r="N98" s="131">
        <v>1494.93065175012</v>
      </c>
      <c r="O98" s="131">
        <v>1494.93065175012</v>
      </c>
      <c r="P98" s="131">
        <v>1494.93065175012</v>
      </c>
      <c r="Q98" s="131">
        <v>1494.93065175012</v>
      </c>
      <c r="R98" s="131">
        <v>1494.93065175012</v>
      </c>
    </row>
    <row r="99" spans="1:21" hidden="1" outlineLevel="1" x14ac:dyDescent="0.2">
      <c r="A99" s="132" t="s">
        <v>463</v>
      </c>
      <c r="B99" s="131">
        <v>1641.98053401024</v>
      </c>
      <c r="C99" s="131">
        <v>1641.98053401024</v>
      </c>
      <c r="D99" s="131">
        <v>1641.98053401024</v>
      </c>
      <c r="E99" s="131">
        <v>1641.98053401024</v>
      </c>
      <c r="F99" s="131">
        <v>1641.98053401024</v>
      </c>
      <c r="G99" s="131">
        <v>1641.98053401024</v>
      </c>
      <c r="H99" s="131">
        <v>1641.98053401024</v>
      </c>
      <c r="I99" s="131">
        <v>1641.98053401024</v>
      </c>
      <c r="J99" s="131">
        <v>1641.98053401024</v>
      </c>
      <c r="K99" s="131">
        <v>1641.98053401024</v>
      </c>
      <c r="L99" s="131">
        <v>1641.98053401024</v>
      </c>
      <c r="M99" s="131">
        <v>1641.98053401024</v>
      </c>
      <c r="N99" s="131">
        <v>1641.98053401024</v>
      </c>
      <c r="O99" s="131">
        <v>1641.98053401024</v>
      </c>
      <c r="P99" s="131">
        <v>1641.98053401024</v>
      </c>
      <c r="Q99" s="131">
        <v>1641.98053401024</v>
      </c>
      <c r="R99" s="131">
        <v>1641.98053401024</v>
      </c>
    </row>
    <row r="100" spans="1:21" collapsed="1" x14ac:dyDescent="0.2">
      <c r="A100" s="132" t="s">
        <v>464</v>
      </c>
      <c r="B100" s="131">
        <v>7068.2209518796699</v>
      </c>
      <c r="C100" s="131">
        <v>7068.2209518796699</v>
      </c>
      <c r="D100" s="131">
        <v>7068.2209518796699</v>
      </c>
      <c r="E100" s="131">
        <v>7068.2209518796699</v>
      </c>
      <c r="F100" s="131">
        <v>7068.2209518796699</v>
      </c>
      <c r="G100" s="131">
        <v>7068.2209518796699</v>
      </c>
      <c r="H100" s="131">
        <v>7068.2209518796699</v>
      </c>
      <c r="I100" s="131">
        <v>7068.2209518796699</v>
      </c>
      <c r="J100" s="131">
        <v>7068.2209518796699</v>
      </c>
      <c r="K100" s="131">
        <v>7068.2209518796699</v>
      </c>
      <c r="L100" s="131">
        <v>7068.2209518796699</v>
      </c>
      <c r="M100" s="131">
        <v>7068.2209518796699</v>
      </c>
      <c r="N100" s="131">
        <v>7068.2209518796699</v>
      </c>
      <c r="O100" s="131">
        <v>7068.2209518796699</v>
      </c>
      <c r="P100" s="131">
        <v>7068.2209518796699</v>
      </c>
      <c r="Q100" s="131">
        <v>7068.2209518796699</v>
      </c>
      <c r="R100" s="131">
        <v>7068.2209518796699</v>
      </c>
    </row>
    <row r="101" spans="1:21" s="138" customFormat="1" x14ac:dyDescent="0.2">
      <c r="A101" s="132" t="s">
        <v>489</v>
      </c>
      <c r="B101" s="131">
        <v>59902438.3852273</v>
      </c>
      <c r="C101" s="131">
        <v>59902438.3852273</v>
      </c>
      <c r="D101" s="131">
        <v>59902438.3852273</v>
      </c>
      <c r="E101" s="131">
        <v>59902438.3852273</v>
      </c>
      <c r="F101" s="131">
        <v>59902438.3852273</v>
      </c>
      <c r="G101" s="131">
        <v>59902438.3852273</v>
      </c>
      <c r="H101" s="131">
        <v>59902438.3852273</v>
      </c>
      <c r="I101" s="131">
        <v>59902438.3852273</v>
      </c>
      <c r="J101" s="131">
        <v>59902438.3852273</v>
      </c>
      <c r="K101" s="131">
        <v>59902438.3852273</v>
      </c>
      <c r="L101" s="131">
        <v>59902438.3852273</v>
      </c>
      <c r="M101" s="131">
        <v>59902438.3852273</v>
      </c>
      <c r="N101" s="131">
        <v>59902438.3852273</v>
      </c>
      <c r="O101" s="131">
        <v>59902438.3852273</v>
      </c>
      <c r="P101" s="131">
        <v>59902438.3852273</v>
      </c>
      <c r="Q101" s="131">
        <v>59902438.3852273</v>
      </c>
      <c r="R101" s="131">
        <v>59902438.3852273</v>
      </c>
      <c r="S101" s="131">
        <v>1018341452.54886</v>
      </c>
    </row>
    <row r="102" spans="1:21" x14ac:dyDescent="0.2">
      <c r="A102" s="137" t="s">
        <v>490</v>
      </c>
      <c r="B102" s="138">
        <v>1.1654233789341801E-3</v>
      </c>
      <c r="C102" s="138">
        <v>7.6193108727602897E-5</v>
      </c>
      <c r="D102" s="138">
        <v>0</v>
      </c>
      <c r="E102" s="138">
        <v>7.2058695532896094E-2</v>
      </c>
      <c r="F102" s="138">
        <v>8.6026656604303996E-4</v>
      </c>
      <c r="G102" s="138">
        <v>6.1844997666704003E-2</v>
      </c>
      <c r="H102" s="138">
        <v>8.6755862269909806E-3</v>
      </c>
      <c r="I102" s="138">
        <v>2.1220727236471101E-3</v>
      </c>
      <c r="J102" s="138">
        <v>3.6319389098442501E-5</v>
      </c>
      <c r="K102" s="138">
        <v>0</v>
      </c>
      <c r="L102" s="138">
        <v>9.3515696982994691E-3</v>
      </c>
      <c r="M102" s="138">
        <v>8.5169367135654301E-7</v>
      </c>
      <c r="N102" s="138">
        <v>0.84270836840803198</v>
      </c>
      <c r="O102" s="138">
        <v>9.2929305723724097E-4</v>
      </c>
      <c r="P102" s="138">
        <v>2.4956090136704402E-5</v>
      </c>
      <c r="Q102" s="138">
        <v>2.7410913115936999E-5</v>
      </c>
      <c r="R102" s="138">
        <v>1.1799554646548E-4</v>
      </c>
      <c r="S102" s="138">
        <v>1</v>
      </c>
      <c r="T102" s="138"/>
      <c r="U102" s="138"/>
    </row>
    <row r="103" spans="1:21" x14ac:dyDescent="0.2">
      <c r="A103" s="132" t="s">
        <v>491</v>
      </c>
      <c r="B103" s="131">
        <v>1877.6300615789801</v>
      </c>
      <c r="C103" s="131">
        <v>122.75579331773601</v>
      </c>
      <c r="D103" s="131">
        <v>0</v>
      </c>
      <c r="E103" s="131">
        <v>116094.781841829</v>
      </c>
      <c r="F103" s="131">
        <v>1385.9876115158499</v>
      </c>
      <c r="G103" s="131">
        <v>99639.348992194005</v>
      </c>
      <c r="H103" s="131">
        <v>13977.3594695826</v>
      </c>
      <c r="I103" s="131">
        <v>3418.9013287347202</v>
      </c>
      <c r="J103" s="131">
        <v>58.514680606274801</v>
      </c>
      <c r="K103" s="131">
        <v>0</v>
      </c>
      <c r="L103" s="131">
        <v>15066.4459850944</v>
      </c>
      <c r="M103" s="131">
        <v>1.3721756998371599</v>
      </c>
      <c r="N103" s="131">
        <v>1357699.3513843401</v>
      </c>
      <c r="O103" s="131">
        <v>1497.1971661328801</v>
      </c>
      <c r="P103" s="131">
        <v>40.207109199237301</v>
      </c>
      <c r="Q103" s="131">
        <v>44.162109163179402</v>
      </c>
      <c r="R103" s="131">
        <v>190.104291007651</v>
      </c>
      <c r="S103" s="131">
        <v>1611114.12</v>
      </c>
      <c r="T103" s="139">
        <f>SUM(S103,S114,S122,S134,S146,S155,S177,S199)</f>
        <v>-3884550.2387116915</v>
      </c>
      <c r="U103" s="134" t="s">
        <v>465</v>
      </c>
    </row>
    <row r="104" spans="1:21" x14ac:dyDescent="0.2">
      <c r="A104" s="132" t="s">
        <v>492</v>
      </c>
      <c r="B104" s="131">
        <v>0</v>
      </c>
      <c r="C104" s="131">
        <v>0</v>
      </c>
      <c r="D104" s="131">
        <v>0</v>
      </c>
      <c r="E104" s="131">
        <v>0</v>
      </c>
      <c r="F104" s="131">
        <v>0</v>
      </c>
      <c r="G104" s="131">
        <v>0</v>
      </c>
      <c r="H104" s="131">
        <v>0</v>
      </c>
      <c r="I104" s="131">
        <v>0</v>
      </c>
      <c r="J104" s="131">
        <v>0</v>
      </c>
      <c r="K104" s="131">
        <v>0</v>
      </c>
      <c r="L104" s="131">
        <v>0</v>
      </c>
      <c r="M104" s="131">
        <v>0</v>
      </c>
      <c r="N104" s="131">
        <v>0</v>
      </c>
      <c r="O104" s="131">
        <v>0</v>
      </c>
      <c r="P104" s="131">
        <v>0</v>
      </c>
      <c r="Q104" s="131">
        <v>0</v>
      </c>
      <c r="R104" s="131">
        <v>0</v>
      </c>
      <c r="S104" s="131">
        <v>0</v>
      </c>
    </row>
    <row r="105" spans="1:21" hidden="1" outlineLevel="1" x14ac:dyDescent="0.2">
      <c r="A105" s="132" t="s">
        <v>493</v>
      </c>
      <c r="B105" s="131">
        <v>682113.01978079102</v>
      </c>
      <c r="C105" s="131">
        <v>682113.01978079102</v>
      </c>
      <c r="D105" s="131">
        <v>682113.01978079102</v>
      </c>
      <c r="E105" s="131">
        <v>682113.01978079102</v>
      </c>
      <c r="F105" s="131">
        <v>682113.01978079102</v>
      </c>
      <c r="G105" s="131">
        <v>682113.01978079102</v>
      </c>
      <c r="H105" s="131">
        <v>682113.01978079102</v>
      </c>
      <c r="I105" s="131">
        <v>682113.01978079102</v>
      </c>
      <c r="J105" s="131">
        <v>682113.01978079102</v>
      </c>
      <c r="K105" s="131">
        <v>682113.01978079102</v>
      </c>
      <c r="L105" s="131">
        <v>682113.01978079102</v>
      </c>
      <c r="M105" s="131">
        <v>682113.01978079102</v>
      </c>
      <c r="N105" s="131">
        <v>682113.01978079102</v>
      </c>
      <c r="O105" s="131">
        <v>682113.01978079102</v>
      </c>
      <c r="P105" s="131">
        <v>682113.01978079102</v>
      </c>
      <c r="Q105" s="131">
        <v>682113.01978079102</v>
      </c>
      <c r="R105" s="131">
        <v>682113.01978079102</v>
      </c>
      <c r="S105" s="131">
        <v>11595921.3362734</v>
      </c>
    </row>
    <row r="106" spans="1:21" hidden="1" outlineLevel="1" x14ac:dyDescent="0.2">
      <c r="A106" s="132" t="s">
        <v>450</v>
      </c>
      <c r="B106" s="131">
        <v>40.412151985578099</v>
      </c>
      <c r="C106" s="131">
        <v>40.412151985578099</v>
      </c>
      <c r="D106" s="131">
        <v>40.412151985578099</v>
      </c>
      <c r="E106" s="131">
        <v>40.412151985578099</v>
      </c>
      <c r="F106" s="131">
        <v>40.412151985578099</v>
      </c>
      <c r="G106" s="131">
        <v>40.412151985578099</v>
      </c>
      <c r="H106" s="131">
        <v>40.412151985578099</v>
      </c>
      <c r="I106" s="131">
        <v>40.412151985578099</v>
      </c>
      <c r="J106" s="131">
        <v>40.412151985578099</v>
      </c>
      <c r="K106" s="131">
        <v>40.412151985578099</v>
      </c>
      <c r="L106" s="131">
        <v>40.412151985578099</v>
      </c>
      <c r="M106" s="131">
        <v>40.412151985578099</v>
      </c>
      <c r="N106" s="131">
        <v>40.412151985578099</v>
      </c>
      <c r="O106" s="131">
        <v>40.412151985578099</v>
      </c>
      <c r="P106" s="131">
        <v>40.412151985578099</v>
      </c>
      <c r="Q106" s="131">
        <v>40.412151985578099</v>
      </c>
      <c r="R106" s="131">
        <v>40.412151985578099</v>
      </c>
    </row>
    <row r="107" spans="1:21" hidden="1" outlineLevel="1" x14ac:dyDescent="0.2">
      <c r="A107" s="132" t="s">
        <v>452</v>
      </c>
      <c r="B107" s="131">
        <v>268902.45931203698</v>
      </c>
      <c r="C107" s="131">
        <v>268902.45931203698</v>
      </c>
      <c r="D107" s="131">
        <v>268902.45931203698</v>
      </c>
      <c r="E107" s="131">
        <v>268902.45931203698</v>
      </c>
      <c r="F107" s="131">
        <v>268902.45931203698</v>
      </c>
      <c r="G107" s="131">
        <v>268902.45931203698</v>
      </c>
      <c r="H107" s="131">
        <v>268902.45931203698</v>
      </c>
      <c r="I107" s="131">
        <v>268902.45931203698</v>
      </c>
      <c r="J107" s="131">
        <v>268902.45931203698</v>
      </c>
      <c r="K107" s="131">
        <v>268902.45931203698</v>
      </c>
      <c r="L107" s="131">
        <v>268902.45931203698</v>
      </c>
      <c r="M107" s="131">
        <v>268902.45931203698</v>
      </c>
      <c r="N107" s="131">
        <v>268902.45931203698</v>
      </c>
      <c r="O107" s="131">
        <v>268902.45931203698</v>
      </c>
      <c r="P107" s="131">
        <v>268902.45931203698</v>
      </c>
      <c r="Q107" s="131">
        <v>268902.45931203698</v>
      </c>
      <c r="R107" s="131">
        <v>268902.45931203698</v>
      </c>
    </row>
    <row r="108" spans="1:21" hidden="1" outlineLevel="1" x14ac:dyDescent="0.2">
      <c r="A108" s="132" t="s">
        <v>454</v>
      </c>
      <c r="B108" s="131">
        <v>30248.495761205199</v>
      </c>
      <c r="C108" s="131">
        <v>30248.495761205199</v>
      </c>
      <c r="D108" s="131">
        <v>30248.495761205199</v>
      </c>
      <c r="E108" s="131">
        <v>30248.495761205199</v>
      </c>
      <c r="F108" s="131">
        <v>30248.495761205199</v>
      </c>
      <c r="G108" s="131">
        <v>30248.495761205199</v>
      </c>
      <c r="H108" s="131">
        <v>30248.495761205199</v>
      </c>
      <c r="I108" s="131">
        <v>30248.495761205199</v>
      </c>
      <c r="J108" s="131">
        <v>30248.495761205199</v>
      </c>
      <c r="K108" s="131">
        <v>30248.495761205199</v>
      </c>
      <c r="L108" s="131">
        <v>30248.495761205199</v>
      </c>
      <c r="M108" s="131">
        <v>30248.495761205199</v>
      </c>
      <c r="N108" s="131">
        <v>30248.495761205199</v>
      </c>
      <c r="O108" s="131">
        <v>30248.495761205199</v>
      </c>
      <c r="P108" s="131">
        <v>30248.495761205199</v>
      </c>
      <c r="Q108" s="131">
        <v>30248.495761205199</v>
      </c>
      <c r="R108" s="131">
        <v>30248.495761205199</v>
      </c>
    </row>
    <row r="109" spans="1:21" hidden="1" outlineLevel="1" x14ac:dyDescent="0.2">
      <c r="A109" s="132" t="s">
        <v>455</v>
      </c>
      <c r="B109" s="131">
        <v>606.18227978367202</v>
      </c>
      <c r="C109" s="131">
        <v>606.18227978367202</v>
      </c>
      <c r="D109" s="131">
        <v>606.18227978367202</v>
      </c>
      <c r="E109" s="131">
        <v>606.18227978367202</v>
      </c>
      <c r="F109" s="131">
        <v>606.18227978367202</v>
      </c>
      <c r="G109" s="131">
        <v>606.18227978367202</v>
      </c>
      <c r="H109" s="131">
        <v>606.18227978367202</v>
      </c>
      <c r="I109" s="131">
        <v>606.18227978367202</v>
      </c>
      <c r="J109" s="131">
        <v>606.18227978367202</v>
      </c>
      <c r="K109" s="131">
        <v>606.18227978367202</v>
      </c>
      <c r="L109" s="131">
        <v>606.18227978367202</v>
      </c>
      <c r="M109" s="131">
        <v>606.18227978367202</v>
      </c>
      <c r="N109" s="131">
        <v>606.18227978367202</v>
      </c>
      <c r="O109" s="131">
        <v>606.18227978367202</v>
      </c>
      <c r="P109" s="131">
        <v>606.18227978367202</v>
      </c>
      <c r="Q109" s="131">
        <v>606.18227978367202</v>
      </c>
      <c r="R109" s="131">
        <v>606.18227978367202</v>
      </c>
    </row>
    <row r="110" spans="1:21" hidden="1" outlineLevel="1" x14ac:dyDescent="0.2">
      <c r="A110" s="132" t="s">
        <v>456</v>
      </c>
      <c r="B110" s="131">
        <v>20.206075992789</v>
      </c>
      <c r="C110" s="131">
        <v>20.206075992789</v>
      </c>
      <c r="D110" s="131">
        <v>20.206075992789</v>
      </c>
      <c r="E110" s="131">
        <v>20.206075992789</v>
      </c>
      <c r="F110" s="131">
        <v>20.206075992789</v>
      </c>
      <c r="G110" s="131">
        <v>20.206075992789</v>
      </c>
      <c r="H110" s="131">
        <v>20.206075992789</v>
      </c>
      <c r="I110" s="131">
        <v>20.206075992789</v>
      </c>
      <c r="J110" s="131">
        <v>20.206075992789</v>
      </c>
      <c r="K110" s="131">
        <v>20.206075992789</v>
      </c>
      <c r="L110" s="131">
        <v>20.206075992789</v>
      </c>
      <c r="M110" s="131">
        <v>20.206075992789</v>
      </c>
      <c r="N110" s="131">
        <v>20.206075992789</v>
      </c>
      <c r="O110" s="131">
        <v>20.206075992789</v>
      </c>
      <c r="P110" s="131">
        <v>20.206075992789</v>
      </c>
      <c r="Q110" s="131">
        <v>20.206075992789</v>
      </c>
      <c r="R110" s="131">
        <v>20.206075992789</v>
      </c>
    </row>
    <row r="111" spans="1:21" collapsed="1" x14ac:dyDescent="0.2">
      <c r="A111" s="132" t="s">
        <v>460</v>
      </c>
      <c r="B111" s="131">
        <v>703131.03239707497</v>
      </c>
      <c r="C111" s="131">
        <v>703131.03239707497</v>
      </c>
      <c r="D111" s="131">
        <v>703131.03239707497</v>
      </c>
      <c r="E111" s="131">
        <v>703131.03239707497</v>
      </c>
      <c r="F111" s="131">
        <v>703131.03239707497</v>
      </c>
      <c r="G111" s="131">
        <v>703131.03239707497</v>
      </c>
      <c r="H111" s="131">
        <v>703131.03239707497</v>
      </c>
      <c r="I111" s="131">
        <v>703131.03239707497</v>
      </c>
      <c r="J111" s="131">
        <v>703131.03239707497</v>
      </c>
      <c r="K111" s="131">
        <v>703131.03239707497</v>
      </c>
      <c r="L111" s="131">
        <v>703131.03239707497</v>
      </c>
      <c r="M111" s="131">
        <v>703131.03239707497</v>
      </c>
      <c r="N111" s="131">
        <v>703131.03239707497</v>
      </c>
      <c r="O111" s="131">
        <v>703131.03239707497</v>
      </c>
      <c r="P111" s="131">
        <v>703131.03239707497</v>
      </c>
      <c r="Q111" s="131">
        <v>703131.03239707497</v>
      </c>
      <c r="R111" s="131">
        <v>703131.03239707497</v>
      </c>
    </row>
    <row r="112" spans="1:21" s="138" customFormat="1" x14ac:dyDescent="0.2">
      <c r="A112" s="132" t="s">
        <v>494</v>
      </c>
      <c r="B112" s="131">
        <v>1002948.78797808</v>
      </c>
      <c r="C112" s="131">
        <v>1002948.78797808</v>
      </c>
      <c r="D112" s="131">
        <v>1002948.78797808</v>
      </c>
      <c r="E112" s="131">
        <v>1002948.78797808</v>
      </c>
      <c r="F112" s="131">
        <v>1002948.78797808</v>
      </c>
      <c r="G112" s="131">
        <v>1002948.78797808</v>
      </c>
      <c r="H112" s="131">
        <v>1002948.78797808</v>
      </c>
      <c r="I112" s="131">
        <v>1002948.78797808</v>
      </c>
      <c r="J112" s="131">
        <v>1002948.78797808</v>
      </c>
      <c r="K112" s="131">
        <v>1002948.78797808</v>
      </c>
      <c r="L112" s="131">
        <v>1002948.78797808</v>
      </c>
      <c r="M112" s="131">
        <v>1002948.78797808</v>
      </c>
      <c r="N112" s="131">
        <v>1002948.78797808</v>
      </c>
      <c r="O112" s="131">
        <v>1002948.78797808</v>
      </c>
      <c r="P112" s="131">
        <v>1002948.78797808</v>
      </c>
      <c r="Q112" s="131">
        <v>1002948.78797808</v>
      </c>
      <c r="R112" s="131">
        <v>1002948.78797808</v>
      </c>
      <c r="S112" s="131">
        <v>17050129.395627301</v>
      </c>
    </row>
    <row r="113" spans="1:19" x14ac:dyDescent="0.2">
      <c r="A113" s="137" t="s">
        <v>495</v>
      </c>
      <c r="B113" s="138">
        <v>4.0293335482311102E-5</v>
      </c>
      <c r="C113" s="138">
        <v>0</v>
      </c>
      <c r="D113" s="138">
        <v>0</v>
      </c>
      <c r="E113" s="138">
        <v>0.26811185429929901</v>
      </c>
      <c r="F113" s="138">
        <v>0</v>
      </c>
      <c r="G113" s="138">
        <v>3.01595616085099E-2</v>
      </c>
      <c r="H113" s="138">
        <v>6.0440003223466703E-4</v>
      </c>
      <c r="I113" s="138">
        <v>2.01466677411555E-5</v>
      </c>
      <c r="J113" s="138">
        <v>0</v>
      </c>
      <c r="K113" s="138">
        <v>0</v>
      </c>
      <c r="L113" s="138">
        <v>0</v>
      </c>
      <c r="M113" s="138">
        <v>0</v>
      </c>
      <c r="N113" s="138">
        <v>0.701063744056732</v>
      </c>
      <c r="O113" s="138">
        <v>0</v>
      </c>
      <c r="P113" s="138">
        <v>0</v>
      </c>
      <c r="Q113" s="138">
        <v>0</v>
      </c>
      <c r="R113" s="138">
        <v>0</v>
      </c>
      <c r="S113" s="138">
        <v>1</v>
      </c>
    </row>
    <row r="114" spans="1:19" x14ac:dyDescent="0.2">
      <c r="A114" s="132" t="s">
        <v>496</v>
      </c>
      <c r="B114" s="131">
        <v>27.484608742879701</v>
      </c>
      <c r="C114" s="131">
        <v>0</v>
      </c>
      <c r="D114" s="131">
        <v>0</v>
      </c>
      <c r="E114" s="131">
        <v>182882.586575122</v>
      </c>
      <c r="F114" s="131">
        <v>0</v>
      </c>
      <c r="G114" s="131">
        <v>20572.229644045499</v>
      </c>
      <c r="H114" s="131">
        <v>412.26913114319598</v>
      </c>
      <c r="I114" s="131">
        <v>13.742304371439801</v>
      </c>
      <c r="J114" s="131">
        <v>0</v>
      </c>
      <c r="K114" s="131">
        <v>0</v>
      </c>
      <c r="L114" s="131">
        <v>0</v>
      </c>
      <c r="M114" s="131">
        <v>0</v>
      </c>
      <c r="N114" s="131">
        <v>478204.70751736499</v>
      </c>
      <c r="O114" s="131">
        <v>0</v>
      </c>
      <c r="P114" s="131">
        <v>0</v>
      </c>
      <c r="Q114" s="131">
        <v>0</v>
      </c>
      <c r="R114" s="131">
        <v>0</v>
      </c>
      <c r="S114" s="131">
        <v>682113.01978079102</v>
      </c>
    </row>
    <row r="115" spans="1:19" x14ac:dyDescent="0.2">
      <c r="A115" s="132" t="s">
        <v>497</v>
      </c>
      <c r="B115" s="131">
        <v>0</v>
      </c>
      <c r="C115" s="131">
        <v>0</v>
      </c>
      <c r="D115" s="131">
        <v>0</v>
      </c>
      <c r="E115" s="131">
        <v>0</v>
      </c>
      <c r="F115" s="131">
        <v>0</v>
      </c>
      <c r="G115" s="131">
        <v>0</v>
      </c>
      <c r="H115" s="131">
        <v>0</v>
      </c>
      <c r="I115" s="131">
        <v>0</v>
      </c>
      <c r="J115" s="131">
        <v>0</v>
      </c>
      <c r="K115" s="131">
        <v>0</v>
      </c>
      <c r="L115" s="131">
        <v>0</v>
      </c>
      <c r="M115" s="131">
        <v>0</v>
      </c>
      <c r="N115" s="131">
        <v>0</v>
      </c>
      <c r="O115" s="131">
        <v>0</v>
      </c>
      <c r="P115" s="131">
        <v>0</v>
      </c>
      <c r="Q115" s="131">
        <v>0</v>
      </c>
      <c r="R115" s="131">
        <v>0</v>
      </c>
      <c r="S115" s="131">
        <v>0</v>
      </c>
    </row>
    <row r="116" spans="1:19" hidden="1" outlineLevel="1" x14ac:dyDescent="0.2">
      <c r="A116" s="132" t="s">
        <v>498</v>
      </c>
      <c r="B116" s="131">
        <v>-3877297.08</v>
      </c>
      <c r="C116" s="131">
        <v>-3877297.08</v>
      </c>
      <c r="D116" s="131">
        <v>-3877297.08</v>
      </c>
      <c r="E116" s="131">
        <v>-3877297.08</v>
      </c>
      <c r="F116" s="131">
        <v>-3877297.08</v>
      </c>
      <c r="G116" s="131">
        <v>-3877297.08</v>
      </c>
      <c r="H116" s="131">
        <v>-3877297.08</v>
      </c>
      <c r="I116" s="131">
        <v>-3877297.08</v>
      </c>
      <c r="J116" s="131">
        <v>-3877297.08</v>
      </c>
      <c r="K116" s="131">
        <v>-3877297.08</v>
      </c>
      <c r="L116" s="131">
        <v>-3877297.08</v>
      </c>
      <c r="M116" s="131">
        <v>-3877297.08</v>
      </c>
      <c r="N116" s="131">
        <v>-3877297.08</v>
      </c>
      <c r="O116" s="131">
        <v>-3877297.08</v>
      </c>
      <c r="P116" s="131">
        <v>-3877297.08</v>
      </c>
      <c r="Q116" s="131">
        <v>-3877297.08</v>
      </c>
      <c r="R116" s="131">
        <v>-3877297.08</v>
      </c>
      <c r="S116" s="131">
        <v>-65914050.359999903</v>
      </c>
    </row>
    <row r="117" spans="1:19" hidden="1" outlineLevel="1" x14ac:dyDescent="0.2">
      <c r="A117" s="132" t="s">
        <v>452</v>
      </c>
      <c r="B117" s="131">
        <v>757553.37960588397</v>
      </c>
      <c r="C117" s="131">
        <v>757553.37960588397</v>
      </c>
      <c r="D117" s="131">
        <v>757553.37960588397</v>
      </c>
      <c r="E117" s="131">
        <v>757553.37960588397</v>
      </c>
      <c r="F117" s="131">
        <v>757553.37960588397</v>
      </c>
      <c r="G117" s="131">
        <v>757553.37960588397</v>
      </c>
      <c r="H117" s="131">
        <v>757553.37960588397</v>
      </c>
      <c r="I117" s="131">
        <v>757553.37960588397</v>
      </c>
      <c r="J117" s="131">
        <v>757553.37960588397</v>
      </c>
      <c r="K117" s="131">
        <v>757553.37960588397</v>
      </c>
      <c r="L117" s="131">
        <v>757553.37960588397</v>
      </c>
      <c r="M117" s="131">
        <v>757553.37960588397</v>
      </c>
      <c r="N117" s="131">
        <v>757553.37960588397</v>
      </c>
      <c r="O117" s="131">
        <v>757553.37960588397</v>
      </c>
      <c r="P117" s="131">
        <v>757553.37960588397</v>
      </c>
      <c r="Q117" s="131">
        <v>757553.37960588397</v>
      </c>
      <c r="R117" s="131">
        <v>757553.37960588397</v>
      </c>
    </row>
    <row r="118" spans="1:19" hidden="1" outlineLevel="1" x14ac:dyDescent="0.2">
      <c r="A118" s="132" t="s">
        <v>454</v>
      </c>
      <c r="B118" s="131">
        <v>31182.1383581029</v>
      </c>
      <c r="C118" s="131">
        <v>31182.1383581029</v>
      </c>
      <c r="D118" s="131">
        <v>31182.1383581029</v>
      </c>
      <c r="E118" s="131">
        <v>31182.1383581029</v>
      </c>
      <c r="F118" s="131">
        <v>31182.1383581029</v>
      </c>
      <c r="G118" s="131">
        <v>31182.1383581029</v>
      </c>
      <c r="H118" s="131">
        <v>31182.1383581029</v>
      </c>
      <c r="I118" s="131">
        <v>31182.1383581029</v>
      </c>
      <c r="J118" s="131">
        <v>31182.1383581029</v>
      </c>
      <c r="K118" s="131">
        <v>31182.1383581029</v>
      </c>
      <c r="L118" s="131">
        <v>31182.1383581029</v>
      </c>
      <c r="M118" s="131">
        <v>31182.1383581029</v>
      </c>
      <c r="N118" s="131">
        <v>31182.1383581029</v>
      </c>
      <c r="O118" s="131">
        <v>31182.1383581029</v>
      </c>
      <c r="P118" s="131">
        <v>31182.1383581029</v>
      </c>
      <c r="Q118" s="131">
        <v>31182.1383581029</v>
      </c>
      <c r="R118" s="131">
        <v>31182.1383581029</v>
      </c>
    </row>
    <row r="119" spans="1:19" collapsed="1" x14ac:dyDescent="0.2">
      <c r="A119" s="132" t="s">
        <v>460</v>
      </c>
      <c r="B119" s="131">
        <v>13905055.482036</v>
      </c>
      <c r="C119" s="131">
        <v>13905055.482036</v>
      </c>
      <c r="D119" s="131">
        <v>13905055.482036</v>
      </c>
      <c r="E119" s="131">
        <v>13905055.482036</v>
      </c>
      <c r="F119" s="131">
        <v>13905055.482036</v>
      </c>
      <c r="G119" s="131">
        <v>13905055.482036</v>
      </c>
      <c r="H119" s="131">
        <v>13905055.482036</v>
      </c>
      <c r="I119" s="131">
        <v>13905055.482036</v>
      </c>
      <c r="J119" s="131">
        <v>13905055.482036</v>
      </c>
      <c r="K119" s="131">
        <v>13905055.482036</v>
      </c>
      <c r="L119" s="131">
        <v>13905055.482036</v>
      </c>
      <c r="M119" s="131">
        <v>13905055.482036</v>
      </c>
      <c r="N119" s="131">
        <v>13905055.482036</v>
      </c>
      <c r="O119" s="131">
        <v>13905055.482036</v>
      </c>
      <c r="P119" s="131">
        <v>13905055.482036</v>
      </c>
      <c r="Q119" s="131">
        <v>13905055.482036</v>
      </c>
      <c r="R119" s="131">
        <v>13905055.482036</v>
      </c>
    </row>
    <row r="120" spans="1:19" s="138" customFormat="1" x14ac:dyDescent="0.2">
      <c r="A120" s="132" t="s">
        <v>499</v>
      </c>
      <c r="B120" s="131">
        <v>14693791</v>
      </c>
      <c r="C120" s="131">
        <v>14693791</v>
      </c>
      <c r="D120" s="131">
        <v>14693791</v>
      </c>
      <c r="E120" s="131">
        <v>14693791</v>
      </c>
      <c r="F120" s="131">
        <v>14693791</v>
      </c>
      <c r="G120" s="131">
        <v>14693791</v>
      </c>
      <c r="H120" s="131">
        <v>14693791</v>
      </c>
      <c r="I120" s="131">
        <v>14693791</v>
      </c>
      <c r="J120" s="131">
        <v>14693791</v>
      </c>
      <c r="K120" s="131">
        <v>14693791</v>
      </c>
      <c r="L120" s="131">
        <v>14693791</v>
      </c>
      <c r="M120" s="131">
        <v>14693791</v>
      </c>
      <c r="N120" s="131">
        <v>14693791</v>
      </c>
      <c r="O120" s="131">
        <v>14693791</v>
      </c>
      <c r="P120" s="131">
        <v>14693791</v>
      </c>
      <c r="Q120" s="131">
        <v>14693791</v>
      </c>
      <c r="R120" s="131">
        <v>14693791</v>
      </c>
      <c r="S120" s="131">
        <v>249794447</v>
      </c>
    </row>
    <row r="121" spans="1:19" x14ac:dyDescent="0.2">
      <c r="A121" s="137" t="s">
        <v>500</v>
      </c>
      <c r="B121" s="138">
        <v>0</v>
      </c>
      <c r="C121" s="138">
        <v>0</v>
      </c>
      <c r="D121" s="138">
        <v>0</v>
      </c>
      <c r="E121" s="138">
        <v>5.1556019791344797E-2</v>
      </c>
      <c r="F121" s="138">
        <v>0</v>
      </c>
      <c r="G121" s="138">
        <v>2.1221302493075402E-3</v>
      </c>
      <c r="H121" s="138">
        <v>0</v>
      </c>
      <c r="I121" s="138">
        <v>0</v>
      </c>
      <c r="J121" s="138">
        <v>0</v>
      </c>
      <c r="K121" s="138">
        <v>0</v>
      </c>
      <c r="L121" s="138">
        <v>0</v>
      </c>
      <c r="M121" s="138">
        <v>0</v>
      </c>
      <c r="N121" s="138">
        <v>0.94632184995934698</v>
      </c>
      <c r="O121" s="138">
        <v>0</v>
      </c>
      <c r="P121" s="138">
        <v>0</v>
      </c>
      <c r="Q121" s="138">
        <v>0</v>
      </c>
      <c r="R121" s="138">
        <v>0</v>
      </c>
      <c r="S121" s="138">
        <v>1</v>
      </c>
    </row>
    <row r="122" spans="1:19" x14ac:dyDescent="0.2">
      <c r="A122" s="132" t="s">
        <v>501</v>
      </c>
      <c r="B122" s="131">
        <v>0</v>
      </c>
      <c r="C122" s="131">
        <v>0</v>
      </c>
      <c r="D122" s="131">
        <v>0</v>
      </c>
      <c r="E122" s="131">
        <v>-199898.00499340301</v>
      </c>
      <c r="F122" s="131">
        <v>0</v>
      </c>
      <c r="G122" s="131">
        <v>-8228.1294190198005</v>
      </c>
      <c r="H122" s="131">
        <v>0</v>
      </c>
      <c r="I122" s="131">
        <v>0</v>
      </c>
      <c r="J122" s="131">
        <v>0</v>
      </c>
      <c r="K122" s="131">
        <v>0</v>
      </c>
      <c r="L122" s="131">
        <v>0</v>
      </c>
      <c r="M122" s="131">
        <v>0</v>
      </c>
      <c r="N122" s="131">
        <v>-3669170.9455875698</v>
      </c>
      <c r="O122" s="131">
        <v>0</v>
      </c>
      <c r="P122" s="131">
        <v>0</v>
      </c>
      <c r="Q122" s="131">
        <v>0</v>
      </c>
      <c r="R122" s="131">
        <v>0</v>
      </c>
      <c r="S122" s="131">
        <v>-3877297.08</v>
      </c>
    </row>
    <row r="123" spans="1:19" x14ac:dyDescent="0.2">
      <c r="A123" s="132" t="s">
        <v>502</v>
      </c>
      <c r="B123" s="131">
        <v>0</v>
      </c>
      <c r="C123" s="131">
        <v>0</v>
      </c>
      <c r="D123" s="131">
        <v>0</v>
      </c>
      <c r="E123" s="131">
        <v>0</v>
      </c>
      <c r="F123" s="131">
        <v>0</v>
      </c>
      <c r="G123" s="131">
        <v>0</v>
      </c>
      <c r="H123" s="131">
        <v>0</v>
      </c>
      <c r="I123" s="131">
        <v>0</v>
      </c>
      <c r="J123" s="131">
        <v>0</v>
      </c>
      <c r="K123" s="131">
        <v>0</v>
      </c>
      <c r="L123" s="131">
        <v>0</v>
      </c>
      <c r="M123" s="131">
        <v>0</v>
      </c>
      <c r="N123" s="131">
        <v>0</v>
      </c>
      <c r="O123" s="131">
        <v>0</v>
      </c>
      <c r="P123" s="131">
        <v>0</v>
      </c>
      <c r="Q123" s="131">
        <v>0</v>
      </c>
      <c r="R123" s="131">
        <v>0</v>
      </c>
      <c r="S123" s="131">
        <v>0</v>
      </c>
    </row>
    <row r="124" spans="1:19" hidden="1" outlineLevel="1" x14ac:dyDescent="0.2">
      <c r="A124" s="132" t="s">
        <v>503</v>
      </c>
      <c r="B124" s="131">
        <v>-3395159.9225806501</v>
      </c>
      <c r="C124" s="131">
        <v>-3395159.9225806501</v>
      </c>
      <c r="D124" s="131">
        <v>-3395159.9225806501</v>
      </c>
      <c r="E124" s="131">
        <v>-3395159.9225806501</v>
      </c>
      <c r="F124" s="131">
        <v>-3395159.9225806501</v>
      </c>
      <c r="G124" s="131">
        <v>-3395159.9225806501</v>
      </c>
      <c r="H124" s="131">
        <v>-3395159.9225806501</v>
      </c>
      <c r="I124" s="131">
        <v>-3395159.9225806501</v>
      </c>
      <c r="J124" s="131">
        <v>-3395159.9225806501</v>
      </c>
      <c r="K124" s="131">
        <v>-3395159.9225806501</v>
      </c>
      <c r="L124" s="131">
        <v>-3395159.9225806501</v>
      </c>
      <c r="M124" s="131">
        <v>-3395159.9225806501</v>
      </c>
      <c r="N124" s="131">
        <v>-3395159.9225806501</v>
      </c>
      <c r="O124" s="131">
        <v>-3395159.9225806501</v>
      </c>
      <c r="P124" s="131">
        <v>-3395159.9225806501</v>
      </c>
      <c r="Q124" s="131">
        <v>-3395159.9225806501</v>
      </c>
      <c r="R124" s="131">
        <v>-3395159.9225806501</v>
      </c>
      <c r="S124" s="131">
        <v>-57717718.683871001</v>
      </c>
    </row>
    <row r="125" spans="1:19" hidden="1" outlineLevel="1" x14ac:dyDescent="0.2">
      <c r="A125" s="132" t="s">
        <v>450</v>
      </c>
      <c r="B125" s="131">
        <v>59.120306358454599</v>
      </c>
      <c r="C125" s="131">
        <v>59.120306358454599</v>
      </c>
      <c r="D125" s="131">
        <v>59.120306358454599</v>
      </c>
      <c r="E125" s="131">
        <v>59.120306358454599</v>
      </c>
      <c r="F125" s="131">
        <v>59.120306358454599</v>
      </c>
      <c r="G125" s="131">
        <v>59.120306358454599</v>
      </c>
      <c r="H125" s="131">
        <v>59.120306358454599</v>
      </c>
      <c r="I125" s="131">
        <v>59.120306358454599</v>
      </c>
      <c r="J125" s="131">
        <v>59.120306358454599</v>
      </c>
      <c r="K125" s="131">
        <v>59.120306358454599</v>
      </c>
      <c r="L125" s="131">
        <v>59.120306358454599</v>
      </c>
      <c r="M125" s="131">
        <v>59.120306358454599</v>
      </c>
      <c r="N125" s="131">
        <v>59.120306358454599</v>
      </c>
      <c r="O125" s="131">
        <v>59.120306358454599</v>
      </c>
      <c r="P125" s="131">
        <v>59.120306358454599</v>
      </c>
      <c r="Q125" s="131">
        <v>59.120306358454599</v>
      </c>
      <c r="R125" s="131">
        <v>59.120306358454599</v>
      </c>
    </row>
    <row r="126" spans="1:19" hidden="1" outlineLevel="1" x14ac:dyDescent="0.2">
      <c r="A126" s="132" t="s">
        <v>451</v>
      </c>
      <c r="B126" s="131">
        <v>29.560153179227299</v>
      </c>
      <c r="C126" s="131">
        <v>29.560153179227299</v>
      </c>
      <c r="D126" s="131">
        <v>29.560153179227299</v>
      </c>
      <c r="E126" s="131">
        <v>29.560153179227299</v>
      </c>
      <c r="F126" s="131">
        <v>29.560153179227299</v>
      </c>
      <c r="G126" s="131">
        <v>29.560153179227299</v>
      </c>
      <c r="H126" s="131">
        <v>29.560153179227299</v>
      </c>
      <c r="I126" s="131">
        <v>29.560153179227299</v>
      </c>
      <c r="J126" s="131">
        <v>29.560153179227299</v>
      </c>
      <c r="K126" s="131">
        <v>29.560153179227299</v>
      </c>
      <c r="L126" s="131">
        <v>29.560153179227299</v>
      </c>
      <c r="M126" s="131">
        <v>29.560153179227299</v>
      </c>
      <c r="N126" s="131">
        <v>29.560153179227299</v>
      </c>
      <c r="O126" s="131">
        <v>29.560153179227299</v>
      </c>
      <c r="P126" s="131">
        <v>29.560153179227299</v>
      </c>
      <c r="Q126" s="131">
        <v>29.560153179227299</v>
      </c>
      <c r="R126" s="131">
        <v>29.560153179227299</v>
      </c>
    </row>
    <row r="127" spans="1:19" hidden="1" outlineLevel="1" x14ac:dyDescent="0.2">
      <c r="A127" s="132" t="s">
        <v>452</v>
      </c>
      <c r="B127" s="131">
        <v>890366.59383491601</v>
      </c>
      <c r="C127" s="131">
        <v>890366.59383491601</v>
      </c>
      <c r="D127" s="131">
        <v>890366.59383491601</v>
      </c>
      <c r="E127" s="131">
        <v>890366.59383491601</v>
      </c>
      <c r="F127" s="131">
        <v>890366.59383491601</v>
      </c>
      <c r="G127" s="131">
        <v>890366.59383491601</v>
      </c>
      <c r="H127" s="131">
        <v>890366.59383491601</v>
      </c>
      <c r="I127" s="131">
        <v>890366.59383491601</v>
      </c>
      <c r="J127" s="131">
        <v>890366.59383491601</v>
      </c>
      <c r="K127" s="131">
        <v>890366.59383491601</v>
      </c>
      <c r="L127" s="131">
        <v>890366.59383491601</v>
      </c>
      <c r="M127" s="131">
        <v>890366.59383491601</v>
      </c>
      <c r="N127" s="131">
        <v>890366.59383491601</v>
      </c>
      <c r="O127" s="131">
        <v>890366.59383491601</v>
      </c>
      <c r="P127" s="131">
        <v>890366.59383491601</v>
      </c>
      <c r="Q127" s="131">
        <v>890366.59383491601</v>
      </c>
      <c r="R127" s="131">
        <v>890366.59383491601</v>
      </c>
    </row>
    <row r="128" spans="1:19" hidden="1" outlineLevel="1" x14ac:dyDescent="0.2">
      <c r="A128" s="132" t="s">
        <v>454</v>
      </c>
      <c r="B128" s="131">
        <v>102662.411991456</v>
      </c>
      <c r="C128" s="131">
        <v>102662.411991456</v>
      </c>
      <c r="D128" s="131">
        <v>102662.411991456</v>
      </c>
      <c r="E128" s="131">
        <v>102662.411991456</v>
      </c>
      <c r="F128" s="131">
        <v>102662.411991456</v>
      </c>
      <c r="G128" s="131">
        <v>102662.411991456</v>
      </c>
      <c r="H128" s="131">
        <v>102662.411991456</v>
      </c>
      <c r="I128" s="131">
        <v>102662.411991456</v>
      </c>
      <c r="J128" s="131">
        <v>102662.411991456</v>
      </c>
      <c r="K128" s="131">
        <v>102662.411991456</v>
      </c>
      <c r="L128" s="131">
        <v>102662.411991456</v>
      </c>
      <c r="M128" s="131">
        <v>102662.411991456</v>
      </c>
      <c r="N128" s="131">
        <v>102662.411991456</v>
      </c>
      <c r="O128" s="131">
        <v>102662.411991456</v>
      </c>
      <c r="P128" s="131">
        <v>102662.411991456</v>
      </c>
      <c r="Q128" s="131">
        <v>102662.411991456</v>
      </c>
      <c r="R128" s="131">
        <v>102662.411991456</v>
      </c>
    </row>
    <row r="129" spans="1:19" hidden="1" outlineLevel="1" x14ac:dyDescent="0.2">
      <c r="A129" s="132" t="s">
        <v>455</v>
      </c>
      <c r="B129" s="131">
        <v>1448.4475057821401</v>
      </c>
      <c r="C129" s="131">
        <v>1448.4475057821401</v>
      </c>
      <c r="D129" s="131">
        <v>1448.4475057821401</v>
      </c>
      <c r="E129" s="131">
        <v>1448.4475057821401</v>
      </c>
      <c r="F129" s="131">
        <v>1448.4475057821401</v>
      </c>
      <c r="G129" s="131">
        <v>1448.4475057821401</v>
      </c>
      <c r="H129" s="131">
        <v>1448.4475057821401</v>
      </c>
      <c r="I129" s="131">
        <v>1448.4475057821401</v>
      </c>
      <c r="J129" s="131">
        <v>1448.4475057821401</v>
      </c>
      <c r="K129" s="131">
        <v>1448.4475057821401</v>
      </c>
      <c r="L129" s="131">
        <v>1448.4475057821401</v>
      </c>
      <c r="M129" s="131">
        <v>1448.4475057821401</v>
      </c>
      <c r="N129" s="131">
        <v>1448.4475057821401</v>
      </c>
      <c r="O129" s="131">
        <v>1448.4475057821401</v>
      </c>
      <c r="P129" s="131">
        <v>1448.4475057821401</v>
      </c>
      <c r="Q129" s="131">
        <v>1448.4475057821401</v>
      </c>
      <c r="R129" s="131">
        <v>1448.4475057821401</v>
      </c>
    </row>
    <row r="130" spans="1:19" hidden="1" outlineLevel="1" x14ac:dyDescent="0.2">
      <c r="A130" s="132" t="s">
        <v>456</v>
      </c>
      <c r="B130" s="131">
        <v>14.7800765896136</v>
      </c>
      <c r="C130" s="131">
        <v>14.7800765896136</v>
      </c>
      <c r="D130" s="131">
        <v>14.7800765896136</v>
      </c>
      <c r="E130" s="131">
        <v>14.7800765896136</v>
      </c>
      <c r="F130" s="131">
        <v>14.7800765896136</v>
      </c>
      <c r="G130" s="131">
        <v>14.7800765896136</v>
      </c>
      <c r="H130" s="131">
        <v>14.7800765896136</v>
      </c>
      <c r="I130" s="131">
        <v>14.7800765896136</v>
      </c>
      <c r="J130" s="131">
        <v>14.7800765896136</v>
      </c>
      <c r="K130" s="131">
        <v>14.7800765896136</v>
      </c>
      <c r="L130" s="131">
        <v>14.7800765896136</v>
      </c>
      <c r="M130" s="131">
        <v>14.7800765896136</v>
      </c>
      <c r="N130" s="131">
        <v>14.7800765896136</v>
      </c>
      <c r="O130" s="131">
        <v>14.7800765896136</v>
      </c>
      <c r="P130" s="131">
        <v>14.7800765896136</v>
      </c>
      <c r="Q130" s="131">
        <v>14.7800765896136</v>
      </c>
      <c r="R130" s="131">
        <v>14.7800765896136</v>
      </c>
    </row>
    <row r="131" spans="1:19" collapsed="1" x14ac:dyDescent="0.2">
      <c r="A131" s="132" t="s">
        <v>460</v>
      </c>
      <c r="B131" s="131">
        <v>16547079.086131699</v>
      </c>
      <c r="C131" s="131">
        <v>16547079.086131699</v>
      </c>
      <c r="D131" s="131">
        <v>16547079.086131699</v>
      </c>
      <c r="E131" s="131">
        <v>16547079.086131699</v>
      </c>
      <c r="F131" s="131">
        <v>16547079.086131699</v>
      </c>
      <c r="G131" s="131">
        <v>16547079.086131699</v>
      </c>
      <c r="H131" s="131">
        <v>16547079.086131699</v>
      </c>
      <c r="I131" s="131">
        <v>16547079.086131699</v>
      </c>
      <c r="J131" s="131">
        <v>16547079.086131699</v>
      </c>
      <c r="K131" s="131">
        <v>16547079.086131699</v>
      </c>
      <c r="L131" s="131">
        <v>16547079.086131699</v>
      </c>
      <c r="M131" s="131">
        <v>16547079.086131699</v>
      </c>
      <c r="N131" s="131">
        <v>16547079.086131699</v>
      </c>
      <c r="O131" s="131">
        <v>16547079.086131699</v>
      </c>
      <c r="P131" s="131">
        <v>16547079.086131699</v>
      </c>
      <c r="Q131" s="131">
        <v>16547079.086131699</v>
      </c>
      <c r="R131" s="131">
        <v>16547079.086131699</v>
      </c>
    </row>
    <row r="132" spans="1:19" s="138" customFormat="1" x14ac:dyDescent="0.2">
      <c r="A132" s="132" t="s">
        <v>504</v>
      </c>
      <c r="B132" s="131">
        <v>17541660</v>
      </c>
      <c r="C132" s="131">
        <v>17541660</v>
      </c>
      <c r="D132" s="131">
        <v>17541660</v>
      </c>
      <c r="E132" s="131">
        <v>17541660</v>
      </c>
      <c r="F132" s="131">
        <v>17541660</v>
      </c>
      <c r="G132" s="131">
        <v>17541660</v>
      </c>
      <c r="H132" s="131">
        <v>17541660</v>
      </c>
      <c r="I132" s="131">
        <v>17541660</v>
      </c>
      <c r="J132" s="131">
        <v>17541660</v>
      </c>
      <c r="K132" s="131">
        <v>17541660</v>
      </c>
      <c r="L132" s="131">
        <v>17541660</v>
      </c>
      <c r="M132" s="131">
        <v>17541660</v>
      </c>
      <c r="N132" s="131">
        <v>17541660</v>
      </c>
      <c r="O132" s="131">
        <v>17541660</v>
      </c>
      <c r="P132" s="131">
        <v>17541660</v>
      </c>
      <c r="Q132" s="131">
        <v>17541660</v>
      </c>
      <c r="R132" s="131">
        <v>17541660</v>
      </c>
      <c r="S132" s="131">
        <v>298208220</v>
      </c>
    </row>
    <row r="133" spans="1:19" x14ac:dyDescent="0.2">
      <c r="A133" s="137" t="s">
        <v>505</v>
      </c>
      <c r="B133" s="138">
        <v>3.37028002814184E-6</v>
      </c>
      <c r="C133" s="138">
        <v>1.68514001407092E-6</v>
      </c>
      <c r="D133" s="138">
        <v>0</v>
      </c>
      <c r="E133" s="138">
        <v>5.0757259793823097E-2</v>
      </c>
      <c r="F133" s="138">
        <v>0</v>
      </c>
      <c r="G133" s="138">
        <v>5.8524912688682797E-3</v>
      </c>
      <c r="H133" s="138">
        <v>8.2571860689475304E-5</v>
      </c>
      <c r="I133" s="138">
        <v>8.42570007035458E-7</v>
      </c>
      <c r="J133" s="138">
        <v>0</v>
      </c>
      <c r="K133" s="138">
        <v>0</v>
      </c>
      <c r="L133" s="138">
        <v>0</v>
      </c>
      <c r="M133" s="138">
        <v>0</v>
      </c>
      <c r="N133" s="138">
        <v>0.94330177908656898</v>
      </c>
      <c r="O133" s="138">
        <v>0</v>
      </c>
      <c r="P133" s="138">
        <v>0</v>
      </c>
      <c r="Q133" s="138">
        <v>0</v>
      </c>
      <c r="R133" s="138">
        <v>0</v>
      </c>
      <c r="S133" s="138">
        <v>0.999999999999999</v>
      </c>
    </row>
    <row r="134" spans="1:19" x14ac:dyDescent="0.2">
      <c r="A134" s="132" t="s">
        <v>506</v>
      </c>
      <c r="B134" s="131">
        <v>-11.4426396794211</v>
      </c>
      <c r="C134" s="131">
        <v>-5.7213198397105796</v>
      </c>
      <c r="D134" s="131">
        <v>0</v>
      </c>
      <c r="E134" s="131">
        <v>-172329.01423200199</v>
      </c>
      <c r="F134" s="131">
        <v>0</v>
      </c>
      <c r="G134" s="131">
        <v>-19870.143803314699</v>
      </c>
      <c r="H134" s="131">
        <v>-280.344672145819</v>
      </c>
      <c r="I134" s="131">
        <v>-2.86065991985528</v>
      </c>
      <c r="J134" s="131">
        <v>0</v>
      </c>
      <c r="K134" s="131">
        <v>0</v>
      </c>
      <c r="L134" s="131">
        <v>0</v>
      </c>
      <c r="M134" s="131">
        <v>0</v>
      </c>
      <c r="N134" s="131">
        <v>-3202660.3952537398</v>
      </c>
      <c r="O134" s="131">
        <v>0</v>
      </c>
      <c r="P134" s="131">
        <v>0</v>
      </c>
      <c r="Q134" s="131">
        <v>0</v>
      </c>
      <c r="R134" s="131">
        <v>0</v>
      </c>
      <c r="S134" s="131">
        <v>-3395159.9225806501</v>
      </c>
    </row>
    <row r="135" spans="1:19" x14ac:dyDescent="0.2">
      <c r="A135" s="132" t="s">
        <v>507</v>
      </c>
      <c r="B135" s="131">
        <v>0</v>
      </c>
      <c r="C135" s="131">
        <v>0</v>
      </c>
      <c r="D135" s="131">
        <v>0</v>
      </c>
      <c r="E135" s="131">
        <v>0</v>
      </c>
      <c r="F135" s="131">
        <v>0</v>
      </c>
      <c r="G135" s="131">
        <v>0</v>
      </c>
      <c r="H135" s="131">
        <v>0</v>
      </c>
      <c r="I135" s="131">
        <v>0</v>
      </c>
      <c r="J135" s="131">
        <v>0</v>
      </c>
      <c r="K135" s="131">
        <v>0</v>
      </c>
      <c r="L135" s="131">
        <v>0</v>
      </c>
      <c r="M135" s="131">
        <v>0</v>
      </c>
      <c r="N135" s="131">
        <v>0</v>
      </c>
      <c r="O135" s="131">
        <v>0</v>
      </c>
      <c r="P135" s="131">
        <v>0</v>
      </c>
      <c r="Q135" s="131">
        <v>0</v>
      </c>
      <c r="R135" s="131">
        <v>0</v>
      </c>
      <c r="S135" s="131">
        <v>0</v>
      </c>
    </row>
    <row r="136" spans="1:19" hidden="1" outlineLevel="1" x14ac:dyDescent="0.2">
      <c r="A136" s="132" t="s">
        <v>508</v>
      </c>
      <c r="B136" s="131">
        <v>0</v>
      </c>
      <c r="C136" s="131">
        <v>0</v>
      </c>
      <c r="D136" s="131">
        <v>0</v>
      </c>
      <c r="E136" s="131">
        <v>0</v>
      </c>
      <c r="F136" s="131">
        <v>0</v>
      </c>
      <c r="G136" s="131">
        <v>0</v>
      </c>
      <c r="H136" s="131">
        <v>0</v>
      </c>
      <c r="I136" s="131">
        <v>0</v>
      </c>
      <c r="J136" s="131">
        <v>0</v>
      </c>
      <c r="K136" s="131">
        <v>0</v>
      </c>
      <c r="L136" s="131">
        <v>0</v>
      </c>
      <c r="M136" s="131">
        <v>0</v>
      </c>
      <c r="N136" s="131">
        <v>0</v>
      </c>
      <c r="O136" s="131">
        <v>0</v>
      </c>
      <c r="P136" s="131">
        <v>0</v>
      </c>
      <c r="Q136" s="131">
        <v>0</v>
      </c>
      <c r="R136" s="131">
        <v>0</v>
      </c>
      <c r="S136" s="131">
        <v>0</v>
      </c>
    </row>
    <row r="137" spans="1:19" hidden="1" outlineLevel="1" x14ac:dyDescent="0.2">
      <c r="A137" s="132" t="s">
        <v>450</v>
      </c>
      <c r="B137" s="131">
        <v>3604.1283110171098</v>
      </c>
      <c r="C137" s="131">
        <v>3604.1283110171098</v>
      </c>
      <c r="D137" s="131">
        <v>3604.1283110171098</v>
      </c>
      <c r="E137" s="131">
        <v>3604.1283110171098</v>
      </c>
      <c r="F137" s="131">
        <v>3604.1283110171098</v>
      </c>
      <c r="G137" s="131">
        <v>3604.1283110171098</v>
      </c>
      <c r="H137" s="131">
        <v>3604.1283110171098</v>
      </c>
      <c r="I137" s="131">
        <v>3604.1283110171098</v>
      </c>
      <c r="J137" s="131">
        <v>3604.1283110171098</v>
      </c>
      <c r="K137" s="131">
        <v>3604.1283110171098</v>
      </c>
      <c r="L137" s="131">
        <v>3604.1283110171098</v>
      </c>
      <c r="M137" s="131">
        <v>3604.1283110171098</v>
      </c>
      <c r="N137" s="131">
        <v>3604.1283110171098</v>
      </c>
      <c r="O137" s="131">
        <v>3604.1283110171098</v>
      </c>
      <c r="P137" s="131">
        <v>3604.1283110171098</v>
      </c>
      <c r="Q137" s="131">
        <v>3604.1283110171098</v>
      </c>
      <c r="R137" s="131">
        <v>3604.1283110171098</v>
      </c>
    </row>
    <row r="138" spans="1:19" hidden="1" outlineLevel="1" x14ac:dyDescent="0.2">
      <c r="A138" s="132" t="s">
        <v>452</v>
      </c>
      <c r="B138" s="131">
        <v>266404.50303748698</v>
      </c>
      <c r="C138" s="131">
        <v>266404.50303748698</v>
      </c>
      <c r="D138" s="131">
        <v>266404.50303748698</v>
      </c>
      <c r="E138" s="131">
        <v>266404.50303748698</v>
      </c>
      <c r="F138" s="131">
        <v>266404.50303748698</v>
      </c>
      <c r="G138" s="131">
        <v>266404.50303748698</v>
      </c>
      <c r="H138" s="131">
        <v>266404.50303748698</v>
      </c>
      <c r="I138" s="131">
        <v>266404.50303748698</v>
      </c>
      <c r="J138" s="131">
        <v>266404.50303748698</v>
      </c>
      <c r="K138" s="131">
        <v>266404.50303748698</v>
      </c>
      <c r="L138" s="131">
        <v>266404.50303748698</v>
      </c>
      <c r="M138" s="131">
        <v>266404.50303748698</v>
      </c>
      <c r="N138" s="131">
        <v>266404.50303748698</v>
      </c>
      <c r="O138" s="131">
        <v>266404.50303748698</v>
      </c>
      <c r="P138" s="131">
        <v>266404.50303748698</v>
      </c>
      <c r="Q138" s="131">
        <v>266404.50303748698</v>
      </c>
      <c r="R138" s="131">
        <v>266404.50303748698</v>
      </c>
    </row>
    <row r="139" spans="1:19" hidden="1" outlineLevel="1" x14ac:dyDescent="0.2">
      <c r="A139" s="132" t="s">
        <v>454</v>
      </c>
      <c r="B139" s="131">
        <v>155183.04281390001</v>
      </c>
      <c r="C139" s="131">
        <v>155183.04281390001</v>
      </c>
      <c r="D139" s="131">
        <v>155183.04281390001</v>
      </c>
      <c r="E139" s="131">
        <v>155183.04281390001</v>
      </c>
      <c r="F139" s="131">
        <v>155183.04281390001</v>
      </c>
      <c r="G139" s="131">
        <v>155183.04281390001</v>
      </c>
      <c r="H139" s="131">
        <v>155183.04281390001</v>
      </c>
      <c r="I139" s="131">
        <v>155183.04281390001</v>
      </c>
      <c r="J139" s="131">
        <v>155183.04281390001</v>
      </c>
      <c r="K139" s="131">
        <v>155183.04281390001</v>
      </c>
      <c r="L139" s="131">
        <v>155183.04281390001</v>
      </c>
      <c r="M139" s="131">
        <v>155183.04281390001</v>
      </c>
      <c r="N139" s="131">
        <v>155183.04281390001</v>
      </c>
      <c r="O139" s="131">
        <v>155183.04281390001</v>
      </c>
      <c r="P139" s="131">
        <v>155183.04281390001</v>
      </c>
      <c r="Q139" s="131">
        <v>155183.04281390001</v>
      </c>
      <c r="R139" s="131">
        <v>155183.04281390001</v>
      </c>
    </row>
    <row r="140" spans="1:19" hidden="1" outlineLevel="1" x14ac:dyDescent="0.2">
      <c r="A140" s="132" t="s">
        <v>455</v>
      </c>
      <c r="B140" s="131">
        <v>10142.1924298719</v>
      </c>
      <c r="C140" s="131">
        <v>10142.1924298719</v>
      </c>
      <c r="D140" s="131">
        <v>10142.1924298719</v>
      </c>
      <c r="E140" s="131">
        <v>10142.1924298719</v>
      </c>
      <c r="F140" s="131">
        <v>10142.1924298719</v>
      </c>
      <c r="G140" s="131">
        <v>10142.1924298719</v>
      </c>
      <c r="H140" s="131">
        <v>10142.1924298719</v>
      </c>
      <c r="I140" s="131">
        <v>10142.1924298719</v>
      </c>
      <c r="J140" s="131">
        <v>10142.1924298719</v>
      </c>
      <c r="K140" s="131">
        <v>10142.1924298719</v>
      </c>
      <c r="L140" s="131">
        <v>10142.1924298719</v>
      </c>
      <c r="M140" s="131">
        <v>10142.1924298719</v>
      </c>
      <c r="N140" s="131">
        <v>10142.1924298719</v>
      </c>
      <c r="O140" s="131">
        <v>10142.1924298719</v>
      </c>
      <c r="P140" s="131">
        <v>10142.1924298719</v>
      </c>
      <c r="Q140" s="131">
        <v>10142.1924298719</v>
      </c>
      <c r="R140" s="131">
        <v>10142.1924298719</v>
      </c>
    </row>
    <row r="141" spans="1:19" hidden="1" outlineLevel="1" x14ac:dyDescent="0.2">
      <c r="A141" s="132" t="s">
        <v>458</v>
      </c>
      <c r="B141" s="131">
        <v>9245.7400269704394</v>
      </c>
      <c r="C141" s="131">
        <v>9245.7400269704394</v>
      </c>
      <c r="D141" s="131">
        <v>9245.7400269704394</v>
      </c>
      <c r="E141" s="131">
        <v>9245.7400269704394</v>
      </c>
      <c r="F141" s="131">
        <v>9245.7400269704394</v>
      </c>
      <c r="G141" s="131">
        <v>9245.7400269704394</v>
      </c>
      <c r="H141" s="131">
        <v>9245.7400269704394</v>
      </c>
      <c r="I141" s="131">
        <v>9245.7400269704394</v>
      </c>
      <c r="J141" s="131">
        <v>9245.7400269704394</v>
      </c>
      <c r="K141" s="131">
        <v>9245.7400269704394</v>
      </c>
      <c r="L141" s="131">
        <v>9245.7400269704394</v>
      </c>
      <c r="M141" s="131">
        <v>9245.7400269704394</v>
      </c>
      <c r="N141" s="131">
        <v>9245.7400269704394</v>
      </c>
      <c r="O141" s="131">
        <v>9245.7400269704394</v>
      </c>
      <c r="P141" s="131">
        <v>9245.7400269704394</v>
      </c>
      <c r="Q141" s="131">
        <v>9245.7400269704394</v>
      </c>
      <c r="R141" s="131">
        <v>9245.7400269704394</v>
      </c>
    </row>
    <row r="142" spans="1:19" hidden="1" outlineLevel="1" x14ac:dyDescent="0.2">
      <c r="A142" s="132" t="s">
        <v>460</v>
      </c>
      <c r="B142" s="131">
        <v>5601437.2139384104</v>
      </c>
      <c r="C142" s="131">
        <v>5601437.2139384104</v>
      </c>
      <c r="D142" s="131">
        <v>5601437.2139384104</v>
      </c>
      <c r="E142" s="131">
        <v>5601437.2139384104</v>
      </c>
      <c r="F142" s="131">
        <v>5601437.2139384104</v>
      </c>
      <c r="G142" s="131">
        <v>5601437.2139384104</v>
      </c>
      <c r="H142" s="131">
        <v>5601437.2139384104</v>
      </c>
      <c r="I142" s="131">
        <v>5601437.2139384104</v>
      </c>
      <c r="J142" s="131">
        <v>5601437.2139384104</v>
      </c>
      <c r="K142" s="131">
        <v>5601437.2139384104</v>
      </c>
      <c r="L142" s="131">
        <v>5601437.2139384104</v>
      </c>
      <c r="M142" s="131">
        <v>5601437.2139384104</v>
      </c>
      <c r="N142" s="131">
        <v>5601437.2139384104</v>
      </c>
      <c r="O142" s="131">
        <v>5601437.2139384104</v>
      </c>
      <c r="P142" s="131">
        <v>5601437.2139384104</v>
      </c>
      <c r="Q142" s="131">
        <v>5601437.2139384104</v>
      </c>
      <c r="R142" s="131">
        <v>5601437.2139384104</v>
      </c>
    </row>
    <row r="143" spans="1:19" collapsed="1" x14ac:dyDescent="0.2">
      <c r="A143" s="132" t="s">
        <v>461</v>
      </c>
      <c r="B143" s="131">
        <v>306.87000145580902</v>
      </c>
      <c r="C143" s="131">
        <v>306.87000145580902</v>
      </c>
      <c r="D143" s="131">
        <v>306.87000145580902</v>
      </c>
      <c r="E143" s="131">
        <v>306.87000145580902</v>
      </c>
      <c r="F143" s="131">
        <v>306.87000145580902</v>
      </c>
      <c r="G143" s="131">
        <v>306.87000145580902</v>
      </c>
      <c r="H143" s="131">
        <v>306.87000145580902</v>
      </c>
      <c r="I143" s="131">
        <v>306.87000145580902</v>
      </c>
      <c r="J143" s="131">
        <v>306.87000145580902</v>
      </c>
      <c r="K143" s="131">
        <v>306.87000145580902</v>
      </c>
      <c r="L143" s="131">
        <v>306.87000145580902</v>
      </c>
      <c r="M143" s="131">
        <v>306.87000145580902</v>
      </c>
      <c r="N143" s="131">
        <v>306.87000145580902</v>
      </c>
      <c r="O143" s="131">
        <v>306.87000145580902</v>
      </c>
      <c r="P143" s="131">
        <v>306.87000145580902</v>
      </c>
      <c r="Q143" s="131">
        <v>306.87000145580902</v>
      </c>
      <c r="R143" s="131">
        <v>306.87000145580902</v>
      </c>
    </row>
    <row r="144" spans="1:19" s="138" customFormat="1" x14ac:dyDescent="0.2">
      <c r="A144" s="132" t="s">
        <v>509</v>
      </c>
      <c r="B144" s="131">
        <v>6046323.6905591097</v>
      </c>
      <c r="C144" s="131">
        <v>6046323.6905591097</v>
      </c>
      <c r="D144" s="131">
        <v>6046323.6905591097</v>
      </c>
      <c r="E144" s="131">
        <v>6046323.6905591097</v>
      </c>
      <c r="F144" s="131">
        <v>6046323.6905591097</v>
      </c>
      <c r="G144" s="131">
        <v>6046323.6905591097</v>
      </c>
      <c r="H144" s="131">
        <v>6046323.6905591097</v>
      </c>
      <c r="I144" s="131">
        <v>6046323.6905591097</v>
      </c>
      <c r="J144" s="131">
        <v>6046323.6905591097</v>
      </c>
      <c r="K144" s="131">
        <v>6046323.6905591097</v>
      </c>
      <c r="L144" s="131">
        <v>6046323.6905591097</v>
      </c>
      <c r="M144" s="131">
        <v>6046323.6905591097</v>
      </c>
      <c r="N144" s="131">
        <v>6046323.6905591097</v>
      </c>
      <c r="O144" s="131">
        <v>6046323.6905591097</v>
      </c>
      <c r="P144" s="131">
        <v>6046323.6905591097</v>
      </c>
      <c r="Q144" s="131">
        <v>6046323.6905591097</v>
      </c>
      <c r="R144" s="131">
        <v>6046323.6905591097</v>
      </c>
      <c r="S144" s="131">
        <v>102787502.73950399</v>
      </c>
    </row>
    <row r="145" spans="1:19" x14ac:dyDescent="0.2">
      <c r="A145" s="137" t="s">
        <v>510</v>
      </c>
      <c r="B145" s="138">
        <v>5.9608590202418201E-4</v>
      </c>
      <c r="C145" s="138">
        <v>0</v>
      </c>
      <c r="D145" s="138">
        <v>0</v>
      </c>
      <c r="E145" s="138">
        <v>4.4060575760020503E-2</v>
      </c>
      <c r="F145" s="138">
        <v>0</v>
      </c>
      <c r="G145" s="138">
        <v>2.5665685589444501E-2</v>
      </c>
      <c r="H145" s="138">
        <v>1.67741473148521E-3</v>
      </c>
      <c r="I145" s="138">
        <v>0</v>
      </c>
      <c r="J145" s="138">
        <v>0</v>
      </c>
      <c r="K145" s="138">
        <v>0</v>
      </c>
      <c r="L145" s="138">
        <v>1.52915068728572E-3</v>
      </c>
      <c r="M145" s="138">
        <v>0</v>
      </c>
      <c r="N145" s="138">
        <v>0.92642033417506897</v>
      </c>
      <c r="O145" s="138">
        <v>5.0753154670657697E-5</v>
      </c>
      <c r="P145" s="138">
        <v>0</v>
      </c>
      <c r="Q145" s="138">
        <v>0</v>
      </c>
      <c r="R145" s="138">
        <v>0</v>
      </c>
      <c r="S145" s="138">
        <v>1</v>
      </c>
    </row>
    <row r="146" spans="1:19" x14ac:dyDescent="0.2">
      <c r="A146" s="132" t="s">
        <v>511</v>
      </c>
      <c r="B146" s="131">
        <v>0</v>
      </c>
      <c r="C146" s="131">
        <v>0</v>
      </c>
      <c r="D146" s="131">
        <v>0</v>
      </c>
      <c r="E146" s="131">
        <v>0</v>
      </c>
      <c r="F146" s="131">
        <v>0</v>
      </c>
      <c r="G146" s="131">
        <v>0</v>
      </c>
      <c r="H146" s="131">
        <v>0</v>
      </c>
      <c r="I146" s="131">
        <v>0</v>
      </c>
      <c r="J146" s="131">
        <v>0</v>
      </c>
      <c r="K146" s="131">
        <v>0</v>
      </c>
      <c r="L146" s="131">
        <v>0</v>
      </c>
      <c r="M146" s="131">
        <v>0</v>
      </c>
      <c r="N146" s="131">
        <v>0</v>
      </c>
      <c r="O146" s="131">
        <v>0</v>
      </c>
      <c r="P146" s="131">
        <v>0</v>
      </c>
      <c r="Q146" s="131">
        <v>0</v>
      </c>
      <c r="R146" s="131">
        <v>0</v>
      </c>
      <c r="S146" s="131">
        <v>0</v>
      </c>
    </row>
    <row r="147" spans="1:19" x14ac:dyDescent="0.2">
      <c r="A147" s="132" t="s">
        <v>512</v>
      </c>
      <c r="B147" s="131">
        <v>0</v>
      </c>
      <c r="C147" s="131">
        <v>0</v>
      </c>
      <c r="D147" s="131">
        <v>0</v>
      </c>
      <c r="E147" s="131">
        <v>0</v>
      </c>
      <c r="F147" s="131">
        <v>0</v>
      </c>
      <c r="G147" s="131">
        <v>0</v>
      </c>
      <c r="H147" s="131">
        <v>0</v>
      </c>
      <c r="I147" s="131">
        <v>0</v>
      </c>
      <c r="J147" s="131">
        <v>0</v>
      </c>
      <c r="K147" s="131">
        <v>0</v>
      </c>
      <c r="L147" s="131">
        <v>0</v>
      </c>
      <c r="M147" s="131">
        <v>0</v>
      </c>
      <c r="N147" s="131">
        <v>0</v>
      </c>
      <c r="O147" s="131">
        <v>0</v>
      </c>
      <c r="P147" s="131">
        <v>0</v>
      </c>
      <c r="Q147" s="131">
        <v>0</v>
      </c>
      <c r="R147" s="131">
        <v>0</v>
      </c>
      <c r="S147" s="131">
        <v>0</v>
      </c>
    </row>
    <row r="148" spans="1:19" hidden="1" outlineLevel="1" x14ac:dyDescent="0.2">
      <c r="A148" s="132" t="s">
        <v>513</v>
      </c>
      <c r="B148" s="131">
        <v>784000</v>
      </c>
      <c r="C148" s="131">
        <v>784000</v>
      </c>
      <c r="D148" s="131">
        <v>784000</v>
      </c>
      <c r="E148" s="131">
        <v>784000</v>
      </c>
      <c r="F148" s="131">
        <v>784000</v>
      </c>
      <c r="G148" s="131">
        <v>784000</v>
      </c>
      <c r="H148" s="131">
        <v>784000</v>
      </c>
      <c r="I148" s="131">
        <v>784000</v>
      </c>
      <c r="J148" s="131">
        <v>784000</v>
      </c>
      <c r="K148" s="131">
        <v>784000</v>
      </c>
      <c r="L148" s="131">
        <v>784000</v>
      </c>
      <c r="M148" s="131">
        <v>784000</v>
      </c>
      <c r="N148" s="131">
        <v>784000</v>
      </c>
      <c r="O148" s="131">
        <v>784000</v>
      </c>
      <c r="P148" s="131">
        <v>784000</v>
      </c>
      <c r="Q148" s="131">
        <v>784000</v>
      </c>
      <c r="R148" s="131">
        <v>784000</v>
      </c>
      <c r="S148" s="131">
        <v>13328000</v>
      </c>
    </row>
    <row r="149" spans="1:19" hidden="1" outlineLevel="1" x14ac:dyDescent="0.2">
      <c r="A149" s="132" t="s">
        <v>452</v>
      </c>
      <c r="B149" s="131">
        <v>30982.809636991198</v>
      </c>
      <c r="C149" s="131">
        <v>30982.809636991198</v>
      </c>
      <c r="D149" s="131">
        <v>30982.809636991198</v>
      </c>
      <c r="E149" s="131">
        <v>30982.809636991198</v>
      </c>
      <c r="F149" s="131">
        <v>30982.809636991198</v>
      </c>
      <c r="G149" s="131">
        <v>30982.809636991198</v>
      </c>
      <c r="H149" s="131">
        <v>30982.809636991198</v>
      </c>
      <c r="I149" s="131">
        <v>30982.809636991198</v>
      </c>
      <c r="J149" s="131">
        <v>30982.809636991198</v>
      </c>
      <c r="K149" s="131">
        <v>30982.809636991198</v>
      </c>
      <c r="L149" s="131">
        <v>30982.809636991198</v>
      </c>
      <c r="M149" s="131">
        <v>30982.809636991198</v>
      </c>
      <c r="N149" s="131">
        <v>30982.809636991198</v>
      </c>
      <c r="O149" s="131">
        <v>30982.809636991198</v>
      </c>
      <c r="P149" s="131">
        <v>30982.809636991198</v>
      </c>
      <c r="Q149" s="131">
        <v>30982.809636991198</v>
      </c>
      <c r="R149" s="131">
        <v>30982.809636991198</v>
      </c>
    </row>
    <row r="150" spans="1:19" hidden="1" outlineLevel="1" x14ac:dyDescent="0.2">
      <c r="A150" s="132" t="s">
        <v>454</v>
      </c>
      <c r="B150" s="131">
        <v>11584.7979604798</v>
      </c>
      <c r="C150" s="131">
        <v>11584.7979604798</v>
      </c>
      <c r="D150" s="131">
        <v>11584.7979604798</v>
      </c>
      <c r="E150" s="131">
        <v>11584.7979604798</v>
      </c>
      <c r="F150" s="131">
        <v>11584.7979604798</v>
      </c>
      <c r="G150" s="131">
        <v>11584.7979604798</v>
      </c>
      <c r="H150" s="131">
        <v>11584.7979604798</v>
      </c>
      <c r="I150" s="131">
        <v>11584.7979604798</v>
      </c>
      <c r="J150" s="131">
        <v>11584.7979604798</v>
      </c>
      <c r="K150" s="131">
        <v>11584.7979604798</v>
      </c>
      <c r="L150" s="131">
        <v>11584.7979604798</v>
      </c>
      <c r="M150" s="131">
        <v>11584.7979604798</v>
      </c>
      <c r="N150" s="131">
        <v>11584.7979604798</v>
      </c>
      <c r="O150" s="131">
        <v>11584.7979604798</v>
      </c>
      <c r="P150" s="131">
        <v>11584.7979604798</v>
      </c>
      <c r="Q150" s="131">
        <v>11584.7979604798</v>
      </c>
      <c r="R150" s="131">
        <v>11584.7979604798</v>
      </c>
    </row>
    <row r="151" spans="1:19" hidden="1" outlineLevel="1" x14ac:dyDescent="0.2">
      <c r="A151" s="132" t="s">
        <v>455</v>
      </c>
      <c r="B151" s="131">
        <v>1579.2048546527501</v>
      </c>
      <c r="C151" s="131">
        <v>1579.2048546527501</v>
      </c>
      <c r="D151" s="131">
        <v>1579.2048546527501</v>
      </c>
      <c r="E151" s="131">
        <v>1579.2048546527501</v>
      </c>
      <c r="F151" s="131">
        <v>1579.2048546527501</v>
      </c>
      <c r="G151" s="131">
        <v>1579.2048546527501</v>
      </c>
      <c r="H151" s="131">
        <v>1579.2048546527501</v>
      </c>
      <c r="I151" s="131">
        <v>1579.2048546527501</v>
      </c>
      <c r="J151" s="131">
        <v>1579.2048546527501</v>
      </c>
      <c r="K151" s="131">
        <v>1579.2048546527501</v>
      </c>
      <c r="L151" s="131">
        <v>1579.2048546527501</v>
      </c>
      <c r="M151" s="131">
        <v>1579.2048546527501</v>
      </c>
      <c r="N151" s="131">
        <v>1579.2048546527501</v>
      </c>
      <c r="O151" s="131">
        <v>1579.2048546527501</v>
      </c>
      <c r="P151" s="131">
        <v>1579.2048546527501</v>
      </c>
      <c r="Q151" s="131">
        <v>1579.2048546527501</v>
      </c>
      <c r="R151" s="131">
        <v>1579.2048546527501</v>
      </c>
    </row>
    <row r="152" spans="1:19" collapsed="1" x14ac:dyDescent="0.2">
      <c r="A152" s="132" t="s">
        <v>460</v>
      </c>
      <c r="B152" s="131">
        <v>1354184.6534579699</v>
      </c>
      <c r="C152" s="131">
        <v>1354184.6534579699</v>
      </c>
      <c r="D152" s="131">
        <v>1354184.6534579699</v>
      </c>
      <c r="E152" s="131">
        <v>1354184.6534579699</v>
      </c>
      <c r="F152" s="131">
        <v>1354184.6534579699</v>
      </c>
      <c r="G152" s="131">
        <v>1354184.6534579699</v>
      </c>
      <c r="H152" s="131">
        <v>1354184.6534579699</v>
      </c>
      <c r="I152" s="131">
        <v>1354184.6534579699</v>
      </c>
      <c r="J152" s="131">
        <v>1354184.6534579699</v>
      </c>
      <c r="K152" s="131">
        <v>1354184.6534579699</v>
      </c>
      <c r="L152" s="131">
        <v>1354184.6534579699</v>
      </c>
      <c r="M152" s="131">
        <v>1354184.6534579699</v>
      </c>
      <c r="N152" s="131">
        <v>1354184.6534579699</v>
      </c>
      <c r="O152" s="131">
        <v>1354184.6534579699</v>
      </c>
      <c r="P152" s="131">
        <v>1354184.6534579699</v>
      </c>
      <c r="Q152" s="131">
        <v>1354184.6534579699</v>
      </c>
      <c r="R152" s="131">
        <v>1354184.6534579699</v>
      </c>
    </row>
    <row r="153" spans="1:19" s="138" customFormat="1" x14ac:dyDescent="0.2">
      <c r="A153" s="132" t="s">
        <v>514</v>
      </c>
      <c r="B153" s="131">
        <v>1398331.4659100999</v>
      </c>
      <c r="C153" s="131">
        <v>1398331.4659100999</v>
      </c>
      <c r="D153" s="131">
        <v>1398331.4659100999</v>
      </c>
      <c r="E153" s="131">
        <v>1398331.4659100999</v>
      </c>
      <c r="F153" s="131">
        <v>1398331.4659100999</v>
      </c>
      <c r="G153" s="131">
        <v>1398331.4659100999</v>
      </c>
      <c r="H153" s="131">
        <v>1398331.4659100999</v>
      </c>
      <c r="I153" s="131">
        <v>1398331.4659100999</v>
      </c>
      <c r="J153" s="131">
        <v>1398331.4659100999</v>
      </c>
      <c r="K153" s="131">
        <v>1398331.4659100999</v>
      </c>
      <c r="L153" s="131">
        <v>1398331.4659100999</v>
      </c>
      <c r="M153" s="131">
        <v>1398331.4659100999</v>
      </c>
      <c r="N153" s="131">
        <v>1398331.4659100999</v>
      </c>
      <c r="O153" s="131">
        <v>1398331.4659100999</v>
      </c>
      <c r="P153" s="131">
        <v>1398331.4659100999</v>
      </c>
      <c r="Q153" s="131">
        <v>1398331.4659100999</v>
      </c>
      <c r="R153" s="131">
        <v>1398331.4659100999</v>
      </c>
      <c r="S153" s="131">
        <v>23771634.920471601</v>
      </c>
    </row>
    <row r="154" spans="1:19" x14ac:dyDescent="0.2">
      <c r="A154" s="137" t="s">
        <v>515</v>
      </c>
      <c r="B154" s="138">
        <v>0</v>
      </c>
      <c r="C154" s="138">
        <v>0</v>
      </c>
      <c r="D154" s="138">
        <v>0</v>
      </c>
      <c r="E154" s="138">
        <v>2.2156985230126401E-2</v>
      </c>
      <c r="F154" s="138">
        <v>0</v>
      </c>
      <c r="G154" s="138">
        <v>8.2847295100664294E-3</v>
      </c>
      <c r="H154" s="138">
        <v>1.1293494376348899E-3</v>
      </c>
      <c r="I154" s="138">
        <v>0</v>
      </c>
      <c r="J154" s="138">
        <v>0</v>
      </c>
      <c r="K154" s="138">
        <v>0</v>
      </c>
      <c r="L154" s="138">
        <v>0</v>
      </c>
      <c r="M154" s="138">
        <v>0</v>
      </c>
      <c r="N154" s="138">
        <v>0.96842893582217204</v>
      </c>
      <c r="O154" s="138">
        <v>0</v>
      </c>
      <c r="P154" s="138">
        <v>0</v>
      </c>
      <c r="Q154" s="138">
        <v>0</v>
      </c>
      <c r="R154" s="138">
        <v>0</v>
      </c>
      <c r="S154" s="138">
        <v>0.999999999999999</v>
      </c>
    </row>
    <row r="155" spans="1:19" x14ac:dyDescent="0.2">
      <c r="A155" s="132" t="s">
        <v>516</v>
      </c>
      <c r="B155" s="131">
        <v>0</v>
      </c>
      <c r="C155" s="131">
        <v>0</v>
      </c>
      <c r="D155" s="131">
        <v>0</v>
      </c>
      <c r="E155" s="131">
        <v>17371.0764204191</v>
      </c>
      <c r="F155" s="131">
        <v>0</v>
      </c>
      <c r="G155" s="131">
        <v>6495.2279358920796</v>
      </c>
      <c r="H155" s="131">
        <v>885.409959105761</v>
      </c>
      <c r="I155" s="131">
        <v>0</v>
      </c>
      <c r="J155" s="131">
        <v>0</v>
      </c>
      <c r="K155" s="131">
        <v>0</v>
      </c>
      <c r="L155" s="131">
        <v>0</v>
      </c>
      <c r="M155" s="131">
        <v>0</v>
      </c>
      <c r="N155" s="131">
        <v>759248.28568458196</v>
      </c>
      <c r="O155" s="131">
        <v>0</v>
      </c>
      <c r="P155" s="131">
        <v>0</v>
      </c>
      <c r="Q155" s="131">
        <v>0</v>
      </c>
      <c r="R155" s="131">
        <v>0</v>
      </c>
      <c r="S155" s="131">
        <v>783999.99999999895</v>
      </c>
    </row>
    <row r="156" spans="1:19" x14ac:dyDescent="0.2">
      <c r="A156" s="132" t="s">
        <v>517</v>
      </c>
      <c r="B156" s="131">
        <v>0</v>
      </c>
      <c r="C156" s="131">
        <v>0</v>
      </c>
      <c r="D156" s="131">
        <v>0</v>
      </c>
      <c r="E156" s="131">
        <v>0</v>
      </c>
      <c r="F156" s="131">
        <v>0</v>
      </c>
      <c r="G156" s="131">
        <v>0</v>
      </c>
      <c r="H156" s="131">
        <v>0</v>
      </c>
      <c r="I156" s="131">
        <v>0</v>
      </c>
      <c r="J156" s="131">
        <v>0</v>
      </c>
      <c r="K156" s="131">
        <v>0</v>
      </c>
      <c r="L156" s="131">
        <v>0</v>
      </c>
      <c r="M156" s="131">
        <v>0</v>
      </c>
      <c r="N156" s="131">
        <v>0</v>
      </c>
      <c r="O156" s="131">
        <v>0</v>
      </c>
      <c r="P156" s="131">
        <v>0</v>
      </c>
      <c r="Q156" s="131">
        <v>0</v>
      </c>
      <c r="R156" s="131">
        <v>0</v>
      </c>
      <c r="S156" s="131">
        <v>0</v>
      </c>
    </row>
    <row r="157" spans="1:19" hidden="1" outlineLevel="1" x14ac:dyDescent="0.2">
      <c r="A157" s="132" t="s">
        <v>518</v>
      </c>
      <c r="B157" s="131">
        <v>310679.62408816803</v>
      </c>
      <c r="C157" s="131">
        <v>310679.62408816803</v>
      </c>
      <c r="D157" s="131">
        <v>310679.62408816803</v>
      </c>
      <c r="E157" s="131">
        <v>310679.62408816803</v>
      </c>
      <c r="F157" s="131">
        <v>310679.62408816803</v>
      </c>
      <c r="G157" s="131">
        <v>310679.62408816803</v>
      </c>
      <c r="H157" s="131">
        <v>310679.62408816803</v>
      </c>
      <c r="I157" s="131">
        <v>310679.62408816803</v>
      </c>
      <c r="J157" s="131">
        <v>310679.62408816803</v>
      </c>
      <c r="K157" s="131">
        <v>310679.62408816803</v>
      </c>
      <c r="L157" s="131">
        <v>310679.62408816803</v>
      </c>
      <c r="M157" s="131">
        <v>310679.62408816803</v>
      </c>
      <c r="N157" s="131">
        <v>310679.62408816803</v>
      </c>
      <c r="O157" s="131">
        <v>310679.62408816803</v>
      </c>
      <c r="P157" s="131">
        <v>310679.62408816803</v>
      </c>
      <c r="Q157" s="131">
        <v>310679.62408816803</v>
      </c>
      <c r="R157" s="131">
        <v>310679.62408816803</v>
      </c>
      <c r="S157" s="131">
        <v>5281553.6094988501</v>
      </c>
    </row>
    <row r="158" spans="1:19" hidden="1" outlineLevel="1" x14ac:dyDescent="0.2">
      <c r="A158" s="132" t="s">
        <v>450</v>
      </c>
      <c r="B158" s="131">
        <v>102.405864050163</v>
      </c>
      <c r="C158" s="131">
        <v>102.405864050163</v>
      </c>
      <c r="D158" s="131">
        <v>102.405864050163</v>
      </c>
      <c r="E158" s="131">
        <v>102.405864050163</v>
      </c>
      <c r="F158" s="131">
        <v>102.405864050163</v>
      </c>
      <c r="G158" s="131">
        <v>102.405864050163</v>
      </c>
      <c r="H158" s="131">
        <v>102.405864050163</v>
      </c>
      <c r="I158" s="131">
        <v>102.405864050163</v>
      </c>
      <c r="J158" s="131">
        <v>102.405864050163</v>
      </c>
      <c r="K158" s="131">
        <v>102.405864050163</v>
      </c>
      <c r="L158" s="131">
        <v>102.405864050163</v>
      </c>
      <c r="M158" s="131">
        <v>102.405864050163</v>
      </c>
      <c r="N158" s="131">
        <v>102.405864050163</v>
      </c>
      <c r="O158" s="131">
        <v>102.405864050163</v>
      </c>
      <c r="P158" s="131">
        <v>102.405864050163</v>
      </c>
      <c r="Q158" s="131">
        <v>102.405864050163</v>
      </c>
      <c r="R158" s="131">
        <v>102.405864050163</v>
      </c>
    </row>
    <row r="159" spans="1:19" hidden="1" outlineLevel="1" x14ac:dyDescent="0.2">
      <c r="A159" s="132" t="s">
        <v>451</v>
      </c>
      <c r="B159" s="131">
        <v>22.8387178816911</v>
      </c>
      <c r="C159" s="131">
        <v>22.8387178816911</v>
      </c>
      <c r="D159" s="131">
        <v>22.8387178816911</v>
      </c>
      <c r="E159" s="131">
        <v>22.8387178816911</v>
      </c>
      <c r="F159" s="131">
        <v>22.8387178816911</v>
      </c>
      <c r="G159" s="131">
        <v>22.8387178816911</v>
      </c>
      <c r="H159" s="131">
        <v>22.8387178816911</v>
      </c>
      <c r="I159" s="131">
        <v>22.8387178816911</v>
      </c>
      <c r="J159" s="131">
        <v>22.8387178816911</v>
      </c>
      <c r="K159" s="131">
        <v>22.8387178816911</v>
      </c>
      <c r="L159" s="131">
        <v>22.8387178816911</v>
      </c>
      <c r="M159" s="131">
        <v>22.8387178816911</v>
      </c>
      <c r="N159" s="131">
        <v>22.8387178816911</v>
      </c>
      <c r="O159" s="131">
        <v>22.8387178816911</v>
      </c>
      <c r="P159" s="131">
        <v>22.8387178816911</v>
      </c>
      <c r="Q159" s="131">
        <v>22.8387178816911</v>
      </c>
      <c r="R159" s="131">
        <v>22.8387178816911</v>
      </c>
    </row>
    <row r="160" spans="1:19" hidden="1" outlineLevel="1" x14ac:dyDescent="0.2">
      <c r="A160" s="132" t="s">
        <v>466</v>
      </c>
      <c r="B160" s="131">
        <v>6.2622290965927396</v>
      </c>
      <c r="C160" s="131">
        <v>6.2622290965927396</v>
      </c>
      <c r="D160" s="131">
        <v>6.2622290965927396</v>
      </c>
      <c r="E160" s="131">
        <v>6.2622290965927396</v>
      </c>
      <c r="F160" s="131">
        <v>6.2622290965927396</v>
      </c>
      <c r="G160" s="131">
        <v>6.2622290965927396</v>
      </c>
      <c r="H160" s="131">
        <v>6.2622290965927396</v>
      </c>
      <c r="I160" s="131">
        <v>6.2622290965927396</v>
      </c>
      <c r="J160" s="131">
        <v>6.2622290965927396</v>
      </c>
      <c r="K160" s="131">
        <v>6.2622290965927396</v>
      </c>
      <c r="L160" s="131">
        <v>6.2622290965927396</v>
      </c>
      <c r="M160" s="131">
        <v>6.2622290965927396</v>
      </c>
      <c r="N160" s="131">
        <v>6.2622290965927396</v>
      </c>
      <c r="O160" s="131">
        <v>6.2622290965927396</v>
      </c>
      <c r="P160" s="131">
        <v>6.2622290965927396</v>
      </c>
      <c r="Q160" s="131">
        <v>6.2622290965927396</v>
      </c>
      <c r="R160" s="131">
        <v>6.2622290965927396</v>
      </c>
    </row>
    <row r="161" spans="1:19" hidden="1" outlineLevel="1" x14ac:dyDescent="0.2">
      <c r="A161" s="132" t="s">
        <v>452</v>
      </c>
      <c r="B161" s="131">
        <v>158565.65737721301</v>
      </c>
      <c r="C161" s="131">
        <v>158565.65737721301</v>
      </c>
      <c r="D161" s="131">
        <v>158565.65737721301</v>
      </c>
      <c r="E161" s="131">
        <v>158565.65737721301</v>
      </c>
      <c r="F161" s="131">
        <v>158565.65737721301</v>
      </c>
      <c r="G161" s="131">
        <v>158565.65737721301</v>
      </c>
      <c r="H161" s="131">
        <v>158565.65737721301</v>
      </c>
      <c r="I161" s="131">
        <v>158565.65737721301</v>
      </c>
      <c r="J161" s="131">
        <v>158565.65737721301</v>
      </c>
      <c r="K161" s="131">
        <v>158565.65737721301</v>
      </c>
      <c r="L161" s="131">
        <v>158565.65737721301</v>
      </c>
      <c r="M161" s="131">
        <v>158565.65737721301</v>
      </c>
      <c r="N161" s="131">
        <v>158565.65737721301</v>
      </c>
      <c r="O161" s="131">
        <v>158565.65737721301</v>
      </c>
      <c r="P161" s="131">
        <v>158565.65737721301</v>
      </c>
      <c r="Q161" s="131">
        <v>158565.65737721301</v>
      </c>
      <c r="R161" s="131">
        <v>158565.65737721301</v>
      </c>
    </row>
    <row r="162" spans="1:19" hidden="1" outlineLevel="1" x14ac:dyDescent="0.2">
      <c r="A162" s="132" t="s">
        <v>453</v>
      </c>
      <c r="B162" s="131">
        <v>4007.8573190207999</v>
      </c>
      <c r="C162" s="131">
        <v>4007.8573190207999</v>
      </c>
      <c r="D162" s="131">
        <v>4007.8573190207999</v>
      </c>
      <c r="E162" s="131">
        <v>4007.8573190207999</v>
      </c>
      <c r="F162" s="131">
        <v>4007.8573190207999</v>
      </c>
      <c r="G162" s="131">
        <v>4007.8573190207999</v>
      </c>
      <c r="H162" s="131">
        <v>4007.8573190207999</v>
      </c>
      <c r="I162" s="131">
        <v>4007.8573190207999</v>
      </c>
      <c r="J162" s="131">
        <v>4007.8573190207999</v>
      </c>
      <c r="K162" s="131">
        <v>4007.8573190207999</v>
      </c>
      <c r="L162" s="131">
        <v>4007.8573190207999</v>
      </c>
      <c r="M162" s="131">
        <v>4007.8573190207999</v>
      </c>
      <c r="N162" s="131">
        <v>4007.8573190207999</v>
      </c>
      <c r="O162" s="131">
        <v>4007.8573190207999</v>
      </c>
      <c r="P162" s="131">
        <v>4007.8573190207999</v>
      </c>
      <c r="Q162" s="131">
        <v>4007.8573190207999</v>
      </c>
      <c r="R162" s="131">
        <v>4007.8573190207999</v>
      </c>
    </row>
    <row r="163" spans="1:19" hidden="1" outlineLevel="1" x14ac:dyDescent="0.2">
      <c r="A163" s="132" t="s">
        <v>454</v>
      </c>
      <c r="B163" s="131">
        <v>39339.415276399901</v>
      </c>
      <c r="C163" s="131">
        <v>39339.415276399901</v>
      </c>
      <c r="D163" s="131">
        <v>39339.415276399901</v>
      </c>
      <c r="E163" s="131">
        <v>39339.415276399901</v>
      </c>
      <c r="F163" s="131">
        <v>39339.415276399901</v>
      </c>
      <c r="G163" s="131">
        <v>39339.415276399901</v>
      </c>
      <c r="H163" s="131">
        <v>39339.415276399901</v>
      </c>
      <c r="I163" s="131">
        <v>39339.415276399901</v>
      </c>
      <c r="J163" s="131">
        <v>39339.415276399901</v>
      </c>
      <c r="K163" s="131">
        <v>39339.415276399901</v>
      </c>
      <c r="L163" s="131">
        <v>39339.415276399901</v>
      </c>
      <c r="M163" s="131">
        <v>39339.415276399901</v>
      </c>
      <c r="N163" s="131">
        <v>39339.415276399901</v>
      </c>
      <c r="O163" s="131">
        <v>39339.415276399901</v>
      </c>
      <c r="P163" s="131">
        <v>39339.415276399901</v>
      </c>
      <c r="Q163" s="131">
        <v>39339.415276399901</v>
      </c>
      <c r="R163" s="131">
        <v>39339.415276399901</v>
      </c>
    </row>
    <row r="164" spans="1:19" hidden="1" outlineLevel="1" x14ac:dyDescent="0.2">
      <c r="A164" s="132" t="s">
        <v>455</v>
      </c>
      <c r="B164" s="131">
        <v>1139.66430117697</v>
      </c>
      <c r="C164" s="131">
        <v>1139.66430117697</v>
      </c>
      <c r="D164" s="131">
        <v>1139.66430117697</v>
      </c>
      <c r="E164" s="131">
        <v>1139.66430117697</v>
      </c>
      <c r="F164" s="131">
        <v>1139.66430117697</v>
      </c>
      <c r="G164" s="131">
        <v>1139.66430117697</v>
      </c>
      <c r="H164" s="131">
        <v>1139.66430117697</v>
      </c>
      <c r="I164" s="131">
        <v>1139.66430117697</v>
      </c>
      <c r="J164" s="131">
        <v>1139.66430117697</v>
      </c>
      <c r="K164" s="131">
        <v>1139.66430117697</v>
      </c>
      <c r="L164" s="131">
        <v>1139.66430117697</v>
      </c>
      <c r="M164" s="131">
        <v>1139.66430117697</v>
      </c>
      <c r="N164" s="131">
        <v>1139.66430117697</v>
      </c>
      <c r="O164" s="131">
        <v>1139.66430117697</v>
      </c>
      <c r="P164" s="131">
        <v>1139.66430117697</v>
      </c>
      <c r="Q164" s="131">
        <v>1139.66430117697</v>
      </c>
      <c r="R164" s="131">
        <v>1139.66430117697</v>
      </c>
    </row>
    <row r="165" spans="1:19" hidden="1" outlineLevel="1" x14ac:dyDescent="0.2">
      <c r="A165" s="132" t="s">
        <v>456</v>
      </c>
      <c r="B165" s="131">
        <v>58.017710747844497</v>
      </c>
      <c r="C165" s="131">
        <v>58.017710747844497</v>
      </c>
      <c r="D165" s="131">
        <v>58.017710747844497</v>
      </c>
      <c r="E165" s="131">
        <v>58.017710747844497</v>
      </c>
      <c r="F165" s="131">
        <v>58.017710747844497</v>
      </c>
      <c r="G165" s="131">
        <v>58.017710747844497</v>
      </c>
      <c r="H165" s="131">
        <v>58.017710747844497</v>
      </c>
      <c r="I165" s="131">
        <v>58.017710747844497</v>
      </c>
      <c r="J165" s="131">
        <v>58.017710747844497</v>
      </c>
      <c r="K165" s="131">
        <v>58.017710747844497</v>
      </c>
      <c r="L165" s="131">
        <v>58.017710747844497</v>
      </c>
      <c r="M165" s="131">
        <v>58.017710747844497</v>
      </c>
      <c r="N165" s="131">
        <v>58.017710747844497</v>
      </c>
      <c r="O165" s="131">
        <v>58.017710747844497</v>
      </c>
      <c r="P165" s="131">
        <v>58.017710747844497</v>
      </c>
      <c r="Q165" s="131">
        <v>58.017710747844497</v>
      </c>
      <c r="R165" s="131">
        <v>58.017710747844497</v>
      </c>
    </row>
    <row r="166" spans="1:19" hidden="1" outlineLevel="1" x14ac:dyDescent="0.2">
      <c r="A166" s="132" t="s">
        <v>457</v>
      </c>
      <c r="B166" s="131">
        <v>2.5785649221264202</v>
      </c>
      <c r="C166" s="131">
        <v>2.5785649221264202</v>
      </c>
      <c r="D166" s="131">
        <v>2.5785649221264202</v>
      </c>
      <c r="E166" s="131">
        <v>2.5785649221264202</v>
      </c>
      <c r="F166" s="131">
        <v>2.5785649221264202</v>
      </c>
      <c r="G166" s="131">
        <v>2.5785649221264202</v>
      </c>
      <c r="H166" s="131">
        <v>2.5785649221264202</v>
      </c>
      <c r="I166" s="131">
        <v>2.5785649221264202</v>
      </c>
      <c r="J166" s="131">
        <v>2.5785649221264202</v>
      </c>
      <c r="K166" s="131">
        <v>2.5785649221264202</v>
      </c>
      <c r="L166" s="131">
        <v>2.5785649221264202</v>
      </c>
      <c r="M166" s="131">
        <v>2.5785649221264202</v>
      </c>
      <c r="N166" s="131">
        <v>2.5785649221264202</v>
      </c>
      <c r="O166" s="131">
        <v>2.5785649221264202</v>
      </c>
      <c r="P166" s="131">
        <v>2.5785649221264202</v>
      </c>
      <c r="Q166" s="131">
        <v>2.5785649221264202</v>
      </c>
      <c r="R166" s="131">
        <v>2.5785649221264202</v>
      </c>
    </row>
    <row r="167" spans="1:19" hidden="1" outlineLevel="1" x14ac:dyDescent="0.2">
      <c r="A167" s="132" t="s">
        <v>467</v>
      </c>
      <c r="B167" s="131">
        <v>9.9458932710590506</v>
      </c>
      <c r="C167" s="131">
        <v>9.9458932710590506</v>
      </c>
      <c r="D167" s="131">
        <v>9.9458932710590506</v>
      </c>
      <c r="E167" s="131">
        <v>9.9458932710590506</v>
      </c>
      <c r="F167" s="131">
        <v>9.9458932710590506</v>
      </c>
      <c r="G167" s="131">
        <v>9.9458932710590506</v>
      </c>
      <c r="H167" s="131">
        <v>9.9458932710590506</v>
      </c>
      <c r="I167" s="131">
        <v>9.9458932710590506</v>
      </c>
      <c r="J167" s="131">
        <v>9.9458932710590506</v>
      </c>
      <c r="K167" s="131">
        <v>9.9458932710590506</v>
      </c>
      <c r="L167" s="131">
        <v>9.9458932710590506</v>
      </c>
      <c r="M167" s="131">
        <v>9.9458932710590506</v>
      </c>
      <c r="N167" s="131">
        <v>9.9458932710590506</v>
      </c>
      <c r="O167" s="131">
        <v>9.9458932710590506</v>
      </c>
      <c r="P167" s="131">
        <v>9.9458932710590506</v>
      </c>
      <c r="Q167" s="131">
        <v>9.9458932710590506</v>
      </c>
      <c r="R167" s="131">
        <v>9.9458932710590506</v>
      </c>
    </row>
    <row r="168" spans="1:19" hidden="1" outlineLevel="1" x14ac:dyDescent="0.2">
      <c r="A168" s="132" t="s">
        <v>458</v>
      </c>
      <c r="B168" s="131">
        <v>1991.94140234266</v>
      </c>
      <c r="C168" s="131">
        <v>1991.94140234266</v>
      </c>
      <c r="D168" s="131">
        <v>1991.94140234266</v>
      </c>
      <c r="E168" s="131">
        <v>1991.94140234266</v>
      </c>
      <c r="F168" s="131">
        <v>1991.94140234266</v>
      </c>
      <c r="G168" s="131">
        <v>1991.94140234266</v>
      </c>
      <c r="H168" s="131">
        <v>1991.94140234266</v>
      </c>
      <c r="I168" s="131">
        <v>1991.94140234266</v>
      </c>
      <c r="J168" s="131">
        <v>1991.94140234266</v>
      </c>
      <c r="K168" s="131">
        <v>1991.94140234266</v>
      </c>
      <c r="L168" s="131">
        <v>1991.94140234266</v>
      </c>
      <c r="M168" s="131">
        <v>1991.94140234266</v>
      </c>
      <c r="N168" s="131">
        <v>1991.94140234266</v>
      </c>
      <c r="O168" s="131">
        <v>1991.94140234266</v>
      </c>
      <c r="P168" s="131">
        <v>1991.94140234266</v>
      </c>
      <c r="Q168" s="131">
        <v>1991.94140234266</v>
      </c>
      <c r="R168" s="131">
        <v>1991.94140234266</v>
      </c>
    </row>
    <row r="169" spans="1:19" hidden="1" outlineLevel="1" x14ac:dyDescent="0.2">
      <c r="A169" s="132" t="s">
        <v>459</v>
      </c>
      <c r="B169" s="131">
        <v>67.011990773833006</v>
      </c>
      <c r="C169" s="131">
        <v>67.011990773833006</v>
      </c>
      <c r="D169" s="131">
        <v>67.011990773833006</v>
      </c>
      <c r="E169" s="131">
        <v>67.011990773833006</v>
      </c>
      <c r="F169" s="131">
        <v>67.011990773833006</v>
      </c>
      <c r="G169" s="131">
        <v>67.011990773833006</v>
      </c>
      <c r="H169" s="131">
        <v>67.011990773833006</v>
      </c>
      <c r="I169" s="131">
        <v>67.011990773833006</v>
      </c>
      <c r="J169" s="131">
        <v>67.011990773833006</v>
      </c>
      <c r="K169" s="131">
        <v>67.011990773833006</v>
      </c>
      <c r="L169" s="131">
        <v>67.011990773833006</v>
      </c>
      <c r="M169" s="131">
        <v>67.011990773833006</v>
      </c>
      <c r="N169" s="131">
        <v>67.011990773833006</v>
      </c>
      <c r="O169" s="131">
        <v>67.011990773833006</v>
      </c>
      <c r="P169" s="131">
        <v>67.011990773833006</v>
      </c>
      <c r="Q169" s="131">
        <v>67.011990773833006</v>
      </c>
      <c r="R169" s="131">
        <v>67.011990773833006</v>
      </c>
    </row>
    <row r="170" spans="1:19" hidden="1" outlineLevel="1" x14ac:dyDescent="0.2">
      <c r="A170" s="132" t="s">
        <v>460</v>
      </c>
      <c r="B170" s="131">
        <v>1602256.8835855499</v>
      </c>
      <c r="C170" s="131">
        <v>1602256.8835855499</v>
      </c>
      <c r="D170" s="131">
        <v>1602256.8835855499</v>
      </c>
      <c r="E170" s="131">
        <v>1602256.8835855499</v>
      </c>
      <c r="F170" s="131">
        <v>1602256.8835855499</v>
      </c>
      <c r="G170" s="131">
        <v>1602256.8835855499</v>
      </c>
      <c r="H170" s="131">
        <v>1602256.8835855499</v>
      </c>
      <c r="I170" s="131">
        <v>1602256.8835855499</v>
      </c>
      <c r="J170" s="131">
        <v>1602256.8835855499</v>
      </c>
      <c r="K170" s="131">
        <v>1602256.8835855499</v>
      </c>
      <c r="L170" s="131">
        <v>1602256.8835855499</v>
      </c>
      <c r="M170" s="131">
        <v>1602256.8835855499</v>
      </c>
      <c r="N170" s="131">
        <v>1602256.8835855499</v>
      </c>
      <c r="O170" s="131">
        <v>1602256.8835855499</v>
      </c>
      <c r="P170" s="131">
        <v>1602256.8835855499</v>
      </c>
      <c r="Q170" s="131">
        <v>1602256.8835855499</v>
      </c>
      <c r="R170" s="131">
        <v>1602256.8835855499</v>
      </c>
    </row>
    <row r="171" spans="1:19" hidden="1" outlineLevel="1" x14ac:dyDescent="0.2">
      <c r="A171" s="132" t="s">
        <v>461</v>
      </c>
      <c r="B171" s="131">
        <v>3353.6385616355801</v>
      </c>
      <c r="C171" s="131">
        <v>3353.6385616355801</v>
      </c>
      <c r="D171" s="131">
        <v>3353.6385616355801</v>
      </c>
      <c r="E171" s="131">
        <v>3353.6385616355801</v>
      </c>
      <c r="F171" s="131">
        <v>3353.6385616355801</v>
      </c>
      <c r="G171" s="131">
        <v>3353.6385616355801</v>
      </c>
      <c r="H171" s="131">
        <v>3353.6385616355801</v>
      </c>
      <c r="I171" s="131">
        <v>3353.6385616355801</v>
      </c>
      <c r="J171" s="131">
        <v>3353.6385616355801</v>
      </c>
      <c r="K171" s="131">
        <v>3353.6385616355801</v>
      </c>
      <c r="L171" s="131">
        <v>3353.6385616355801</v>
      </c>
      <c r="M171" s="131">
        <v>3353.6385616355801</v>
      </c>
      <c r="N171" s="131">
        <v>3353.6385616355801</v>
      </c>
      <c r="O171" s="131">
        <v>3353.6385616355801</v>
      </c>
      <c r="P171" s="131">
        <v>3353.6385616355801</v>
      </c>
      <c r="Q171" s="131">
        <v>3353.6385616355801</v>
      </c>
      <c r="R171" s="131">
        <v>3353.6385616355801</v>
      </c>
    </row>
    <row r="172" spans="1:19" hidden="1" outlineLevel="1" x14ac:dyDescent="0.2">
      <c r="A172" s="132" t="s">
        <v>462</v>
      </c>
      <c r="B172" s="131">
        <v>336.99387756075998</v>
      </c>
      <c r="C172" s="131">
        <v>336.99387756075998</v>
      </c>
      <c r="D172" s="131">
        <v>336.99387756075998</v>
      </c>
      <c r="E172" s="131">
        <v>336.99387756075998</v>
      </c>
      <c r="F172" s="131">
        <v>336.99387756075998</v>
      </c>
      <c r="G172" s="131">
        <v>336.99387756075998</v>
      </c>
      <c r="H172" s="131">
        <v>336.99387756075998</v>
      </c>
      <c r="I172" s="131">
        <v>336.99387756075998</v>
      </c>
      <c r="J172" s="131">
        <v>336.99387756075998</v>
      </c>
      <c r="K172" s="131">
        <v>336.99387756075998</v>
      </c>
      <c r="L172" s="131">
        <v>336.99387756075998</v>
      </c>
      <c r="M172" s="131">
        <v>336.99387756075998</v>
      </c>
      <c r="N172" s="131">
        <v>336.99387756075998</v>
      </c>
      <c r="O172" s="131">
        <v>336.99387756075998</v>
      </c>
      <c r="P172" s="131">
        <v>336.99387756075998</v>
      </c>
      <c r="Q172" s="131">
        <v>336.99387756075998</v>
      </c>
      <c r="R172" s="131">
        <v>336.99387756075998</v>
      </c>
    </row>
    <row r="173" spans="1:19" hidden="1" outlineLevel="1" x14ac:dyDescent="0.2">
      <c r="A173" s="132" t="s">
        <v>463</v>
      </c>
      <c r="B173" s="131">
        <v>2.2101985046797901</v>
      </c>
      <c r="C173" s="131">
        <v>2.2101985046797901</v>
      </c>
      <c r="D173" s="131">
        <v>2.2101985046797901</v>
      </c>
      <c r="E173" s="131">
        <v>2.2101985046797901</v>
      </c>
      <c r="F173" s="131">
        <v>2.2101985046797901</v>
      </c>
      <c r="G173" s="131">
        <v>2.2101985046797901</v>
      </c>
      <c r="H173" s="131">
        <v>2.2101985046797901</v>
      </c>
      <c r="I173" s="131">
        <v>2.2101985046797901</v>
      </c>
      <c r="J173" s="131">
        <v>2.2101985046797901</v>
      </c>
      <c r="K173" s="131">
        <v>2.2101985046797901</v>
      </c>
      <c r="L173" s="131">
        <v>2.2101985046797901</v>
      </c>
      <c r="M173" s="131">
        <v>2.2101985046797901</v>
      </c>
      <c r="N173" s="131">
        <v>2.2101985046797901</v>
      </c>
      <c r="O173" s="131">
        <v>2.2101985046797901</v>
      </c>
      <c r="P173" s="131">
        <v>2.2101985046797901</v>
      </c>
      <c r="Q173" s="131">
        <v>2.2101985046797901</v>
      </c>
      <c r="R173" s="131">
        <v>2.2101985046797901</v>
      </c>
    </row>
    <row r="174" spans="1:19" collapsed="1" x14ac:dyDescent="0.2">
      <c r="A174" s="132" t="s">
        <v>464</v>
      </c>
      <c r="B174" s="131">
        <v>5.1571298442528404</v>
      </c>
      <c r="C174" s="131">
        <v>5.1571298442528404</v>
      </c>
      <c r="D174" s="131">
        <v>5.1571298442528404</v>
      </c>
      <c r="E174" s="131">
        <v>5.1571298442528404</v>
      </c>
      <c r="F174" s="131">
        <v>5.1571298442528404</v>
      </c>
      <c r="G174" s="131">
        <v>5.1571298442528404</v>
      </c>
      <c r="H174" s="131">
        <v>5.1571298442528404</v>
      </c>
      <c r="I174" s="131">
        <v>5.1571298442528404</v>
      </c>
      <c r="J174" s="131">
        <v>5.1571298442528404</v>
      </c>
      <c r="K174" s="131">
        <v>5.1571298442528404</v>
      </c>
      <c r="L174" s="131">
        <v>5.1571298442528404</v>
      </c>
      <c r="M174" s="131">
        <v>5.1571298442528404</v>
      </c>
      <c r="N174" s="131">
        <v>5.1571298442528404</v>
      </c>
      <c r="O174" s="131">
        <v>5.1571298442528404</v>
      </c>
      <c r="P174" s="131">
        <v>5.1571298442528404</v>
      </c>
      <c r="Q174" s="131">
        <v>5.1571298442528404</v>
      </c>
      <c r="R174" s="131">
        <v>5.1571298442528404</v>
      </c>
    </row>
    <row r="175" spans="1:19" s="138" customFormat="1" x14ac:dyDescent="0.2">
      <c r="A175" s="132" t="s">
        <v>519</v>
      </c>
      <c r="B175" s="131">
        <v>1811268.48</v>
      </c>
      <c r="C175" s="131">
        <v>1811268.48</v>
      </c>
      <c r="D175" s="131">
        <v>1811268.48</v>
      </c>
      <c r="E175" s="131">
        <v>1811268.48</v>
      </c>
      <c r="F175" s="131">
        <v>1811268.48</v>
      </c>
      <c r="G175" s="131">
        <v>1811268.48</v>
      </c>
      <c r="H175" s="131">
        <v>1811268.48</v>
      </c>
      <c r="I175" s="131">
        <v>1811268.48</v>
      </c>
      <c r="J175" s="131">
        <v>1811268.48</v>
      </c>
      <c r="K175" s="131">
        <v>1811268.48</v>
      </c>
      <c r="L175" s="131">
        <v>1811268.48</v>
      </c>
      <c r="M175" s="131">
        <v>1811268.48</v>
      </c>
      <c r="N175" s="131">
        <v>1811268.48</v>
      </c>
      <c r="O175" s="131">
        <v>1811268.48</v>
      </c>
      <c r="P175" s="131">
        <v>1811268.48</v>
      </c>
      <c r="Q175" s="131">
        <v>1811268.48</v>
      </c>
      <c r="R175" s="131">
        <v>1811268.48</v>
      </c>
      <c r="S175" s="131">
        <v>30791564.16</v>
      </c>
    </row>
    <row r="176" spans="1:19" x14ac:dyDescent="0.2">
      <c r="A176" s="137" t="s">
        <v>520</v>
      </c>
      <c r="B176" s="138">
        <v>5.6538202470217797E-5</v>
      </c>
      <c r="C176" s="138">
        <v>1.26092393998327E-5</v>
      </c>
      <c r="D176" s="138">
        <v>3.4573720935025201E-6</v>
      </c>
      <c r="E176" s="138">
        <v>8.7543983196358102E-2</v>
      </c>
      <c r="F176" s="138">
        <v>2.2127350877440299E-3</v>
      </c>
      <c r="G176" s="138">
        <v>2.1719262335090101E-2</v>
      </c>
      <c r="H176" s="138">
        <v>6.2920782521262101E-4</v>
      </c>
      <c r="I176" s="138">
        <v>3.2031535572155701E-5</v>
      </c>
      <c r="J176" s="138">
        <v>1.4236238032069201E-6</v>
      </c>
      <c r="K176" s="138">
        <v>5.4911203837981301E-6</v>
      </c>
      <c r="L176" s="138">
        <v>1.0997493879773401E-3</v>
      </c>
      <c r="M176" s="138">
        <v>3.69972709809608E-5</v>
      </c>
      <c r="N176" s="138">
        <v>0.88460485084218798</v>
      </c>
      <c r="O176" s="138">
        <v>1.85154139138753E-3</v>
      </c>
      <c r="P176" s="138">
        <v>1.8605407275720901E-4</v>
      </c>
      <c r="Q176" s="138">
        <v>1.22024897417736E-6</v>
      </c>
      <c r="R176" s="138">
        <v>2.8472476064138401E-6</v>
      </c>
      <c r="S176" s="138">
        <v>1</v>
      </c>
    </row>
    <row r="177" spans="1:19" x14ac:dyDescent="0.2">
      <c r="A177" s="132" t="s">
        <v>521</v>
      </c>
      <c r="B177" s="131">
        <v>17.565267490067999</v>
      </c>
      <c r="C177" s="131">
        <v>3.9174337567777502</v>
      </c>
      <c r="D177" s="131">
        <v>1.0741350623422801</v>
      </c>
      <c r="E177" s="131">
        <v>27198.131790625401</v>
      </c>
      <c r="F177" s="131">
        <v>687.451705267016</v>
      </c>
      <c r="G177" s="131">
        <v>6747.7322577381101</v>
      </c>
      <c r="H177" s="131">
        <v>195.48205061039101</v>
      </c>
      <c r="I177" s="131">
        <v>9.9515454305241295</v>
      </c>
      <c r="J177" s="131">
        <v>0.44229090802329402</v>
      </c>
      <c r="K177" s="131">
        <v>1.7059792166612799</v>
      </c>
      <c r="L177" s="131">
        <v>341.669726447995</v>
      </c>
      <c r="M177" s="131">
        <v>11.494298240653</v>
      </c>
      <c r="N177" s="131">
        <v>274828.70252622099</v>
      </c>
      <c r="O177" s="131">
        <v>575.23618345996294</v>
      </c>
      <c r="P177" s="131">
        <v>57.803209384282503</v>
      </c>
      <c r="Q177" s="131">
        <v>0.37910649259139501</v>
      </c>
      <c r="R177" s="131">
        <v>0.88458181604658903</v>
      </c>
      <c r="S177" s="131">
        <v>310679.62408816803</v>
      </c>
    </row>
    <row r="178" spans="1:19" x14ac:dyDescent="0.2">
      <c r="A178" s="132" t="s">
        <v>522</v>
      </c>
      <c r="B178" s="131">
        <v>0</v>
      </c>
      <c r="C178" s="131">
        <v>0</v>
      </c>
      <c r="D178" s="131">
        <v>0</v>
      </c>
      <c r="E178" s="131">
        <v>0</v>
      </c>
      <c r="F178" s="131">
        <v>0</v>
      </c>
      <c r="G178" s="131">
        <v>0</v>
      </c>
      <c r="H178" s="131">
        <v>0</v>
      </c>
      <c r="I178" s="131">
        <v>0</v>
      </c>
      <c r="J178" s="131">
        <v>0</v>
      </c>
      <c r="K178" s="131">
        <v>0</v>
      </c>
      <c r="L178" s="131">
        <v>0</v>
      </c>
      <c r="M178" s="131">
        <v>0</v>
      </c>
      <c r="N178" s="131">
        <v>0</v>
      </c>
      <c r="O178" s="131">
        <v>0</v>
      </c>
      <c r="P178" s="131">
        <v>0</v>
      </c>
      <c r="Q178" s="131">
        <v>0</v>
      </c>
      <c r="R178" s="131">
        <v>0</v>
      </c>
      <c r="S178" s="131">
        <v>0</v>
      </c>
    </row>
    <row r="179" spans="1:19" hidden="1" outlineLevel="1" x14ac:dyDescent="0.2">
      <c r="A179" s="132" t="s">
        <v>523</v>
      </c>
      <c r="B179" s="131">
        <v>0</v>
      </c>
      <c r="C179" s="131">
        <v>0</v>
      </c>
      <c r="D179" s="131">
        <v>0</v>
      </c>
      <c r="E179" s="131">
        <v>0</v>
      </c>
      <c r="F179" s="131">
        <v>0</v>
      </c>
      <c r="G179" s="131">
        <v>0</v>
      </c>
      <c r="H179" s="131">
        <v>0</v>
      </c>
      <c r="I179" s="131">
        <v>0</v>
      </c>
      <c r="J179" s="131">
        <v>0</v>
      </c>
      <c r="K179" s="131">
        <v>0</v>
      </c>
      <c r="L179" s="131">
        <v>0</v>
      </c>
      <c r="M179" s="131">
        <v>0</v>
      </c>
      <c r="N179" s="131">
        <v>0</v>
      </c>
      <c r="O179" s="131">
        <v>0</v>
      </c>
      <c r="P179" s="131">
        <v>0</v>
      </c>
      <c r="Q179" s="131">
        <v>0</v>
      </c>
      <c r="R179" s="131">
        <v>0</v>
      </c>
      <c r="S179" s="131">
        <v>0</v>
      </c>
    </row>
    <row r="180" spans="1:19" hidden="1" outlineLevel="1" x14ac:dyDescent="0.2">
      <c r="A180" s="132" t="s">
        <v>450</v>
      </c>
      <c r="B180" s="131">
        <v>466788.431605021</v>
      </c>
      <c r="C180" s="131">
        <v>466788.431605021</v>
      </c>
      <c r="D180" s="131">
        <v>466788.431605021</v>
      </c>
      <c r="E180" s="131">
        <v>466788.431605021</v>
      </c>
      <c r="F180" s="131">
        <v>466788.431605021</v>
      </c>
      <c r="G180" s="131">
        <v>466788.431605021</v>
      </c>
      <c r="H180" s="131">
        <v>466788.431605021</v>
      </c>
      <c r="I180" s="131">
        <v>466788.431605021</v>
      </c>
      <c r="J180" s="131">
        <v>466788.431605021</v>
      </c>
      <c r="K180" s="131">
        <v>466788.431605021</v>
      </c>
      <c r="L180" s="131">
        <v>466788.431605021</v>
      </c>
      <c r="M180" s="131">
        <v>466788.431605021</v>
      </c>
      <c r="N180" s="131">
        <v>466788.431605021</v>
      </c>
      <c r="O180" s="131">
        <v>466788.431605021</v>
      </c>
      <c r="P180" s="131">
        <v>466788.431605021</v>
      </c>
      <c r="Q180" s="131">
        <v>466788.431605021</v>
      </c>
      <c r="R180" s="131">
        <v>466788.431605021</v>
      </c>
    </row>
    <row r="181" spans="1:19" hidden="1" outlineLevel="1" x14ac:dyDescent="0.2">
      <c r="A181" s="132" t="s">
        <v>451</v>
      </c>
      <c r="B181" s="131">
        <v>18580.881773482899</v>
      </c>
      <c r="C181" s="131">
        <v>18580.881773482899</v>
      </c>
      <c r="D181" s="131">
        <v>18580.881773482899</v>
      </c>
      <c r="E181" s="131">
        <v>18580.881773482899</v>
      </c>
      <c r="F181" s="131">
        <v>18580.881773482899</v>
      </c>
      <c r="G181" s="131">
        <v>18580.881773482899</v>
      </c>
      <c r="H181" s="131">
        <v>18580.881773482899</v>
      </c>
      <c r="I181" s="131">
        <v>18580.881773482899</v>
      </c>
      <c r="J181" s="131">
        <v>18580.881773482899</v>
      </c>
      <c r="K181" s="131">
        <v>18580.881773482899</v>
      </c>
      <c r="L181" s="131">
        <v>18580.881773482899</v>
      </c>
      <c r="M181" s="131">
        <v>18580.881773482899</v>
      </c>
      <c r="N181" s="131">
        <v>18580.881773482899</v>
      </c>
      <c r="O181" s="131">
        <v>18580.881773482899</v>
      </c>
      <c r="P181" s="131">
        <v>18580.881773482899</v>
      </c>
      <c r="Q181" s="131">
        <v>18580.881773482899</v>
      </c>
      <c r="R181" s="131">
        <v>18580.881773482899</v>
      </c>
    </row>
    <row r="182" spans="1:19" hidden="1" outlineLevel="1" x14ac:dyDescent="0.2">
      <c r="A182" s="132" t="s">
        <v>466</v>
      </c>
      <c r="B182" s="131">
        <v>196298.63742897601</v>
      </c>
      <c r="C182" s="131">
        <v>196298.63742897601</v>
      </c>
      <c r="D182" s="131">
        <v>196298.63742897601</v>
      </c>
      <c r="E182" s="131">
        <v>196298.63742897601</v>
      </c>
      <c r="F182" s="131">
        <v>196298.63742897601</v>
      </c>
      <c r="G182" s="131">
        <v>196298.63742897601</v>
      </c>
      <c r="H182" s="131">
        <v>196298.63742897601</v>
      </c>
      <c r="I182" s="131">
        <v>196298.63742897601</v>
      </c>
      <c r="J182" s="131">
        <v>196298.63742897601</v>
      </c>
      <c r="K182" s="131">
        <v>196298.63742897601</v>
      </c>
      <c r="L182" s="131">
        <v>196298.63742897601</v>
      </c>
      <c r="M182" s="131">
        <v>196298.63742897601</v>
      </c>
      <c r="N182" s="131">
        <v>196298.63742897601</v>
      </c>
      <c r="O182" s="131">
        <v>196298.63742897601</v>
      </c>
      <c r="P182" s="131">
        <v>196298.63742897601</v>
      </c>
      <c r="Q182" s="131">
        <v>196298.63742897601</v>
      </c>
      <c r="R182" s="131">
        <v>196298.63742897601</v>
      </c>
    </row>
    <row r="183" spans="1:19" hidden="1" outlineLevel="1" x14ac:dyDescent="0.2">
      <c r="A183" s="132" t="s">
        <v>452</v>
      </c>
      <c r="B183" s="131">
        <v>1780822.86875344</v>
      </c>
      <c r="C183" s="131">
        <v>1780822.86875344</v>
      </c>
      <c r="D183" s="131">
        <v>1780822.86875344</v>
      </c>
      <c r="E183" s="131">
        <v>1780822.86875344</v>
      </c>
      <c r="F183" s="131">
        <v>1780822.86875344</v>
      </c>
      <c r="G183" s="131">
        <v>1780822.86875344</v>
      </c>
      <c r="H183" s="131">
        <v>1780822.86875344</v>
      </c>
      <c r="I183" s="131">
        <v>1780822.86875344</v>
      </c>
      <c r="J183" s="131">
        <v>1780822.86875344</v>
      </c>
      <c r="K183" s="131">
        <v>1780822.86875344</v>
      </c>
      <c r="L183" s="131">
        <v>1780822.86875344</v>
      </c>
      <c r="M183" s="131">
        <v>1780822.86875344</v>
      </c>
      <c r="N183" s="131">
        <v>1780822.86875344</v>
      </c>
      <c r="O183" s="131">
        <v>1780822.86875344</v>
      </c>
      <c r="P183" s="131">
        <v>1780822.86875344</v>
      </c>
      <c r="Q183" s="131">
        <v>1780822.86875344</v>
      </c>
      <c r="R183" s="131">
        <v>1780822.86875344</v>
      </c>
    </row>
    <row r="184" spans="1:19" hidden="1" outlineLevel="1" x14ac:dyDescent="0.2">
      <c r="A184" s="132" t="s">
        <v>453</v>
      </c>
      <c r="B184" s="131">
        <v>21141.459043862</v>
      </c>
      <c r="C184" s="131">
        <v>21141.459043862</v>
      </c>
      <c r="D184" s="131">
        <v>21141.459043862</v>
      </c>
      <c r="E184" s="131">
        <v>21141.459043862</v>
      </c>
      <c r="F184" s="131">
        <v>21141.459043862</v>
      </c>
      <c r="G184" s="131">
        <v>21141.459043862</v>
      </c>
      <c r="H184" s="131">
        <v>21141.459043862</v>
      </c>
      <c r="I184" s="131">
        <v>21141.459043862</v>
      </c>
      <c r="J184" s="131">
        <v>21141.459043862</v>
      </c>
      <c r="K184" s="131">
        <v>21141.459043862</v>
      </c>
      <c r="L184" s="131">
        <v>21141.459043862</v>
      </c>
      <c r="M184" s="131">
        <v>21141.459043862</v>
      </c>
      <c r="N184" s="131">
        <v>21141.459043862</v>
      </c>
      <c r="O184" s="131">
        <v>21141.459043862</v>
      </c>
      <c r="P184" s="131">
        <v>21141.459043862</v>
      </c>
      <c r="Q184" s="131">
        <v>21141.459043862</v>
      </c>
      <c r="R184" s="131">
        <v>21141.459043862</v>
      </c>
    </row>
    <row r="185" spans="1:19" hidden="1" outlineLevel="1" x14ac:dyDescent="0.2">
      <c r="A185" s="132" t="s">
        <v>454</v>
      </c>
      <c r="B185" s="131">
        <v>5370684.8189089503</v>
      </c>
      <c r="C185" s="131">
        <v>5370684.8189089503</v>
      </c>
      <c r="D185" s="131">
        <v>5370684.8189089503</v>
      </c>
      <c r="E185" s="131">
        <v>5370684.8189089503</v>
      </c>
      <c r="F185" s="131">
        <v>5370684.8189089503</v>
      </c>
      <c r="G185" s="131">
        <v>5370684.8189089503</v>
      </c>
      <c r="H185" s="131">
        <v>5370684.8189089503</v>
      </c>
      <c r="I185" s="131">
        <v>5370684.8189089503</v>
      </c>
      <c r="J185" s="131">
        <v>5370684.8189089503</v>
      </c>
      <c r="K185" s="131">
        <v>5370684.8189089503</v>
      </c>
      <c r="L185" s="131">
        <v>5370684.8189089503</v>
      </c>
      <c r="M185" s="131">
        <v>5370684.8189089503</v>
      </c>
      <c r="N185" s="131">
        <v>5370684.8189089503</v>
      </c>
      <c r="O185" s="131">
        <v>5370684.8189089503</v>
      </c>
      <c r="P185" s="131">
        <v>5370684.8189089503</v>
      </c>
      <c r="Q185" s="131">
        <v>5370684.8189089503</v>
      </c>
      <c r="R185" s="131">
        <v>5370684.8189089503</v>
      </c>
    </row>
    <row r="186" spans="1:19" hidden="1" outlineLevel="1" x14ac:dyDescent="0.2">
      <c r="A186" s="132" t="s">
        <v>455</v>
      </c>
      <c r="B186" s="131">
        <v>2117386.9037942602</v>
      </c>
      <c r="C186" s="131">
        <v>2117386.9037942602</v>
      </c>
      <c r="D186" s="131">
        <v>2117386.9037942602</v>
      </c>
      <c r="E186" s="131">
        <v>2117386.9037942602</v>
      </c>
      <c r="F186" s="131">
        <v>2117386.9037942602</v>
      </c>
      <c r="G186" s="131">
        <v>2117386.9037942602</v>
      </c>
      <c r="H186" s="131">
        <v>2117386.9037942602</v>
      </c>
      <c r="I186" s="131">
        <v>2117386.9037942602</v>
      </c>
      <c r="J186" s="131">
        <v>2117386.9037942602</v>
      </c>
      <c r="K186" s="131">
        <v>2117386.9037942602</v>
      </c>
      <c r="L186" s="131">
        <v>2117386.9037942602</v>
      </c>
      <c r="M186" s="131">
        <v>2117386.9037942602</v>
      </c>
      <c r="N186" s="131">
        <v>2117386.9037942602</v>
      </c>
      <c r="O186" s="131">
        <v>2117386.9037942602</v>
      </c>
      <c r="P186" s="131">
        <v>2117386.9037942602</v>
      </c>
      <c r="Q186" s="131">
        <v>2117386.9037942602</v>
      </c>
      <c r="R186" s="131">
        <v>2117386.9037942602</v>
      </c>
    </row>
    <row r="187" spans="1:19" hidden="1" outlineLevel="1" x14ac:dyDescent="0.2">
      <c r="A187" s="132" t="s">
        <v>456</v>
      </c>
      <c r="B187" s="131">
        <v>442027.75963826</v>
      </c>
      <c r="C187" s="131">
        <v>442027.75963826</v>
      </c>
      <c r="D187" s="131">
        <v>442027.75963826</v>
      </c>
      <c r="E187" s="131">
        <v>442027.75963826</v>
      </c>
      <c r="F187" s="131">
        <v>442027.75963826</v>
      </c>
      <c r="G187" s="131">
        <v>442027.75963826</v>
      </c>
      <c r="H187" s="131">
        <v>442027.75963826</v>
      </c>
      <c r="I187" s="131">
        <v>442027.75963826</v>
      </c>
      <c r="J187" s="131">
        <v>442027.75963826</v>
      </c>
      <c r="K187" s="131">
        <v>442027.75963826</v>
      </c>
      <c r="L187" s="131">
        <v>442027.75963826</v>
      </c>
      <c r="M187" s="131">
        <v>442027.75963826</v>
      </c>
      <c r="N187" s="131">
        <v>442027.75963826</v>
      </c>
      <c r="O187" s="131">
        <v>442027.75963826</v>
      </c>
      <c r="P187" s="131">
        <v>442027.75963826</v>
      </c>
      <c r="Q187" s="131">
        <v>442027.75963826</v>
      </c>
      <c r="R187" s="131">
        <v>442027.75963826</v>
      </c>
    </row>
    <row r="188" spans="1:19" hidden="1" outlineLevel="1" x14ac:dyDescent="0.2">
      <c r="A188" s="132" t="s">
        <v>457</v>
      </c>
      <c r="B188" s="131">
        <v>23380.029542300901</v>
      </c>
      <c r="C188" s="131">
        <v>23380.029542300901</v>
      </c>
      <c r="D188" s="131">
        <v>23380.029542300901</v>
      </c>
      <c r="E188" s="131">
        <v>23380.029542300901</v>
      </c>
      <c r="F188" s="131">
        <v>23380.029542300901</v>
      </c>
      <c r="G188" s="131">
        <v>23380.029542300901</v>
      </c>
      <c r="H188" s="131">
        <v>23380.029542300901</v>
      </c>
      <c r="I188" s="131">
        <v>23380.029542300901</v>
      </c>
      <c r="J188" s="131">
        <v>23380.029542300901</v>
      </c>
      <c r="K188" s="131">
        <v>23380.029542300901</v>
      </c>
      <c r="L188" s="131">
        <v>23380.029542300901</v>
      </c>
      <c r="M188" s="131">
        <v>23380.029542300901</v>
      </c>
      <c r="N188" s="131">
        <v>23380.029542300901</v>
      </c>
      <c r="O188" s="131">
        <v>23380.029542300901</v>
      </c>
      <c r="P188" s="131">
        <v>23380.029542300901</v>
      </c>
      <c r="Q188" s="131">
        <v>23380.029542300901</v>
      </c>
      <c r="R188" s="131">
        <v>23380.029542300901</v>
      </c>
    </row>
    <row r="189" spans="1:19" hidden="1" outlineLevel="1" x14ac:dyDescent="0.2">
      <c r="A189" s="132" t="s">
        <v>467</v>
      </c>
      <c r="B189" s="131">
        <v>18094.964993806399</v>
      </c>
      <c r="C189" s="131">
        <v>18094.964993806399</v>
      </c>
      <c r="D189" s="131">
        <v>18094.964993806399</v>
      </c>
      <c r="E189" s="131">
        <v>18094.964993806399</v>
      </c>
      <c r="F189" s="131">
        <v>18094.964993806399</v>
      </c>
      <c r="G189" s="131">
        <v>18094.964993806399</v>
      </c>
      <c r="H189" s="131">
        <v>18094.964993806399</v>
      </c>
      <c r="I189" s="131">
        <v>18094.964993806399</v>
      </c>
      <c r="J189" s="131">
        <v>18094.964993806399</v>
      </c>
      <c r="K189" s="131">
        <v>18094.964993806399</v>
      </c>
      <c r="L189" s="131">
        <v>18094.964993806399</v>
      </c>
      <c r="M189" s="131">
        <v>18094.964993806399</v>
      </c>
      <c r="N189" s="131">
        <v>18094.964993806399</v>
      </c>
      <c r="O189" s="131">
        <v>18094.964993806399</v>
      </c>
      <c r="P189" s="131">
        <v>18094.964993806399</v>
      </c>
      <c r="Q189" s="131">
        <v>18094.964993806399</v>
      </c>
      <c r="R189" s="131">
        <v>18094.964993806399</v>
      </c>
    </row>
    <row r="190" spans="1:19" hidden="1" outlineLevel="1" x14ac:dyDescent="0.2">
      <c r="A190" s="132" t="s">
        <v>458</v>
      </c>
      <c r="B190" s="131">
        <v>35352.2824346911</v>
      </c>
      <c r="C190" s="131">
        <v>35352.2824346911</v>
      </c>
      <c r="D190" s="131">
        <v>35352.2824346911</v>
      </c>
      <c r="E190" s="131">
        <v>35352.2824346911</v>
      </c>
      <c r="F190" s="131">
        <v>35352.2824346911</v>
      </c>
      <c r="G190" s="131">
        <v>35352.2824346911</v>
      </c>
      <c r="H190" s="131">
        <v>35352.2824346911</v>
      </c>
      <c r="I190" s="131">
        <v>35352.2824346911</v>
      </c>
      <c r="J190" s="131">
        <v>35352.2824346911</v>
      </c>
      <c r="K190" s="131">
        <v>35352.2824346911</v>
      </c>
      <c r="L190" s="131">
        <v>35352.2824346911</v>
      </c>
      <c r="M190" s="131">
        <v>35352.2824346911</v>
      </c>
      <c r="N190" s="131">
        <v>35352.2824346911</v>
      </c>
      <c r="O190" s="131">
        <v>35352.2824346911</v>
      </c>
      <c r="P190" s="131">
        <v>35352.2824346911</v>
      </c>
      <c r="Q190" s="131">
        <v>35352.2824346911</v>
      </c>
      <c r="R190" s="131">
        <v>35352.2824346911</v>
      </c>
    </row>
    <row r="191" spans="1:19" hidden="1" outlineLevel="1" x14ac:dyDescent="0.2">
      <c r="A191" s="132" t="s">
        <v>459</v>
      </c>
      <c r="B191" s="131">
        <v>5622.6992339511398</v>
      </c>
      <c r="C191" s="131">
        <v>5622.6992339511398</v>
      </c>
      <c r="D191" s="131">
        <v>5622.6992339511398</v>
      </c>
      <c r="E191" s="131">
        <v>5622.6992339511398</v>
      </c>
      <c r="F191" s="131">
        <v>5622.6992339511398</v>
      </c>
      <c r="G191" s="131">
        <v>5622.6992339511398</v>
      </c>
      <c r="H191" s="131">
        <v>5622.6992339511398</v>
      </c>
      <c r="I191" s="131">
        <v>5622.6992339511398</v>
      </c>
      <c r="J191" s="131">
        <v>5622.6992339511398</v>
      </c>
      <c r="K191" s="131">
        <v>5622.6992339511398</v>
      </c>
      <c r="L191" s="131">
        <v>5622.6992339511398</v>
      </c>
      <c r="M191" s="131">
        <v>5622.6992339511398</v>
      </c>
      <c r="N191" s="131">
        <v>5622.6992339511398</v>
      </c>
      <c r="O191" s="131">
        <v>5622.6992339511398</v>
      </c>
      <c r="P191" s="131">
        <v>5622.6992339511398</v>
      </c>
      <c r="Q191" s="131">
        <v>5622.6992339511398</v>
      </c>
      <c r="R191" s="131">
        <v>5622.6992339511398</v>
      </c>
    </row>
    <row r="192" spans="1:19" hidden="1" outlineLevel="1" x14ac:dyDescent="0.2">
      <c r="A192" s="132" t="s">
        <v>460</v>
      </c>
      <c r="B192" s="131">
        <v>17428103.554219499</v>
      </c>
      <c r="C192" s="131">
        <v>17428103.554219499</v>
      </c>
      <c r="D192" s="131">
        <v>17428103.554219499</v>
      </c>
      <c r="E192" s="131">
        <v>17428103.554219499</v>
      </c>
      <c r="F192" s="131">
        <v>17428103.554219499</v>
      </c>
      <c r="G192" s="131">
        <v>17428103.554219499</v>
      </c>
      <c r="H192" s="131">
        <v>17428103.554219499</v>
      </c>
      <c r="I192" s="131">
        <v>17428103.554219499</v>
      </c>
      <c r="J192" s="131">
        <v>17428103.554219499</v>
      </c>
      <c r="K192" s="131">
        <v>17428103.554219499</v>
      </c>
      <c r="L192" s="131">
        <v>17428103.554219499</v>
      </c>
      <c r="M192" s="131">
        <v>17428103.554219499</v>
      </c>
      <c r="N192" s="131">
        <v>17428103.554219499</v>
      </c>
      <c r="O192" s="131">
        <v>17428103.554219499</v>
      </c>
      <c r="P192" s="131">
        <v>17428103.554219499</v>
      </c>
      <c r="Q192" s="131">
        <v>17428103.554219499</v>
      </c>
      <c r="R192" s="131">
        <v>17428103.554219499</v>
      </c>
    </row>
    <row r="193" spans="1:19" hidden="1" outlineLevel="1" x14ac:dyDescent="0.2">
      <c r="A193" s="132" t="s">
        <v>461</v>
      </c>
      <c r="B193" s="131">
        <v>494128.91807105503</v>
      </c>
      <c r="C193" s="131">
        <v>494128.91807105503</v>
      </c>
      <c r="D193" s="131">
        <v>494128.91807105503</v>
      </c>
      <c r="E193" s="131">
        <v>494128.91807105503</v>
      </c>
      <c r="F193" s="131">
        <v>494128.91807105503</v>
      </c>
      <c r="G193" s="131">
        <v>494128.91807105503</v>
      </c>
      <c r="H193" s="131">
        <v>494128.91807105503</v>
      </c>
      <c r="I193" s="131">
        <v>494128.91807105503</v>
      </c>
      <c r="J193" s="131">
        <v>494128.91807105503</v>
      </c>
      <c r="K193" s="131">
        <v>494128.91807105503</v>
      </c>
      <c r="L193" s="131">
        <v>494128.91807105503</v>
      </c>
      <c r="M193" s="131">
        <v>494128.91807105503</v>
      </c>
      <c r="N193" s="131">
        <v>494128.91807105503</v>
      </c>
      <c r="O193" s="131">
        <v>494128.91807105503</v>
      </c>
      <c r="P193" s="131">
        <v>494128.91807105503</v>
      </c>
      <c r="Q193" s="131">
        <v>494128.91807105503</v>
      </c>
      <c r="R193" s="131">
        <v>494128.91807105503</v>
      </c>
    </row>
    <row r="194" spans="1:19" hidden="1" outlineLevel="1" x14ac:dyDescent="0.2">
      <c r="A194" s="132" t="s">
        <v>462</v>
      </c>
      <c r="B194" s="131">
        <v>6233.8023228947304</v>
      </c>
      <c r="C194" s="131">
        <v>6233.8023228947304</v>
      </c>
      <c r="D194" s="131">
        <v>6233.8023228947304</v>
      </c>
      <c r="E194" s="131">
        <v>6233.8023228947304</v>
      </c>
      <c r="F194" s="131">
        <v>6233.8023228947304</v>
      </c>
      <c r="G194" s="131">
        <v>6233.8023228947304</v>
      </c>
      <c r="H194" s="131">
        <v>6233.8023228947304</v>
      </c>
      <c r="I194" s="131">
        <v>6233.8023228947304</v>
      </c>
      <c r="J194" s="131">
        <v>6233.8023228947304</v>
      </c>
      <c r="K194" s="131">
        <v>6233.8023228947304</v>
      </c>
      <c r="L194" s="131">
        <v>6233.8023228947304</v>
      </c>
      <c r="M194" s="131">
        <v>6233.8023228947304</v>
      </c>
      <c r="N194" s="131">
        <v>6233.8023228947304</v>
      </c>
      <c r="O194" s="131">
        <v>6233.8023228947304</v>
      </c>
      <c r="P194" s="131">
        <v>6233.8023228947304</v>
      </c>
      <c r="Q194" s="131">
        <v>6233.8023228947304</v>
      </c>
      <c r="R194" s="131">
        <v>6233.8023228947304</v>
      </c>
    </row>
    <row r="195" spans="1:19" hidden="1" outlineLevel="1" x14ac:dyDescent="0.2">
      <c r="A195" s="132" t="s">
        <v>463</v>
      </c>
      <c r="B195" s="131">
        <v>3676.1787439609798</v>
      </c>
      <c r="C195" s="131">
        <v>3676.1787439609798</v>
      </c>
      <c r="D195" s="131">
        <v>3676.1787439609798</v>
      </c>
      <c r="E195" s="131">
        <v>3676.1787439609798</v>
      </c>
      <c r="F195" s="131">
        <v>3676.1787439609798</v>
      </c>
      <c r="G195" s="131">
        <v>3676.1787439609798</v>
      </c>
      <c r="H195" s="131">
        <v>3676.1787439609798</v>
      </c>
      <c r="I195" s="131">
        <v>3676.1787439609798</v>
      </c>
      <c r="J195" s="131">
        <v>3676.1787439609798</v>
      </c>
      <c r="K195" s="131">
        <v>3676.1787439609798</v>
      </c>
      <c r="L195" s="131">
        <v>3676.1787439609798</v>
      </c>
      <c r="M195" s="131">
        <v>3676.1787439609798</v>
      </c>
      <c r="N195" s="131">
        <v>3676.1787439609798</v>
      </c>
      <c r="O195" s="131">
        <v>3676.1787439609798</v>
      </c>
      <c r="P195" s="131">
        <v>3676.1787439609798</v>
      </c>
      <c r="Q195" s="131">
        <v>3676.1787439609798</v>
      </c>
      <c r="R195" s="131">
        <v>3676.1787439609798</v>
      </c>
    </row>
    <row r="196" spans="1:19" collapsed="1" x14ac:dyDescent="0.2">
      <c r="A196" s="132" t="s">
        <v>464</v>
      </c>
      <c r="B196" s="131">
        <v>11567.979491562401</v>
      </c>
      <c r="C196" s="131">
        <v>11567.979491562401</v>
      </c>
      <c r="D196" s="131">
        <v>11567.979491562401</v>
      </c>
      <c r="E196" s="131">
        <v>11567.979491562401</v>
      </c>
      <c r="F196" s="131">
        <v>11567.979491562401</v>
      </c>
      <c r="G196" s="131">
        <v>11567.979491562401</v>
      </c>
      <c r="H196" s="131">
        <v>11567.979491562401</v>
      </c>
      <c r="I196" s="131">
        <v>11567.979491562401</v>
      </c>
      <c r="J196" s="131">
        <v>11567.979491562401</v>
      </c>
      <c r="K196" s="131">
        <v>11567.979491562401</v>
      </c>
      <c r="L196" s="131">
        <v>11567.979491562401</v>
      </c>
      <c r="M196" s="131">
        <v>11567.979491562401</v>
      </c>
      <c r="N196" s="131">
        <v>11567.979491562401</v>
      </c>
      <c r="O196" s="131">
        <v>11567.979491562401</v>
      </c>
      <c r="P196" s="131">
        <v>11567.979491562401</v>
      </c>
      <c r="Q196" s="131">
        <v>11567.979491562401</v>
      </c>
      <c r="R196" s="131">
        <v>11567.979491562401</v>
      </c>
    </row>
    <row r="197" spans="1:19" s="138" customFormat="1" x14ac:dyDescent="0.2">
      <c r="A197" s="132" t="s">
        <v>524</v>
      </c>
      <c r="B197" s="131">
        <v>28439892.170000002</v>
      </c>
      <c r="C197" s="131">
        <v>28439892.170000002</v>
      </c>
      <c r="D197" s="131">
        <v>28439892.170000002</v>
      </c>
      <c r="E197" s="131">
        <v>28439892.170000002</v>
      </c>
      <c r="F197" s="131">
        <v>28439892.170000002</v>
      </c>
      <c r="G197" s="131">
        <v>28439892.170000002</v>
      </c>
      <c r="H197" s="131">
        <v>28439892.170000002</v>
      </c>
      <c r="I197" s="131">
        <v>28439892.170000002</v>
      </c>
      <c r="J197" s="131">
        <v>28439892.170000002</v>
      </c>
      <c r="K197" s="131">
        <v>28439892.170000002</v>
      </c>
      <c r="L197" s="131">
        <v>28439892.170000002</v>
      </c>
      <c r="M197" s="131">
        <v>28439892.170000002</v>
      </c>
      <c r="N197" s="131">
        <v>28439892.170000002</v>
      </c>
      <c r="O197" s="131">
        <v>28439892.170000002</v>
      </c>
      <c r="P197" s="131">
        <v>28439892.170000002</v>
      </c>
      <c r="Q197" s="131">
        <v>28439892.170000002</v>
      </c>
      <c r="R197" s="131">
        <v>28439892.170000002</v>
      </c>
      <c r="S197" s="131">
        <v>483478166.88999999</v>
      </c>
    </row>
    <row r="198" spans="1:19" x14ac:dyDescent="0.2">
      <c r="A198" s="137" t="s">
        <v>525</v>
      </c>
      <c r="B198" s="138">
        <v>1.6413157575098501E-2</v>
      </c>
      <c r="C198" s="138">
        <v>6.5333868575925998E-4</v>
      </c>
      <c r="D198" s="138">
        <v>6.9022286109805498E-3</v>
      </c>
      <c r="E198" s="138">
        <v>6.2617075272597494E-2</v>
      </c>
      <c r="F198" s="138">
        <v>7.4337338965592902E-4</v>
      </c>
      <c r="G198" s="138">
        <v>0.188843360825898</v>
      </c>
      <c r="H198" s="138">
        <v>7.4451298589232995E-2</v>
      </c>
      <c r="I198" s="138">
        <v>1.5542525864585899E-2</v>
      </c>
      <c r="J198" s="138">
        <v>8.2208573093548701E-4</v>
      </c>
      <c r="K198" s="138">
        <v>6.3625293955558797E-4</v>
      </c>
      <c r="L198" s="138">
        <v>1.2430526186024899E-3</v>
      </c>
      <c r="M198" s="138">
        <v>1.9770466077513E-4</v>
      </c>
      <c r="N198" s="138">
        <v>0.612804839415096</v>
      </c>
      <c r="O198" s="138">
        <v>1.7374500406590401E-2</v>
      </c>
      <c r="P198" s="138">
        <v>2.1919219262970599E-4</v>
      </c>
      <c r="Q198" s="138">
        <v>1.2926134606933601E-4</v>
      </c>
      <c r="R198" s="138">
        <v>4.0675187593590601E-4</v>
      </c>
      <c r="S198" s="138">
        <v>1</v>
      </c>
    </row>
    <row r="199" spans="1:19" x14ac:dyDescent="0.2">
      <c r="A199" s="132" t="s">
        <v>526</v>
      </c>
      <c r="B199" s="131">
        <v>0</v>
      </c>
      <c r="C199" s="131">
        <v>0</v>
      </c>
      <c r="D199" s="131">
        <v>0</v>
      </c>
      <c r="E199" s="131">
        <v>0</v>
      </c>
      <c r="F199" s="131">
        <v>0</v>
      </c>
      <c r="G199" s="131">
        <v>0</v>
      </c>
      <c r="H199" s="131">
        <v>0</v>
      </c>
      <c r="I199" s="131">
        <v>0</v>
      </c>
      <c r="J199" s="131">
        <v>0</v>
      </c>
      <c r="K199" s="131">
        <v>0</v>
      </c>
      <c r="L199" s="131">
        <v>0</v>
      </c>
      <c r="M199" s="131">
        <v>0</v>
      </c>
      <c r="N199" s="131">
        <v>0</v>
      </c>
      <c r="O199" s="131">
        <v>0</v>
      </c>
      <c r="P199" s="131">
        <v>0</v>
      </c>
      <c r="Q199" s="131">
        <v>0</v>
      </c>
      <c r="R199" s="131">
        <v>0</v>
      </c>
      <c r="S199" s="131">
        <v>0</v>
      </c>
    </row>
    <row r="200" spans="1:19" x14ac:dyDescent="0.2">
      <c r="A200" s="132" t="s">
        <v>468</v>
      </c>
      <c r="B200" s="131">
        <v>0</v>
      </c>
      <c r="C200" s="131">
        <v>0</v>
      </c>
      <c r="D200" s="131">
        <v>0</v>
      </c>
      <c r="E200" s="131">
        <v>0</v>
      </c>
      <c r="F200" s="131">
        <v>0</v>
      </c>
      <c r="G200" s="131">
        <v>0</v>
      </c>
      <c r="H200" s="131">
        <v>0</v>
      </c>
      <c r="I200" s="131">
        <v>0</v>
      </c>
      <c r="J200" s="131">
        <v>0</v>
      </c>
      <c r="K200" s="131">
        <v>0</v>
      </c>
      <c r="L200" s="131">
        <v>0</v>
      </c>
      <c r="M200" s="131">
        <v>0</v>
      </c>
      <c r="N200" s="131">
        <v>0</v>
      </c>
      <c r="O200" s="131">
        <v>0</v>
      </c>
      <c r="P200" s="131">
        <v>0</v>
      </c>
      <c r="Q200" s="131">
        <v>0</v>
      </c>
      <c r="R200" s="131">
        <v>0</v>
      </c>
      <c r="S200" s="131">
        <v>0</v>
      </c>
    </row>
    <row r="201" spans="1:19" x14ac:dyDescent="0.2">
      <c r="A201" s="132" t="s">
        <v>527</v>
      </c>
      <c r="B201" s="131">
        <v>0</v>
      </c>
      <c r="C201" s="131">
        <v>0</v>
      </c>
      <c r="D201" s="131">
        <v>0</v>
      </c>
      <c r="E201" s="131">
        <v>0</v>
      </c>
      <c r="F201" s="131">
        <v>0</v>
      </c>
      <c r="G201" s="131">
        <v>0</v>
      </c>
      <c r="H201" s="131">
        <v>0</v>
      </c>
      <c r="I201" s="131">
        <v>0</v>
      </c>
      <c r="J201" s="131">
        <v>0</v>
      </c>
      <c r="K201" s="131">
        <v>0</v>
      </c>
      <c r="L201" s="131">
        <v>0</v>
      </c>
      <c r="M201" s="131">
        <v>0</v>
      </c>
      <c r="N201" s="131">
        <v>0</v>
      </c>
      <c r="O201" s="131">
        <v>0</v>
      </c>
      <c r="P201" s="131">
        <v>0</v>
      </c>
      <c r="Q201" s="131">
        <v>0</v>
      </c>
      <c r="R201" s="131">
        <v>0</v>
      </c>
      <c r="S201" s="131">
        <v>0</v>
      </c>
    </row>
    <row r="202" spans="1:19" x14ac:dyDescent="0.2">
      <c r="A202" s="132" t="s">
        <v>528</v>
      </c>
      <c r="B202" s="131">
        <v>0</v>
      </c>
      <c r="C202" s="131">
        <v>0</v>
      </c>
      <c r="D202" s="131">
        <v>0</v>
      </c>
      <c r="E202" s="131">
        <v>0</v>
      </c>
      <c r="F202" s="131">
        <v>0</v>
      </c>
      <c r="G202" s="131">
        <v>0</v>
      </c>
      <c r="H202" s="131">
        <v>0</v>
      </c>
      <c r="I202" s="131">
        <v>0</v>
      </c>
      <c r="J202" s="131">
        <v>0</v>
      </c>
      <c r="K202" s="131">
        <v>0</v>
      </c>
      <c r="L202" s="131">
        <v>0</v>
      </c>
      <c r="M202" s="131">
        <v>0</v>
      </c>
      <c r="N202" s="131">
        <v>0</v>
      </c>
      <c r="O202" s="131">
        <v>0</v>
      </c>
      <c r="P202" s="131">
        <v>0</v>
      </c>
      <c r="Q202" s="131">
        <v>0</v>
      </c>
      <c r="R202" s="131">
        <v>0</v>
      </c>
      <c r="S202" s="131">
        <v>0</v>
      </c>
    </row>
    <row r="203" spans="1:19" x14ac:dyDescent="0.2">
      <c r="A203" s="140" t="s">
        <v>529</v>
      </c>
      <c r="B203" s="131">
        <v>1877.6300615789801</v>
      </c>
      <c r="C203" s="131">
        <v>122.75579331773601</v>
      </c>
      <c r="D203" s="131">
        <v>0</v>
      </c>
      <c r="E203" s="131">
        <v>116094.781841829</v>
      </c>
      <c r="F203" s="131">
        <v>1385.9876115158499</v>
      </c>
      <c r="G203" s="131">
        <v>99639.348992194005</v>
      </c>
      <c r="H203" s="131">
        <v>13977.3594695826</v>
      </c>
      <c r="I203" s="131">
        <v>3418.9013287347202</v>
      </c>
      <c r="J203" s="131">
        <v>58.514680606274801</v>
      </c>
      <c r="K203" s="131">
        <v>0</v>
      </c>
      <c r="L203" s="131">
        <v>15066.4459850944</v>
      </c>
      <c r="M203" s="131">
        <v>1.3721756998371599</v>
      </c>
      <c r="N203" s="131">
        <v>1357699.3513843401</v>
      </c>
      <c r="O203" s="131">
        <v>1497.1971661328801</v>
      </c>
      <c r="P203" s="131">
        <v>40.207109199237301</v>
      </c>
      <c r="Q203" s="131">
        <v>44.162109163179402</v>
      </c>
      <c r="R203" s="131">
        <v>190.104291007651</v>
      </c>
      <c r="S203" s="131">
        <v>1611114.12</v>
      </c>
    </row>
    <row r="204" spans="1:19" x14ac:dyDescent="0.2">
      <c r="A204" s="140" t="s">
        <v>530</v>
      </c>
      <c r="B204" s="131">
        <v>27.484608742879701</v>
      </c>
      <c r="C204" s="131">
        <v>0</v>
      </c>
      <c r="D204" s="131">
        <v>0</v>
      </c>
      <c r="E204" s="131">
        <v>182882.586575122</v>
      </c>
      <c r="F204" s="131">
        <v>0</v>
      </c>
      <c r="G204" s="131">
        <v>20572.229644045499</v>
      </c>
      <c r="H204" s="131">
        <v>412.26913114319598</v>
      </c>
      <c r="I204" s="131">
        <v>13.742304371439801</v>
      </c>
      <c r="J204" s="131">
        <v>0</v>
      </c>
      <c r="K204" s="131">
        <v>0</v>
      </c>
      <c r="L204" s="131">
        <v>0</v>
      </c>
      <c r="M204" s="131">
        <v>0</v>
      </c>
      <c r="N204" s="131">
        <v>478204.70751736499</v>
      </c>
      <c r="O204" s="131">
        <v>0</v>
      </c>
      <c r="P204" s="131">
        <v>0</v>
      </c>
      <c r="Q204" s="131">
        <v>0</v>
      </c>
      <c r="R204" s="131">
        <v>0</v>
      </c>
      <c r="S204" s="131">
        <v>682113.01978079102</v>
      </c>
    </row>
    <row r="205" spans="1:19" x14ac:dyDescent="0.2">
      <c r="A205" s="140" t="s">
        <v>531</v>
      </c>
      <c r="B205" s="131">
        <v>0</v>
      </c>
      <c r="C205" s="131">
        <v>0</v>
      </c>
      <c r="D205" s="131">
        <v>0</v>
      </c>
      <c r="E205" s="131">
        <v>-199898.00499340301</v>
      </c>
      <c r="F205" s="131">
        <v>0</v>
      </c>
      <c r="G205" s="131">
        <v>-8228.1294190198005</v>
      </c>
      <c r="H205" s="131">
        <v>0</v>
      </c>
      <c r="I205" s="131">
        <v>0</v>
      </c>
      <c r="J205" s="131">
        <v>0</v>
      </c>
      <c r="K205" s="131">
        <v>0</v>
      </c>
      <c r="L205" s="131">
        <v>0</v>
      </c>
      <c r="M205" s="131">
        <v>0</v>
      </c>
      <c r="N205" s="131">
        <v>-3669170.9455875698</v>
      </c>
      <c r="O205" s="131">
        <v>0</v>
      </c>
      <c r="P205" s="131">
        <v>0</v>
      </c>
      <c r="Q205" s="131">
        <v>0</v>
      </c>
      <c r="R205" s="131">
        <v>0</v>
      </c>
      <c r="S205" s="131">
        <v>-3877297.08</v>
      </c>
    </row>
    <row r="206" spans="1:19" x14ac:dyDescent="0.2">
      <c r="A206" s="140" t="s">
        <v>532</v>
      </c>
      <c r="B206" s="131">
        <v>-11.4426396794211</v>
      </c>
      <c r="C206" s="131">
        <v>-5.7213198397105796</v>
      </c>
      <c r="D206" s="131">
        <v>0</v>
      </c>
      <c r="E206" s="131">
        <v>-172329.01423200199</v>
      </c>
      <c r="F206" s="131">
        <v>0</v>
      </c>
      <c r="G206" s="131">
        <v>-19870.143803314699</v>
      </c>
      <c r="H206" s="131">
        <v>-280.344672145819</v>
      </c>
      <c r="I206" s="131">
        <v>-2.86065991985528</v>
      </c>
      <c r="J206" s="131">
        <v>0</v>
      </c>
      <c r="K206" s="131">
        <v>0</v>
      </c>
      <c r="L206" s="131">
        <v>0</v>
      </c>
      <c r="M206" s="131">
        <v>0</v>
      </c>
      <c r="N206" s="131">
        <v>-3202660.3952537398</v>
      </c>
      <c r="O206" s="131">
        <v>0</v>
      </c>
      <c r="P206" s="131">
        <v>0</v>
      </c>
      <c r="Q206" s="131">
        <v>0</v>
      </c>
      <c r="R206" s="131">
        <v>0</v>
      </c>
      <c r="S206" s="131">
        <v>-3395159.9225806501</v>
      </c>
    </row>
    <row r="207" spans="1:19" x14ac:dyDescent="0.2">
      <c r="A207" s="140" t="s">
        <v>533</v>
      </c>
      <c r="B207" s="131">
        <v>0</v>
      </c>
      <c r="C207" s="131">
        <v>0</v>
      </c>
      <c r="D207" s="131">
        <v>0</v>
      </c>
      <c r="E207" s="131">
        <v>0</v>
      </c>
      <c r="F207" s="131">
        <v>0</v>
      </c>
      <c r="G207" s="131">
        <v>0</v>
      </c>
      <c r="H207" s="131">
        <v>0</v>
      </c>
      <c r="I207" s="131">
        <v>0</v>
      </c>
      <c r="J207" s="131">
        <v>0</v>
      </c>
      <c r="K207" s="131">
        <v>0</v>
      </c>
      <c r="L207" s="131">
        <v>0</v>
      </c>
      <c r="M207" s="131">
        <v>0</v>
      </c>
      <c r="N207" s="131">
        <v>0</v>
      </c>
      <c r="O207" s="131">
        <v>0</v>
      </c>
      <c r="P207" s="131">
        <v>0</v>
      </c>
      <c r="Q207" s="131">
        <v>0</v>
      </c>
      <c r="R207" s="131">
        <v>0</v>
      </c>
      <c r="S207" s="131">
        <v>0</v>
      </c>
    </row>
    <row r="208" spans="1:19" x14ac:dyDescent="0.2">
      <c r="A208" s="140" t="s">
        <v>534</v>
      </c>
      <c r="B208" s="131">
        <v>0</v>
      </c>
      <c r="C208" s="131">
        <v>0</v>
      </c>
      <c r="D208" s="131">
        <v>0</v>
      </c>
      <c r="E208" s="131">
        <v>17371.0764204191</v>
      </c>
      <c r="F208" s="131">
        <v>0</v>
      </c>
      <c r="G208" s="131">
        <v>6495.2279358920796</v>
      </c>
      <c r="H208" s="131">
        <v>885.409959105761</v>
      </c>
      <c r="I208" s="131">
        <v>0</v>
      </c>
      <c r="J208" s="131">
        <v>0</v>
      </c>
      <c r="K208" s="131">
        <v>0</v>
      </c>
      <c r="L208" s="131">
        <v>0</v>
      </c>
      <c r="M208" s="131">
        <v>0</v>
      </c>
      <c r="N208" s="131">
        <v>759248.28568458196</v>
      </c>
      <c r="O208" s="131">
        <v>0</v>
      </c>
      <c r="P208" s="131">
        <v>0</v>
      </c>
      <c r="Q208" s="131">
        <v>0</v>
      </c>
      <c r="R208" s="131">
        <v>0</v>
      </c>
      <c r="S208" s="131">
        <v>783999.99999999895</v>
      </c>
    </row>
    <row r="209" spans="1:19" x14ac:dyDescent="0.2">
      <c r="A209" s="140" t="s">
        <v>535</v>
      </c>
      <c r="B209" s="131">
        <v>17.565267490067999</v>
      </c>
      <c r="C209" s="131">
        <v>3.9174337567777502</v>
      </c>
      <c r="D209" s="131">
        <v>1.0741350623422801</v>
      </c>
      <c r="E209" s="131">
        <v>27198.131790625401</v>
      </c>
      <c r="F209" s="131">
        <v>687.451705267016</v>
      </c>
      <c r="G209" s="131">
        <v>6747.7322577381101</v>
      </c>
      <c r="H209" s="131">
        <v>195.48205061039101</v>
      </c>
      <c r="I209" s="131">
        <v>9.9515454305241295</v>
      </c>
      <c r="J209" s="131">
        <v>0.44229090802329402</v>
      </c>
      <c r="K209" s="131">
        <v>1.7059792166612799</v>
      </c>
      <c r="L209" s="131">
        <v>341.669726447995</v>
      </c>
      <c r="M209" s="131">
        <v>11.494298240653</v>
      </c>
      <c r="N209" s="131">
        <v>274828.70252622099</v>
      </c>
      <c r="O209" s="131">
        <v>575.23618345996294</v>
      </c>
      <c r="P209" s="131">
        <v>57.803209384282503</v>
      </c>
      <c r="Q209" s="131">
        <v>0.37910649259139501</v>
      </c>
      <c r="R209" s="131">
        <v>0.88458181604658903</v>
      </c>
      <c r="S209" s="131">
        <v>310679.62408816803</v>
      </c>
    </row>
    <row r="210" spans="1:19" x14ac:dyDescent="0.2">
      <c r="A210" s="140" t="s">
        <v>536</v>
      </c>
      <c r="B210" s="131">
        <v>0</v>
      </c>
      <c r="C210" s="131">
        <v>0</v>
      </c>
      <c r="D210" s="131">
        <v>0</v>
      </c>
      <c r="E210" s="131">
        <v>0</v>
      </c>
      <c r="F210" s="131">
        <v>0</v>
      </c>
      <c r="G210" s="131">
        <v>0</v>
      </c>
      <c r="H210" s="131">
        <v>0</v>
      </c>
      <c r="I210" s="131">
        <v>0</v>
      </c>
      <c r="J210" s="131">
        <v>0</v>
      </c>
      <c r="K210" s="131">
        <v>0</v>
      </c>
      <c r="L210" s="131">
        <v>0</v>
      </c>
      <c r="M210" s="131">
        <v>0</v>
      </c>
      <c r="N210" s="131">
        <v>0</v>
      </c>
      <c r="O210" s="131">
        <v>0</v>
      </c>
      <c r="P210" s="131">
        <v>0</v>
      </c>
      <c r="Q210" s="131">
        <v>0</v>
      </c>
      <c r="R210" s="131">
        <v>0</v>
      </c>
      <c r="S210" s="131">
        <v>0</v>
      </c>
    </row>
    <row r="211" spans="1:19" x14ac:dyDescent="0.2">
      <c r="A211" s="132" t="s">
        <v>537</v>
      </c>
      <c r="B211" s="131">
        <v>1911.2372981325</v>
      </c>
      <c r="C211" s="131">
        <v>120.951907234803</v>
      </c>
      <c r="D211" s="131">
        <v>1.0741350623422801</v>
      </c>
      <c r="E211" s="131">
        <v>-28680.442597409099</v>
      </c>
      <c r="F211" s="131">
        <v>2073.4393167828698</v>
      </c>
      <c r="G211" s="131">
        <v>105356.265607535</v>
      </c>
      <c r="H211" s="131">
        <v>15190.175938296199</v>
      </c>
      <c r="I211" s="131">
        <v>3439.73451861683</v>
      </c>
      <c r="J211" s="131">
        <v>58.956971514298097</v>
      </c>
      <c r="K211" s="131">
        <v>1.7059792166612799</v>
      </c>
      <c r="L211" s="131">
        <v>15408.115711542399</v>
      </c>
      <c r="M211" s="131">
        <v>12.866473940490099</v>
      </c>
      <c r="N211" s="131">
        <v>-4001850.2937288098</v>
      </c>
      <c r="O211" s="131">
        <v>2072.4333495928499</v>
      </c>
      <c r="P211" s="131">
        <v>98.010318583519805</v>
      </c>
      <c r="Q211" s="131">
        <v>44.541215655770799</v>
      </c>
      <c r="R211" s="131">
        <v>190.98887282369799</v>
      </c>
      <c r="S211" s="131">
        <v>-3884550.2387116901</v>
      </c>
    </row>
    <row r="212" spans="1:19" x14ac:dyDescent="0.2">
      <c r="A212" s="132" t="s">
        <v>538</v>
      </c>
      <c r="B212" s="131">
        <v>0</v>
      </c>
      <c r="C212" s="131">
        <v>0</v>
      </c>
      <c r="D212" s="131">
        <v>0</v>
      </c>
      <c r="E212" s="131">
        <v>0</v>
      </c>
      <c r="F212" s="131">
        <v>0</v>
      </c>
      <c r="G212" s="131">
        <v>0</v>
      </c>
      <c r="H212" s="131">
        <v>0</v>
      </c>
      <c r="I212" s="131">
        <v>0</v>
      </c>
      <c r="J212" s="131">
        <v>0</v>
      </c>
      <c r="K212" s="131">
        <v>0</v>
      </c>
      <c r="L212" s="131">
        <v>0</v>
      </c>
      <c r="M212" s="131">
        <v>0</v>
      </c>
      <c r="N212" s="131">
        <v>0</v>
      </c>
      <c r="O212" s="131">
        <v>0</v>
      </c>
      <c r="P212" s="131">
        <v>0</v>
      </c>
      <c r="Q212" s="131">
        <v>0</v>
      </c>
      <c r="R212" s="131">
        <v>0</v>
      </c>
      <c r="S212" s="131">
        <v>0</v>
      </c>
    </row>
    <row r="213" spans="1:19" s="287" customFormat="1" x14ac:dyDescent="0.2">
      <c r="A213" s="286" t="s">
        <v>539</v>
      </c>
      <c r="B213" s="287">
        <v>24633413.4836105</v>
      </c>
      <c r="C213" s="287">
        <v>520106.96943778498</v>
      </c>
      <c r="D213" s="287">
        <v>11962939.746861501</v>
      </c>
      <c r="E213" s="287">
        <v>22411958.447578698</v>
      </c>
      <c r="F213" s="287">
        <v>37930.710276250597</v>
      </c>
      <c r="G213" s="287">
        <v>221409365.75872001</v>
      </c>
      <c r="H213" s="287">
        <v>102581177.766729</v>
      </c>
      <c r="I213" s="287">
        <v>22600107.7736803</v>
      </c>
      <c r="J213" s="287">
        <v>1305882.38493856</v>
      </c>
      <c r="K213" s="287">
        <v>578601.09600688505</v>
      </c>
      <c r="L213" s="287">
        <v>111906.85189151901</v>
      </c>
      <c r="M213" s="287">
        <v>187797.42354629099</v>
      </c>
      <c r="N213" s="287">
        <v>450285927.567294</v>
      </c>
      <c r="O213" s="287">
        <v>7537543.6817183299</v>
      </c>
      <c r="P213" s="287">
        <v>14380.5682127781</v>
      </c>
      <c r="Q213" s="287">
        <v>138906.57176200501</v>
      </c>
      <c r="R213" s="287">
        <v>36482.343609542797</v>
      </c>
      <c r="S213" s="287">
        <v>866354429.14587498</v>
      </c>
    </row>
    <row r="214" spans="1:19" x14ac:dyDescent="0.2">
      <c r="A214" s="132" t="s">
        <v>540</v>
      </c>
      <c r="B214" s="131">
        <v>0</v>
      </c>
      <c r="C214" s="131">
        <v>0</v>
      </c>
      <c r="D214" s="131">
        <v>0</v>
      </c>
      <c r="E214" s="131">
        <v>0</v>
      </c>
      <c r="F214" s="131">
        <v>0</v>
      </c>
      <c r="G214" s="131">
        <v>0</v>
      </c>
      <c r="H214" s="131">
        <v>0</v>
      </c>
      <c r="I214" s="131">
        <v>0</v>
      </c>
      <c r="J214" s="131">
        <v>0</v>
      </c>
      <c r="K214" s="131">
        <v>0</v>
      </c>
      <c r="L214" s="131">
        <v>0</v>
      </c>
      <c r="M214" s="131">
        <v>0</v>
      </c>
      <c r="N214" s="131">
        <v>0</v>
      </c>
      <c r="O214" s="131">
        <v>0</v>
      </c>
      <c r="P214" s="131">
        <v>0</v>
      </c>
      <c r="Q214" s="131">
        <v>0</v>
      </c>
      <c r="R214" s="131">
        <v>0</v>
      </c>
      <c r="S214" s="131">
        <v>0</v>
      </c>
    </row>
    <row r="215" spans="1:19" x14ac:dyDescent="0.2">
      <c r="A215" s="132" t="s">
        <v>541</v>
      </c>
      <c r="B215" s="131">
        <v>114059131.51467399</v>
      </c>
      <c r="C215" s="131">
        <v>4696369.7953440202</v>
      </c>
      <c r="D215" s="131">
        <v>48270293.644845597</v>
      </c>
      <c r="E215" s="131">
        <v>403931676.89886302</v>
      </c>
      <c r="F215" s="131">
        <v>4332572.7961572604</v>
      </c>
      <c r="G215" s="131">
        <v>1382491109.8534501</v>
      </c>
      <c r="H215" s="131">
        <v>491890888.45928299</v>
      </c>
      <c r="I215" s="131">
        <v>102599277.369901</v>
      </c>
      <c r="J215" s="131">
        <v>5926927.1847995203</v>
      </c>
      <c r="K215" s="131">
        <v>4739611.96739065</v>
      </c>
      <c r="L215" s="131">
        <v>14842270.439212799</v>
      </c>
      <c r="M215" s="131">
        <v>1214952.8070187001</v>
      </c>
      <c r="N215" s="131">
        <v>4102526326.8070402</v>
      </c>
      <c r="O215" s="131">
        <v>100063177.648605</v>
      </c>
      <c r="P215" s="131">
        <v>1543400.5403148399</v>
      </c>
      <c r="Q215" s="131">
        <v>961455.39532377606</v>
      </c>
      <c r="R215" s="131">
        <v>4470048.1067234296</v>
      </c>
      <c r="S215" s="131">
        <v>6788559491.2289495</v>
      </c>
    </row>
    <row r="216" spans="1:19" x14ac:dyDescent="0.2">
      <c r="A216" s="132" t="s">
        <v>542</v>
      </c>
      <c r="B216" s="131">
        <v>0</v>
      </c>
      <c r="C216" s="131">
        <v>0</v>
      </c>
      <c r="D216" s="131">
        <v>0</v>
      </c>
      <c r="E216" s="131">
        <v>0</v>
      </c>
      <c r="F216" s="131">
        <v>0</v>
      </c>
      <c r="G216" s="131">
        <v>0</v>
      </c>
      <c r="H216" s="131">
        <v>0</v>
      </c>
      <c r="I216" s="131">
        <v>0</v>
      </c>
      <c r="J216" s="131">
        <v>0</v>
      </c>
      <c r="K216" s="131">
        <v>0</v>
      </c>
      <c r="L216" s="131">
        <v>0</v>
      </c>
      <c r="M216" s="131">
        <v>0</v>
      </c>
      <c r="N216" s="131">
        <v>0</v>
      </c>
      <c r="O216" s="131">
        <v>0</v>
      </c>
      <c r="P216" s="131">
        <v>0</v>
      </c>
      <c r="Q216" s="131">
        <v>0</v>
      </c>
      <c r="R216" s="131">
        <v>0</v>
      </c>
      <c r="S216" s="131">
        <v>0</v>
      </c>
    </row>
    <row r="217" spans="1:19" x14ac:dyDescent="0.2">
      <c r="A217" s="132" t="s">
        <v>543</v>
      </c>
      <c r="B217" s="131">
        <v>1E-61</v>
      </c>
      <c r="C217" s="131">
        <v>1E-61</v>
      </c>
      <c r="D217" s="131">
        <v>1E-61</v>
      </c>
      <c r="E217" s="131">
        <v>1E-61</v>
      </c>
      <c r="F217" s="131">
        <v>1E-61</v>
      </c>
      <c r="G217" s="131">
        <v>1E-61</v>
      </c>
      <c r="H217" s="131">
        <v>1E-61</v>
      </c>
      <c r="I217" s="131">
        <v>1E-61</v>
      </c>
      <c r="J217" s="131">
        <v>1E-61</v>
      </c>
      <c r="K217" s="131">
        <v>1E-61</v>
      </c>
      <c r="L217" s="131">
        <v>1E-61</v>
      </c>
      <c r="M217" s="131">
        <v>1E-61</v>
      </c>
      <c r="N217" s="131">
        <v>1E-61</v>
      </c>
      <c r="O217" s="131">
        <v>1E-61</v>
      </c>
      <c r="P217" s="131">
        <v>1E-61</v>
      </c>
      <c r="Q217" s="131">
        <v>1E-61</v>
      </c>
      <c r="R217" s="131">
        <v>1E-61</v>
      </c>
      <c r="S217" s="131">
        <v>1.6999999999999901E-60</v>
      </c>
    </row>
    <row r="218" spans="1:19" x14ac:dyDescent="0.2">
      <c r="A218" s="132" t="s">
        <v>544</v>
      </c>
      <c r="B218" s="131">
        <v>0</v>
      </c>
      <c r="C218" s="131">
        <v>0</v>
      </c>
      <c r="D218" s="131">
        <v>0</v>
      </c>
      <c r="E218" s="131">
        <v>0</v>
      </c>
      <c r="F218" s="131">
        <v>0</v>
      </c>
      <c r="G218" s="131">
        <v>0</v>
      </c>
      <c r="H218" s="131">
        <v>0</v>
      </c>
      <c r="I218" s="131">
        <v>0</v>
      </c>
      <c r="J218" s="131">
        <v>0</v>
      </c>
      <c r="K218" s="131">
        <v>0</v>
      </c>
      <c r="L218" s="131">
        <v>0</v>
      </c>
      <c r="M218" s="131">
        <v>0</v>
      </c>
      <c r="N218" s="131">
        <v>0</v>
      </c>
      <c r="O218" s="131">
        <v>0</v>
      </c>
      <c r="P218" s="131">
        <v>0</v>
      </c>
      <c r="Q218" s="131">
        <v>0</v>
      </c>
      <c r="R218" s="131">
        <v>0</v>
      </c>
      <c r="S218" s="131">
        <v>0</v>
      </c>
    </row>
    <row r="219" spans="1:19" x14ac:dyDescent="0.2">
      <c r="A219" s="134" t="s">
        <v>545</v>
      </c>
    </row>
    <row r="220" spans="1:19" x14ac:dyDescent="0.2">
      <c r="A220" s="132" t="s">
        <v>546</v>
      </c>
    </row>
    <row r="221" spans="1:19" x14ac:dyDescent="0.2">
      <c r="A221" s="132" t="s">
        <v>547</v>
      </c>
    </row>
    <row r="222" spans="1:19" x14ac:dyDescent="0.2">
      <c r="A222" s="140" t="s">
        <v>548</v>
      </c>
    </row>
    <row r="223" spans="1:19" x14ac:dyDescent="0.2">
      <c r="A223" s="140" t="s">
        <v>549</v>
      </c>
    </row>
    <row r="224" spans="1:19" x14ac:dyDescent="0.2">
      <c r="A224" s="140" t="s">
        <v>550</v>
      </c>
    </row>
    <row r="225" spans="1:19" x14ac:dyDescent="0.2">
      <c r="A225" s="140" t="s">
        <v>551</v>
      </c>
    </row>
    <row r="226" spans="1:19" x14ac:dyDescent="0.2">
      <c r="A226" s="140" t="s">
        <v>552</v>
      </c>
    </row>
    <row r="227" spans="1:19" x14ac:dyDescent="0.2">
      <c r="A227" s="140" t="s">
        <v>553</v>
      </c>
    </row>
    <row r="228" spans="1:19" x14ac:dyDescent="0.2">
      <c r="A228" s="132" t="s">
        <v>554</v>
      </c>
    </row>
    <row r="229" spans="1:19" x14ac:dyDescent="0.2">
      <c r="A229" s="132" t="s">
        <v>555</v>
      </c>
    </row>
    <row r="230" spans="1:19" x14ac:dyDescent="0.2">
      <c r="A230" s="132" t="s">
        <v>556</v>
      </c>
    </row>
    <row r="231" spans="1:19" x14ac:dyDescent="0.2">
      <c r="A231" s="132" t="s">
        <v>557</v>
      </c>
    </row>
    <row r="232" spans="1:19" x14ac:dyDescent="0.2">
      <c r="A232" s="132" t="s">
        <v>558</v>
      </c>
    </row>
    <row r="233" spans="1:19" x14ac:dyDescent="0.2">
      <c r="A233" s="132" t="s">
        <v>559</v>
      </c>
    </row>
    <row r="234" spans="1:19" x14ac:dyDescent="0.2">
      <c r="A234" s="132" t="s">
        <v>560</v>
      </c>
    </row>
    <row r="235" spans="1:19" x14ac:dyDescent="0.2">
      <c r="A235" s="132" t="s">
        <v>561</v>
      </c>
    </row>
    <row r="236" spans="1:19" x14ac:dyDescent="0.2">
      <c r="A236" s="132" t="s">
        <v>562</v>
      </c>
    </row>
    <row r="237" spans="1:19" x14ac:dyDescent="0.2">
      <c r="A237" s="132" t="s">
        <v>563</v>
      </c>
    </row>
    <row r="238" spans="1:19" x14ac:dyDescent="0.2">
      <c r="A238" s="132" t="s">
        <v>564</v>
      </c>
      <c r="B238" s="131">
        <v>0</v>
      </c>
      <c r="C238" s="131">
        <v>0</v>
      </c>
      <c r="D238" s="131">
        <v>0</v>
      </c>
      <c r="E238" s="131">
        <v>0</v>
      </c>
      <c r="F238" s="131">
        <v>0</v>
      </c>
      <c r="G238" s="131">
        <v>0</v>
      </c>
      <c r="H238" s="131">
        <v>0</v>
      </c>
      <c r="I238" s="131">
        <v>0</v>
      </c>
      <c r="J238" s="131">
        <v>0</v>
      </c>
      <c r="K238" s="131">
        <v>0</v>
      </c>
      <c r="L238" s="131">
        <v>0</v>
      </c>
      <c r="M238" s="131">
        <v>0</v>
      </c>
      <c r="N238" s="131">
        <v>0</v>
      </c>
      <c r="O238" s="131">
        <v>0</v>
      </c>
      <c r="P238" s="131">
        <v>0</v>
      </c>
      <c r="Q238" s="131">
        <v>0</v>
      </c>
      <c r="R238" s="131">
        <v>0</v>
      </c>
      <c r="S238" s="131">
        <v>0</v>
      </c>
    </row>
    <row r="239" spans="1:19" x14ac:dyDescent="0.2">
      <c r="A239" s="132" t="s">
        <v>565</v>
      </c>
      <c r="B239" s="131">
        <v>0</v>
      </c>
      <c r="C239" s="131">
        <v>0</v>
      </c>
      <c r="D239" s="131">
        <v>0</v>
      </c>
      <c r="E239" s="131">
        <v>0</v>
      </c>
      <c r="F239" s="131">
        <v>0</v>
      </c>
      <c r="G239" s="131">
        <v>0</v>
      </c>
      <c r="H239" s="131">
        <v>0</v>
      </c>
      <c r="I239" s="131">
        <v>0</v>
      </c>
      <c r="J239" s="131">
        <v>0</v>
      </c>
      <c r="K239" s="131">
        <v>0</v>
      </c>
      <c r="L239" s="131">
        <v>0</v>
      </c>
      <c r="M239" s="131">
        <v>0</v>
      </c>
      <c r="N239" s="131">
        <v>0</v>
      </c>
      <c r="O239" s="131">
        <v>0</v>
      </c>
      <c r="P239" s="131">
        <v>0</v>
      </c>
      <c r="Q239" s="131">
        <v>0</v>
      </c>
      <c r="R239" s="131">
        <v>0</v>
      </c>
      <c r="S239" s="131">
        <v>0</v>
      </c>
    </row>
    <row r="240" spans="1:19" x14ac:dyDescent="0.2">
      <c r="A240" s="132" t="s">
        <v>566</v>
      </c>
      <c r="B240" s="131">
        <v>0</v>
      </c>
      <c r="C240" s="131">
        <v>0</v>
      </c>
      <c r="D240" s="131">
        <v>0</v>
      </c>
      <c r="E240" s="131">
        <v>0</v>
      </c>
      <c r="F240" s="131">
        <v>0</v>
      </c>
      <c r="G240" s="131">
        <v>0</v>
      </c>
      <c r="H240" s="131">
        <v>0</v>
      </c>
      <c r="I240" s="131">
        <v>0</v>
      </c>
      <c r="J240" s="131">
        <v>0</v>
      </c>
      <c r="K240" s="131">
        <v>0</v>
      </c>
      <c r="L240" s="131">
        <v>0</v>
      </c>
      <c r="M240" s="131">
        <v>0</v>
      </c>
      <c r="N240" s="131">
        <v>0</v>
      </c>
      <c r="O240" s="131">
        <v>0</v>
      </c>
      <c r="P240" s="131">
        <v>0</v>
      </c>
      <c r="Q240" s="131">
        <v>0</v>
      </c>
      <c r="R240" s="131">
        <v>0</v>
      </c>
      <c r="S240" s="131">
        <v>0</v>
      </c>
    </row>
    <row r="241" spans="1:19" x14ac:dyDescent="0.2">
      <c r="A241" s="132" t="s">
        <v>567</v>
      </c>
      <c r="B241" s="131">
        <v>0</v>
      </c>
      <c r="C241" s="131">
        <v>0</v>
      </c>
      <c r="D241" s="131">
        <v>0</v>
      </c>
      <c r="E241" s="131">
        <v>0</v>
      </c>
      <c r="F241" s="131">
        <v>0</v>
      </c>
      <c r="G241" s="131">
        <v>0</v>
      </c>
      <c r="H241" s="131">
        <v>0</v>
      </c>
      <c r="I241" s="131">
        <v>0</v>
      </c>
      <c r="J241" s="131">
        <v>0</v>
      </c>
      <c r="K241" s="131">
        <v>0</v>
      </c>
      <c r="L241" s="131">
        <v>0</v>
      </c>
      <c r="M241" s="131">
        <v>0</v>
      </c>
      <c r="N241" s="131">
        <v>0</v>
      </c>
      <c r="O241" s="131">
        <v>0</v>
      </c>
      <c r="P241" s="131">
        <v>0</v>
      </c>
      <c r="Q241" s="131">
        <v>0</v>
      </c>
      <c r="R241" s="131">
        <v>0</v>
      </c>
      <c r="S241" s="131">
        <v>0</v>
      </c>
    </row>
    <row r="242" spans="1:19" x14ac:dyDescent="0.2">
      <c r="A242" s="132" t="s">
        <v>568</v>
      </c>
      <c r="B242" s="131">
        <v>0</v>
      </c>
      <c r="C242" s="131">
        <v>0</v>
      </c>
      <c r="D242" s="131">
        <v>0</v>
      </c>
      <c r="E242" s="131">
        <v>0</v>
      </c>
      <c r="F242" s="131">
        <v>0</v>
      </c>
      <c r="G242" s="131">
        <v>0</v>
      </c>
      <c r="H242" s="131">
        <v>0</v>
      </c>
      <c r="I242" s="131">
        <v>0</v>
      </c>
      <c r="J242" s="131">
        <v>0</v>
      </c>
      <c r="K242" s="131">
        <v>0</v>
      </c>
      <c r="L242" s="131">
        <v>0</v>
      </c>
      <c r="M242" s="131">
        <v>0</v>
      </c>
      <c r="N242" s="131">
        <v>0</v>
      </c>
      <c r="O242" s="131">
        <v>0</v>
      </c>
      <c r="P242" s="131">
        <v>0</v>
      </c>
      <c r="Q242" s="131">
        <v>0</v>
      </c>
      <c r="R242" s="131">
        <v>0</v>
      </c>
      <c r="S242" s="131">
        <v>0</v>
      </c>
    </row>
    <row r="243" spans="1:19" x14ac:dyDescent="0.2">
      <c r="A243" s="132" t="s">
        <v>569</v>
      </c>
      <c r="B243" s="131">
        <v>0</v>
      </c>
      <c r="C243" s="131">
        <v>0</v>
      </c>
      <c r="D243" s="131">
        <v>0</v>
      </c>
      <c r="E243" s="131">
        <v>0</v>
      </c>
      <c r="F243" s="131">
        <v>0</v>
      </c>
      <c r="G243" s="131">
        <v>0</v>
      </c>
      <c r="H243" s="131">
        <v>0</v>
      </c>
      <c r="I243" s="131">
        <v>0</v>
      </c>
      <c r="J243" s="131">
        <v>0</v>
      </c>
      <c r="K243" s="131">
        <v>0</v>
      </c>
      <c r="L243" s="131">
        <v>0</v>
      </c>
      <c r="M243" s="131">
        <v>0</v>
      </c>
      <c r="N243" s="131">
        <v>0</v>
      </c>
      <c r="O243" s="131">
        <v>0</v>
      </c>
      <c r="P243" s="131">
        <v>0</v>
      </c>
      <c r="Q243" s="131">
        <v>0</v>
      </c>
      <c r="R243" s="131">
        <v>0</v>
      </c>
      <c r="S243" s="131">
        <v>0</v>
      </c>
    </row>
    <row r="244" spans="1:19" x14ac:dyDescent="0.2">
      <c r="A244" s="132" t="s">
        <v>570</v>
      </c>
      <c r="B244" s="131">
        <v>0</v>
      </c>
      <c r="C244" s="131">
        <v>0</v>
      </c>
      <c r="D244" s="131">
        <v>0</v>
      </c>
      <c r="E244" s="131">
        <v>0</v>
      </c>
      <c r="F244" s="131">
        <v>0</v>
      </c>
      <c r="G244" s="131">
        <v>0</v>
      </c>
      <c r="H244" s="131">
        <v>0</v>
      </c>
      <c r="I244" s="131">
        <v>0</v>
      </c>
      <c r="J244" s="131">
        <v>0</v>
      </c>
      <c r="K244" s="131">
        <v>0</v>
      </c>
      <c r="L244" s="131">
        <v>0</v>
      </c>
      <c r="M244" s="131">
        <v>0</v>
      </c>
      <c r="N244" s="131">
        <v>0</v>
      </c>
      <c r="O244" s="131">
        <v>0</v>
      </c>
      <c r="P244" s="131">
        <v>0</v>
      </c>
      <c r="Q244" s="131">
        <v>0</v>
      </c>
      <c r="R244" s="131">
        <v>0</v>
      </c>
      <c r="S244" s="131">
        <v>0</v>
      </c>
    </row>
    <row r="245" spans="1:19" x14ac:dyDescent="0.2">
      <c r="A245" s="132" t="s">
        <v>571</v>
      </c>
      <c r="B245" s="131">
        <v>0</v>
      </c>
      <c r="C245" s="131">
        <v>0</v>
      </c>
      <c r="D245" s="131">
        <v>0</v>
      </c>
      <c r="E245" s="131">
        <v>0</v>
      </c>
      <c r="F245" s="131">
        <v>0</v>
      </c>
      <c r="G245" s="131">
        <v>0</v>
      </c>
      <c r="H245" s="131">
        <v>0</v>
      </c>
      <c r="I245" s="131">
        <v>0</v>
      </c>
      <c r="J245" s="131">
        <v>0</v>
      </c>
      <c r="K245" s="131">
        <v>0</v>
      </c>
      <c r="L245" s="131">
        <v>0</v>
      </c>
      <c r="M245" s="131">
        <v>0</v>
      </c>
      <c r="N245" s="131">
        <v>0</v>
      </c>
      <c r="O245" s="131">
        <v>0</v>
      </c>
      <c r="P245" s="131">
        <v>0</v>
      </c>
      <c r="Q245" s="131">
        <v>0</v>
      </c>
      <c r="R245" s="131">
        <v>0</v>
      </c>
      <c r="S245" s="131">
        <v>0</v>
      </c>
    </row>
    <row r="246" spans="1:19" x14ac:dyDescent="0.2">
      <c r="A246" s="132" t="s">
        <v>572</v>
      </c>
      <c r="B246" s="131">
        <v>0</v>
      </c>
      <c r="C246" s="131">
        <v>0</v>
      </c>
      <c r="D246" s="131">
        <v>0</v>
      </c>
      <c r="E246" s="131">
        <v>0</v>
      </c>
      <c r="F246" s="131">
        <v>0</v>
      </c>
      <c r="G246" s="131">
        <v>0</v>
      </c>
      <c r="H246" s="131">
        <v>0</v>
      </c>
      <c r="I246" s="131">
        <v>0</v>
      </c>
      <c r="J246" s="131">
        <v>0</v>
      </c>
      <c r="K246" s="131">
        <v>0</v>
      </c>
      <c r="L246" s="131">
        <v>0</v>
      </c>
      <c r="M246" s="131">
        <v>0</v>
      </c>
      <c r="N246" s="131">
        <v>0</v>
      </c>
      <c r="O246" s="131">
        <v>0</v>
      </c>
      <c r="P246" s="131">
        <v>0</v>
      </c>
      <c r="Q246" s="131">
        <v>0</v>
      </c>
      <c r="R246" s="131">
        <v>0</v>
      </c>
      <c r="S246" s="131">
        <v>0</v>
      </c>
    </row>
    <row r="247" spans="1:19" x14ac:dyDescent="0.2">
      <c r="A247" s="134" t="s">
        <v>573</v>
      </c>
    </row>
    <row r="248" spans="1:19" x14ac:dyDescent="0.2">
      <c r="A248" s="132" t="s">
        <v>574</v>
      </c>
      <c r="B248" s="131">
        <v>0</v>
      </c>
      <c r="C248" s="131">
        <v>0</v>
      </c>
      <c r="D248" s="131">
        <v>0</v>
      </c>
      <c r="E248" s="131">
        <v>0</v>
      </c>
      <c r="F248" s="131">
        <v>0</v>
      </c>
      <c r="G248" s="131">
        <v>0</v>
      </c>
      <c r="H248" s="131">
        <v>0</v>
      </c>
      <c r="I248" s="131">
        <v>0</v>
      </c>
      <c r="J248" s="131">
        <v>0</v>
      </c>
      <c r="K248" s="131">
        <v>0</v>
      </c>
      <c r="L248" s="131">
        <v>0</v>
      </c>
      <c r="M248" s="131">
        <v>0</v>
      </c>
      <c r="N248" s="131">
        <v>0</v>
      </c>
      <c r="O248" s="131">
        <v>0</v>
      </c>
      <c r="P248" s="131">
        <v>0</v>
      </c>
      <c r="Q248" s="131">
        <v>0</v>
      </c>
      <c r="R248" s="131">
        <v>0</v>
      </c>
      <c r="S248" s="131">
        <v>0</v>
      </c>
    </row>
    <row r="249" spans="1:19" x14ac:dyDescent="0.2">
      <c r="A249" s="132" t="s">
        <v>575</v>
      </c>
      <c r="B249" s="131">
        <v>0</v>
      </c>
      <c r="C249" s="131">
        <v>0</v>
      </c>
      <c r="D249" s="131">
        <v>0</v>
      </c>
      <c r="E249" s="131">
        <v>0</v>
      </c>
      <c r="F249" s="131">
        <v>0</v>
      </c>
      <c r="G249" s="131">
        <v>0</v>
      </c>
      <c r="H249" s="131">
        <v>0</v>
      </c>
      <c r="I249" s="131">
        <v>0</v>
      </c>
      <c r="J249" s="131">
        <v>0</v>
      </c>
      <c r="K249" s="131">
        <v>0</v>
      </c>
      <c r="L249" s="131">
        <v>0</v>
      </c>
      <c r="M249" s="131">
        <v>0</v>
      </c>
      <c r="N249" s="131">
        <v>0</v>
      </c>
      <c r="O249" s="131">
        <v>0</v>
      </c>
      <c r="P249" s="131">
        <v>0</v>
      </c>
      <c r="Q249" s="131">
        <v>0</v>
      </c>
      <c r="R249" s="131">
        <v>0</v>
      </c>
      <c r="S249" s="131">
        <v>0</v>
      </c>
    </row>
    <row r="250" spans="1:19" x14ac:dyDescent="0.2">
      <c r="A250" s="132" t="s">
        <v>576</v>
      </c>
      <c r="B250" s="131">
        <v>0</v>
      </c>
      <c r="C250" s="131">
        <v>0</v>
      </c>
      <c r="D250" s="131">
        <v>0</v>
      </c>
      <c r="E250" s="131">
        <v>0</v>
      </c>
      <c r="F250" s="131">
        <v>0</v>
      </c>
      <c r="G250" s="131">
        <v>0</v>
      </c>
      <c r="H250" s="131">
        <v>0</v>
      </c>
      <c r="I250" s="131">
        <v>0</v>
      </c>
      <c r="J250" s="131">
        <v>0</v>
      </c>
      <c r="K250" s="131">
        <v>0</v>
      </c>
      <c r="L250" s="131">
        <v>0</v>
      </c>
      <c r="M250" s="131">
        <v>0</v>
      </c>
      <c r="N250" s="131">
        <v>0</v>
      </c>
      <c r="O250" s="131">
        <v>0</v>
      </c>
      <c r="P250" s="131">
        <v>0</v>
      </c>
      <c r="Q250" s="131">
        <v>0</v>
      </c>
      <c r="R250" s="131">
        <v>0</v>
      </c>
      <c r="S250" s="131">
        <v>0</v>
      </c>
    </row>
    <row r="251" spans="1:19" x14ac:dyDescent="0.2">
      <c r="A251" s="132" t="s">
        <v>577</v>
      </c>
      <c r="B251" s="131">
        <v>0</v>
      </c>
      <c r="C251" s="131">
        <v>0</v>
      </c>
      <c r="D251" s="131">
        <v>0</v>
      </c>
      <c r="E251" s="131">
        <v>0</v>
      </c>
      <c r="F251" s="131">
        <v>0</v>
      </c>
      <c r="G251" s="131">
        <v>0</v>
      </c>
      <c r="H251" s="131">
        <v>0</v>
      </c>
      <c r="I251" s="131">
        <v>0</v>
      </c>
      <c r="J251" s="131">
        <v>0</v>
      </c>
      <c r="K251" s="131">
        <v>0</v>
      </c>
      <c r="L251" s="131">
        <v>0</v>
      </c>
      <c r="M251" s="131">
        <v>0</v>
      </c>
      <c r="N251" s="131">
        <v>0</v>
      </c>
      <c r="O251" s="131">
        <v>0</v>
      </c>
      <c r="P251" s="131">
        <v>0</v>
      </c>
      <c r="Q251" s="131">
        <v>0</v>
      </c>
      <c r="R251" s="131">
        <v>0</v>
      </c>
      <c r="S251" s="131">
        <v>0</v>
      </c>
    </row>
    <row r="252" spans="1:19" x14ac:dyDescent="0.2">
      <c r="A252" s="132" t="s">
        <v>578</v>
      </c>
      <c r="B252" s="131">
        <v>0</v>
      </c>
      <c r="C252" s="131">
        <v>0</v>
      </c>
      <c r="D252" s="131">
        <v>0</v>
      </c>
      <c r="E252" s="131">
        <v>0</v>
      </c>
      <c r="F252" s="131">
        <v>0</v>
      </c>
      <c r="G252" s="131">
        <v>0</v>
      </c>
      <c r="H252" s="131">
        <v>0</v>
      </c>
      <c r="I252" s="131">
        <v>0</v>
      </c>
      <c r="J252" s="131">
        <v>0</v>
      </c>
      <c r="K252" s="131">
        <v>0</v>
      </c>
      <c r="L252" s="131">
        <v>0</v>
      </c>
      <c r="M252" s="131">
        <v>0</v>
      </c>
      <c r="N252" s="131">
        <v>0</v>
      </c>
      <c r="O252" s="131">
        <v>0</v>
      </c>
      <c r="P252" s="131">
        <v>0</v>
      </c>
      <c r="Q252" s="131">
        <v>0</v>
      </c>
      <c r="R252" s="131">
        <v>0</v>
      </c>
      <c r="S252" s="131">
        <v>0</v>
      </c>
    </row>
    <row r="253" spans="1:19" x14ac:dyDescent="0.2">
      <c r="A253" s="132" t="s">
        <v>579</v>
      </c>
      <c r="B253" s="131">
        <v>0</v>
      </c>
      <c r="C253" s="131">
        <v>0</v>
      </c>
      <c r="D253" s="131">
        <v>0</v>
      </c>
      <c r="E253" s="131">
        <v>0</v>
      </c>
      <c r="F253" s="131">
        <v>0</v>
      </c>
      <c r="G253" s="131">
        <v>0</v>
      </c>
      <c r="H253" s="131">
        <v>0</v>
      </c>
      <c r="I253" s="131">
        <v>0</v>
      </c>
      <c r="J253" s="131">
        <v>0</v>
      </c>
      <c r="K253" s="131">
        <v>0</v>
      </c>
      <c r="L253" s="131">
        <v>0</v>
      </c>
      <c r="M253" s="131">
        <v>0</v>
      </c>
      <c r="N253" s="131">
        <v>0</v>
      </c>
      <c r="O253" s="131">
        <v>0</v>
      </c>
      <c r="P253" s="131">
        <v>0</v>
      </c>
      <c r="Q253" s="131">
        <v>0</v>
      </c>
      <c r="R253" s="131">
        <v>0</v>
      </c>
      <c r="S253" s="131">
        <v>0</v>
      </c>
    </row>
    <row r="254" spans="1:19" x14ac:dyDescent="0.2">
      <c r="A254" s="132" t="s">
        <v>580</v>
      </c>
      <c r="B254" s="131">
        <v>0</v>
      </c>
      <c r="C254" s="131">
        <v>0</v>
      </c>
      <c r="D254" s="131">
        <v>0</v>
      </c>
      <c r="E254" s="131">
        <v>0</v>
      </c>
      <c r="F254" s="131">
        <v>0</v>
      </c>
      <c r="G254" s="131">
        <v>0</v>
      </c>
      <c r="H254" s="131">
        <v>0</v>
      </c>
      <c r="I254" s="131">
        <v>0</v>
      </c>
      <c r="J254" s="131">
        <v>0</v>
      </c>
      <c r="K254" s="131">
        <v>0</v>
      </c>
      <c r="L254" s="131">
        <v>0</v>
      </c>
      <c r="M254" s="131">
        <v>0</v>
      </c>
      <c r="N254" s="131">
        <v>0</v>
      </c>
      <c r="O254" s="131">
        <v>0</v>
      </c>
      <c r="P254" s="131">
        <v>0</v>
      </c>
      <c r="Q254" s="131">
        <v>0</v>
      </c>
      <c r="R254" s="131">
        <v>0</v>
      </c>
      <c r="S254" s="131">
        <v>0</v>
      </c>
    </row>
    <row r="255" spans="1:19" x14ac:dyDescent="0.2">
      <c r="A255" s="132" t="s">
        <v>581</v>
      </c>
      <c r="B255" s="131">
        <v>0</v>
      </c>
      <c r="C255" s="131">
        <v>0</v>
      </c>
      <c r="D255" s="131">
        <v>0</v>
      </c>
      <c r="E255" s="131">
        <v>0</v>
      </c>
      <c r="F255" s="131">
        <v>0</v>
      </c>
      <c r="G255" s="131">
        <v>0</v>
      </c>
      <c r="H255" s="131">
        <v>0</v>
      </c>
      <c r="I255" s="131">
        <v>0</v>
      </c>
      <c r="J255" s="131">
        <v>0</v>
      </c>
      <c r="K255" s="131">
        <v>0</v>
      </c>
      <c r="L255" s="131">
        <v>0</v>
      </c>
      <c r="M255" s="131">
        <v>0</v>
      </c>
      <c r="N255" s="131">
        <v>0</v>
      </c>
      <c r="O255" s="131">
        <v>0</v>
      </c>
      <c r="P255" s="131">
        <v>0</v>
      </c>
      <c r="Q255" s="131">
        <v>0</v>
      </c>
      <c r="R255" s="131">
        <v>0</v>
      </c>
      <c r="S255" s="131">
        <v>0</v>
      </c>
    </row>
    <row r="256" spans="1:19" x14ac:dyDescent="0.2">
      <c r="A256" s="132" t="s">
        <v>582</v>
      </c>
      <c r="B256" s="131">
        <v>0</v>
      </c>
      <c r="C256" s="131">
        <v>0</v>
      </c>
      <c r="D256" s="131">
        <v>0</v>
      </c>
      <c r="E256" s="131">
        <v>0</v>
      </c>
      <c r="F256" s="131">
        <v>0</v>
      </c>
      <c r="G256" s="131">
        <v>0</v>
      </c>
      <c r="H256" s="131">
        <v>0</v>
      </c>
      <c r="I256" s="131">
        <v>0</v>
      </c>
      <c r="J256" s="131">
        <v>0</v>
      </c>
      <c r="K256" s="131">
        <v>0</v>
      </c>
      <c r="L256" s="131">
        <v>0</v>
      </c>
      <c r="M256" s="131">
        <v>0</v>
      </c>
      <c r="N256" s="131">
        <v>0</v>
      </c>
      <c r="O256" s="131">
        <v>0</v>
      </c>
      <c r="P256" s="131">
        <v>0</v>
      </c>
      <c r="Q256" s="131">
        <v>0</v>
      </c>
      <c r="R256" s="131">
        <v>0</v>
      </c>
      <c r="S256" s="131">
        <v>0</v>
      </c>
    </row>
    <row r="257" spans="1:19" x14ac:dyDescent="0.2">
      <c r="A257" s="132" t="s">
        <v>583</v>
      </c>
      <c r="B257" s="131">
        <v>0</v>
      </c>
      <c r="C257" s="131">
        <v>0</v>
      </c>
      <c r="D257" s="131">
        <v>0</v>
      </c>
      <c r="E257" s="131">
        <v>0</v>
      </c>
      <c r="F257" s="131">
        <v>0</v>
      </c>
      <c r="G257" s="131">
        <v>0</v>
      </c>
      <c r="H257" s="131">
        <v>0</v>
      </c>
      <c r="I257" s="131">
        <v>0</v>
      </c>
      <c r="J257" s="131">
        <v>0</v>
      </c>
      <c r="K257" s="131">
        <v>0</v>
      </c>
      <c r="L257" s="131">
        <v>0</v>
      </c>
      <c r="M257" s="131">
        <v>0</v>
      </c>
      <c r="N257" s="131">
        <v>0</v>
      </c>
      <c r="O257" s="131">
        <v>0</v>
      </c>
      <c r="P257" s="131">
        <v>0</v>
      </c>
      <c r="Q257" s="131">
        <v>0</v>
      </c>
      <c r="R257" s="131">
        <v>0</v>
      </c>
      <c r="S257" s="131">
        <v>0</v>
      </c>
    </row>
    <row r="258" spans="1:19" x14ac:dyDescent="0.2">
      <c r="A258" s="132" t="s">
        <v>584</v>
      </c>
      <c r="B258" s="131">
        <v>0</v>
      </c>
      <c r="C258" s="131">
        <v>0</v>
      </c>
      <c r="D258" s="131">
        <v>0</v>
      </c>
      <c r="E258" s="131">
        <v>0</v>
      </c>
      <c r="F258" s="131">
        <v>0</v>
      </c>
      <c r="G258" s="131">
        <v>0</v>
      </c>
      <c r="H258" s="131">
        <v>0</v>
      </c>
      <c r="I258" s="131">
        <v>0</v>
      </c>
      <c r="J258" s="131">
        <v>0</v>
      </c>
      <c r="K258" s="131">
        <v>0</v>
      </c>
      <c r="L258" s="131">
        <v>0</v>
      </c>
      <c r="M258" s="131">
        <v>0</v>
      </c>
      <c r="N258" s="131">
        <v>0</v>
      </c>
      <c r="O258" s="131">
        <v>0</v>
      </c>
      <c r="P258" s="131">
        <v>0</v>
      </c>
      <c r="Q258" s="131">
        <v>0</v>
      </c>
      <c r="R258" s="131">
        <v>0</v>
      </c>
      <c r="S258" s="131">
        <v>0</v>
      </c>
    </row>
    <row r="259" spans="1:19" x14ac:dyDescent="0.2">
      <c r="A259" s="132" t="s">
        <v>585</v>
      </c>
      <c r="B259" s="131">
        <v>0</v>
      </c>
      <c r="C259" s="131">
        <v>0</v>
      </c>
      <c r="D259" s="131">
        <v>0</v>
      </c>
      <c r="E259" s="131">
        <v>0</v>
      </c>
      <c r="F259" s="131">
        <v>0</v>
      </c>
      <c r="G259" s="131">
        <v>0</v>
      </c>
      <c r="H259" s="131">
        <v>0</v>
      </c>
      <c r="I259" s="131">
        <v>0</v>
      </c>
      <c r="J259" s="131">
        <v>0</v>
      </c>
      <c r="K259" s="131">
        <v>0</v>
      </c>
      <c r="L259" s="131">
        <v>0</v>
      </c>
      <c r="M259" s="131">
        <v>0</v>
      </c>
      <c r="N259" s="131">
        <v>0</v>
      </c>
      <c r="O259" s="131">
        <v>0</v>
      </c>
      <c r="P259" s="131">
        <v>0</v>
      </c>
      <c r="Q259" s="131">
        <v>0</v>
      </c>
      <c r="R259" s="131">
        <v>0</v>
      </c>
      <c r="S259" s="131">
        <v>0</v>
      </c>
    </row>
    <row r="260" spans="1:19" x14ac:dyDescent="0.2">
      <c r="A260" s="132" t="s">
        <v>586</v>
      </c>
      <c r="B260" s="131">
        <v>0</v>
      </c>
      <c r="C260" s="131">
        <v>0</v>
      </c>
      <c r="D260" s="131">
        <v>0</v>
      </c>
      <c r="E260" s="131">
        <v>0</v>
      </c>
      <c r="F260" s="131">
        <v>0</v>
      </c>
      <c r="G260" s="131">
        <v>0</v>
      </c>
      <c r="H260" s="131">
        <v>0</v>
      </c>
      <c r="I260" s="131">
        <v>0</v>
      </c>
      <c r="J260" s="131">
        <v>0</v>
      </c>
      <c r="K260" s="131">
        <v>0</v>
      </c>
      <c r="L260" s="131">
        <v>0</v>
      </c>
      <c r="M260" s="131">
        <v>0</v>
      </c>
      <c r="N260" s="131">
        <v>0</v>
      </c>
      <c r="O260" s="131">
        <v>0</v>
      </c>
      <c r="P260" s="131">
        <v>0</v>
      </c>
      <c r="Q260" s="131">
        <v>0</v>
      </c>
      <c r="R260" s="131">
        <v>0</v>
      </c>
      <c r="S260" s="131">
        <v>0</v>
      </c>
    </row>
    <row r="261" spans="1:19" x14ac:dyDescent="0.2">
      <c r="A261" s="132" t="s">
        <v>587</v>
      </c>
      <c r="B261" s="131">
        <v>0</v>
      </c>
      <c r="C261" s="131">
        <v>0</v>
      </c>
      <c r="D261" s="131">
        <v>0</v>
      </c>
      <c r="E261" s="131">
        <v>0</v>
      </c>
      <c r="F261" s="131">
        <v>0</v>
      </c>
      <c r="G261" s="131">
        <v>0</v>
      </c>
      <c r="H261" s="131">
        <v>0</v>
      </c>
      <c r="I261" s="131">
        <v>0</v>
      </c>
      <c r="J261" s="131">
        <v>0</v>
      </c>
      <c r="K261" s="131">
        <v>0</v>
      </c>
      <c r="L261" s="131">
        <v>0</v>
      </c>
      <c r="M261" s="131">
        <v>0</v>
      </c>
      <c r="N261" s="131">
        <v>0</v>
      </c>
      <c r="O261" s="131">
        <v>0</v>
      </c>
      <c r="P261" s="131">
        <v>0</v>
      </c>
      <c r="Q261" s="131">
        <v>0</v>
      </c>
      <c r="R261" s="131">
        <v>0</v>
      </c>
      <c r="S261" s="131">
        <v>0</v>
      </c>
    </row>
    <row r="262" spans="1:19" x14ac:dyDescent="0.2">
      <c r="A262" s="132" t="s">
        <v>588</v>
      </c>
      <c r="B262" s="131">
        <v>0</v>
      </c>
      <c r="C262" s="131">
        <v>0</v>
      </c>
      <c r="D262" s="131">
        <v>0</v>
      </c>
      <c r="E262" s="131">
        <v>0</v>
      </c>
      <c r="F262" s="131">
        <v>0</v>
      </c>
      <c r="G262" s="131">
        <v>0</v>
      </c>
      <c r="H262" s="131">
        <v>0</v>
      </c>
      <c r="I262" s="131">
        <v>0</v>
      </c>
      <c r="J262" s="131">
        <v>0</v>
      </c>
      <c r="K262" s="131">
        <v>0</v>
      </c>
      <c r="L262" s="131">
        <v>0</v>
      </c>
      <c r="M262" s="131">
        <v>0</v>
      </c>
      <c r="N262" s="131">
        <v>0</v>
      </c>
      <c r="O262" s="131">
        <v>0</v>
      </c>
      <c r="P262" s="131">
        <v>0</v>
      </c>
      <c r="Q262" s="131">
        <v>0</v>
      </c>
      <c r="R262" s="131">
        <v>0</v>
      </c>
      <c r="S262" s="131">
        <v>0</v>
      </c>
    </row>
    <row r="263" spans="1:19" x14ac:dyDescent="0.2">
      <c r="A263" s="132" t="s">
        <v>589</v>
      </c>
      <c r="B263" s="131">
        <v>0</v>
      </c>
      <c r="C263" s="131">
        <v>0</v>
      </c>
      <c r="D263" s="131">
        <v>0</v>
      </c>
      <c r="E263" s="131">
        <v>0</v>
      </c>
      <c r="F263" s="131">
        <v>0</v>
      </c>
      <c r="G263" s="131">
        <v>0</v>
      </c>
      <c r="H263" s="131">
        <v>0</v>
      </c>
      <c r="I263" s="131">
        <v>0</v>
      </c>
      <c r="J263" s="131">
        <v>0</v>
      </c>
      <c r="K263" s="131">
        <v>0</v>
      </c>
      <c r="L263" s="131">
        <v>0</v>
      </c>
      <c r="M263" s="131">
        <v>0</v>
      </c>
      <c r="N263" s="131">
        <v>0</v>
      </c>
      <c r="O263" s="131">
        <v>0</v>
      </c>
      <c r="P263" s="131">
        <v>0</v>
      </c>
      <c r="Q263" s="131">
        <v>0</v>
      </c>
      <c r="R263" s="131">
        <v>0</v>
      </c>
      <c r="S263" s="131">
        <v>0</v>
      </c>
    </row>
    <row r="264" spans="1:19" x14ac:dyDescent="0.2">
      <c r="A264" s="132" t="s">
        <v>590</v>
      </c>
      <c r="B264" s="131">
        <v>0</v>
      </c>
      <c r="C264" s="131">
        <v>0</v>
      </c>
      <c r="D264" s="131">
        <v>0</v>
      </c>
      <c r="E264" s="131">
        <v>0</v>
      </c>
      <c r="F264" s="131">
        <v>0</v>
      </c>
      <c r="G264" s="131">
        <v>0</v>
      </c>
      <c r="H264" s="131">
        <v>0</v>
      </c>
      <c r="I264" s="131">
        <v>0</v>
      </c>
      <c r="J264" s="131">
        <v>0</v>
      </c>
      <c r="K264" s="131">
        <v>0</v>
      </c>
      <c r="L264" s="131">
        <v>0</v>
      </c>
      <c r="M264" s="131">
        <v>0</v>
      </c>
      <c r="N264" s="131">
        <v>0</v>
      </c>
      <c r="O264" s="131">
        <v>0</v>
      </c>
      <c r="P264" s="131">
        <v>0</v>
      </c>
      <c r="Q264" s="131">
        <v>0</v>
      </c>
      <c r="R264" s="131">
        <v>0</v>
      </c>
      <c r="S264" s="131">
        <v>0</v>
      </c>
    </row>
    <row r="265" spans="1:19" x14ac:dyDescent="0.2">
      <c r="A265" s="132" t="s">
        <v>591</v>
      </c>
      <c r="B265" s="131">
        <v>0</v>
      </c>
      <c r="C265" s="131">
        <v>0</v>
      </c>
      <c r="D265" s="131">
        <v>0</v>
      </c>
      <c r="E265" s="131">
        <v>0</v>
      </c>
      <c r="F265" s="131">
        <v>0</v>
      </c>
      <c r="G265" s="131">
        <v>0</v>
      </c>
      <c r="H265" s="131">
        <v>0</v>
      </c>
      <c r="I265" s="131">
        <v>0</v>
      </c>
      <c r="J265" s="131">
        <v>0</v>
      </c>
      <c r="K265" s="131">
        <v>0</v>
      </c>
      <c r="L265" s="131">
        <v>0</v>
      </c>
      <c r="M265" s="131">
        <v>0</v>
      </c>
      <c r="N265" s="131">
        <v>0</v>
      </c>
      <c r="O265" s="131">
        <v>0</v>
      </c>
      <c r="P265" s="131">
        <v>0</v>
      </c>
      <c r="Q265" s="131">
        <v>0</v>
      </c>
      <c r="R265" s="131">
        <v>0</v>
      </c>
      <c r="S265" s="131">
        <v>0</v>
      </c>
    </row>
    <row r="266" spans="1:19" x14ac:dyDescent="0.2">
      <c r="A266" s="132" t="s">
        <v>592</v>
      </c>
      <c r="B266" s="131">
        <v>94640.636315752607</v>
      </c>
      <c r="C266" s="131">
        <v>3700.3137740748998</v>
      </c>
      <c r="D266" s="131">
        <v>47915.065464145096</v>
      </c>
      <c r="E266" s="131">
        <v>283269.64200132398</v>
      </c>
      <c r="F266" s="131">
        <v>2371.59475330246</v>
      </c>
      <c r="G266" s="131">
        <v>1092801.8511077301</v>
      </c>
      <c r="H266" s="131">
        <v>441227.22437461797</v>
      </c>
      <c r="I266" s="131">
        <v>88704.544239428506</v>
      </c>
      <c r="J266" s="131">
        <v>5789.1994195135503</v>
      </c>
      <c r="K266" s="131">
        <v>3783.42189206586</v>
      </c>
      <c r="L266" s="131">
        <v>2451.2854461184202</v>
      </c>
      <c r="M266" s="131">
        <v>463.835685768144</v>
      </c>
      <c r="N266" s="131">
        <v>2957190.6012755502</v>
      </c>
      <c r="O266" s="131">
        <v>14348.9105211393</v>
      </c>
      <c r="P266" s="131">
        <v>1084.4983856414599</v>
      </c>
      <c r="Q266" s="131">
        <v>500.432626716436</v>
      </c>
      <c r="R266" s="131">
        <v>2465.6040813907498</v>
      </c>
      <c r="S266" s="131">
        <v>5042708.6613642899</v>
      </c>
    </row>
    <row r="267" spans="1:19" x14ac:dyDescent="0.2">
      <c r="A267" s="132" t="s">
        <v>593</v>
      </c>
      <c r="B267" s="131">
        <v>0</v>
      </c>
      <c r="C267" s="131">
        <v>0</v>
      </c>
      <c r="D267" s="131">
        <v>0</v>
      </c>
      <c r="E267" s="131">
        <v>0</v>
      </c>
      <c r="F267" s="131">
        <v>0</v>
      </c>
      <c r="G267" s="131">
        <v>0</v>
      </c>
      <c r="H267" s="131">
        <v>0</v>
      </c>
      <c r="I267" s="131">
        <v>0</v>
      </c>
      <c r="J267" s="131">
        <v>0</v>
      </c>
      <c r="K267" s="131">
        <v>0</v>
      </c>
      <c r="L267" s="131">
        <v>0</v>
      </c>
      <c r="M267" s="131">
        <v>0</v>
      </c>
      <c r="N267" s="131">
        <v>0</v>
      </c>
      <c r="O267" s="131">
        <v>0</v>
      </c>
      <c r="P267" s="131">
        <v>0</v>
      </c>
      <c r="Q267" s="131">
        <v>0</v>
      </c>
      <c r="R267" s="131">
        <v>0</v>
      </c>
      <c r="S267" s="131">
        <v>0</v>
      </c>
    </row>
    <row r="268" spans="1:19" x14ac:dyDescent="0.2">
      <c r="A268" s="132" t="s">
        <v>594</v>
      </c>
      <c r="B268" s="131">
        <v>557413.28151244496</v>
      </c>
      <c r="C268" s="131">
        <v>22113.807135192401</v>
      </c>
      <c r="D268" s="131">
        <v>243844.86742811301</v>
      </c>
      <c r="E268" s="131">
        <v>2046530.51034649</v>
      </c>
      <c r="F268" s="131">
        <v>23361.657796695701</v>
      </c>
      <c r="G268" s="131">
        <v>6408226.3192712003</v>
      </c>
      <c r="H268" s="131">
        <v>2536532.1631608</v>
      </c>
      <c r="I268" s="131">
        <v>526767.19544864295</v>
      </c>
      <c r="J268" s="131">
        <v>29122.010722430699</v>
      </c>
      <c r="K268" s="131">
        <v>21709.302773339299</v>
      </c>
      <c r="L268" s="131">
        <v>36150.464700680801</v>
      </c>
      <c r="M268" s="131">
        <v>5963.8524629482099</v>
      </c>
      <c r="N268" s="131">
        <v>20196258.740578</v>
      </c>
      <c r="O268" s="131">
        <v>498766.91482026799</v>
      </c>
      <c r="P268" s="131">
        <v>7268.6886113007304</v>
      </c>
      <c r="Q268" s="131">
        <v>4110.0610356613897</v>
      </c>
      <c r="R268" s="131">
        <v>14018.0638317424</v>
      </c>
      <c r="S268" s="131">
        <v>33178157.901636001</v>
      </c>
    </row>
    <row r="269" spans="1:19" x14ac:dyDescent="0.2">
      <c r="A269" s="132" t="s">
        <v>595</v>
      </c>
      <c r="B269" s="131">
        <v>0</v>
      </c>
      <c r="C269" s="131">
        <v>0</v>
      </c>
      <c r="D269" s="131">
        <v>0</v>
      </c>
      <c r="E269" s="131">
        <v>0</v>
      </c>
      <c r="F269" s="131">
        <v>0</v>
      </c>
      <c r="G269" s="131">
        <v>0</v>
      </c>
      <c r="H269" s="131">
        <v>0</v>
      </c>
      <c r="I269" s="131">
        <v>0</v>
      </c>
      <c r="J269" s="131">
        <v>0</v>
      </c>
      <c r="K269" s="131">
        <v>0</v>
      </c>
      <c r="L269" s="131">
        <v>0</v>
      </c>
      <c r="M269" s="131">
        <v>0</v>
      </c>
      <c r="N269" s="131">
        <v>0</v>
      </c>
      <c r="O269" s="131">
        <v>0</v>
      </c>
      <c r="P269" s="131">
        <v>0</v>
      </c>
      <c r="Q269" s="131">
        <v>0</v>
      </c>
      <c r="R269" s="131">
        <v>0</v>
      </c>
      <c r="S269" s="131">
        <v>0</v>
      </c>
    </row>
    <row r="270" spans="1:19" x14ac:dyDescent="0.2">
      <c r="A270" s="132" t="s">
        <v>596</v>
      </c>
      <c r="B270" s="131">
        <v>0</v>
      </c>
      <c r="C270" s="131">
        <v>0</v>
      </c>
      <c r="D270" s="131">
        <v>0</v>
      </c>
      <c r="E270" s="131">
        <v>0</v>
      </c>
      <c r="F270" s="131">
        <v>0</v>
      </c>
      <c r="G270" s="131">
        <v>0</v>
      </c>
      <c r="H270" s="131">
        <v>0</v>
      </c>
      <c r="I270" s="131">
        <v>0</v>
      </c>
      <c r="J270" s="131">
        <v>0</v>
      </c>
      <c r="K270" s="131">
        <v>0</v>
      </c>
      <c r="L270" s="131">
        <v>0</v>
      </c>
      <c r="M270" s="131">
        <v>0</v>
      </c>
      <c r="N270" s="131">
        <v>0</v>
      </c>
      <c r="O270" s="131">
        <v>0</v>
      </c>
      <c r="P270" s="131">
        <v>0</v>
      </c>
      <c r="Q270" s="131">
        <v>0</v>
      </c>
      <c r="R270" s="131">
        <v>0</v>
      </c>
      <c r="S270" s="131">
        <v>0</v>
      </c>
    </row>
    <row r="271" spans="1:19" x14ac:dyDescent="0.2">
      <c r="A271" s="132" t="s">
        <v>597</v>
      </c>
      <c r="B271" s="131">
        <v>0</v>
      </c>
      <c r="C271" s="131">
        <v>0</v>
      </c>
      <c r="D271" s="131">
        <v>0</v>
      </c>
      <c r="E271" s="131">
        <v>0</v>
      </c>
      <c r="F271" s="131">
        <v>0</v>
      </c>
      <c r="G271" s="131">
        <v>0</v>
      </c>
      <c r="H271" s="131">
        <v>0</v>
      </c>
      <c r="I271" s="131">
        <v>0</v>
      </c>
      <c r="J271" s="131">
        <v>0</v>
      </c>
      <c r="K271" s="131">
        <v>0</v>
      </c>
      <c r="L271" s="131">
        <v>0</v>
      </c>
      <c r="M271" s="131">
        <v>0</v>
      </c>
      <c r="N271" s="131">
        <v>0</v>
      </c>
      <c r="O271" s="131">
        <v>0</v>
      </c>
      <c r="P271" s="131">
        <v>0</v>
      </c>
      <c r="Q271" s="131">
        <v>0</v>
      </c>
      <c r="R271" s="131">
        <v>0</v>
      </c>
      <c r="S271" s="131">
        <v>0</v>
      </c>
    </row>
    <row r="272" spans="1:19" x14ac:dyDescent="0.2">
      <c r="A272" s="132" t="s">
        <v>598</v>
      </c>
      <c r="B272" s="131">
        <v>0</v>
      </c>
      <c r="C272" s="131">
        <v>0</v>
      </c>
      <c r="D272" s="131">
        <v>0</v>
      </c>
      <c r="E272" s="131">
        <v>0</v>
      </c>
      <c r="F272" s="131">
        <v>0</v>
      </c>
      <c r="G272" s="131">
        <v>0</v>
      </c>
      <c r="H272" s="131">
        <v>0</v>
      </c>
      <c r="I272" s="131">
        <v>0</v>
      </c>
      <c r="J272" s="131">
        <v>0</v>
      </c>
      <c r="K272" s="131">
        <v>0</v>
      </c>
      <c r="L272" s="131">
        <v>0</v>
      </c>
      <c r="M272" s="131">
        <v>0</v>
      </c>
      <c r="N272" s="131">
        <v>0</v>
      </c>
      <c r="O272" s="131">
        <v>0</v>
      </c>
      <c r="P272" s="131">
        <v>0</v>
      </c>
      <c r="Q272" s="131">
        <v>0</v>
      </c>
      <c r="R272" s="131">
        <v>0</v>
      </c>
      <c r="S272" s="131">
        <v>0</v>
      </c>
    </row>
    <row r="273" spans="1:19" x14ac:dyDescent="0.2">
      <c r="A273" s="132" t="s">
        <v>599</v>
      </c>
      <c r="B273" s="131">
        <v>0</v>
      </c>
      <c r="C273" s="131">
        <v>0</v>
      </c>
      <c r="D273" s="131">
        <v>0</v>
      </c>
      <c r="E273" s="131">
        <v>0</v>
      </c>
      <c r="F273" s="131">
        <v>0</v>
      </c>
      <c r="G273" s="131">
        <v>0</v>
      </c>
      <c r="H273" s="131">
        <v>0</v>
      </c>
      <c r="I273" s="131">
        <v>0</v>
      </c>
      <c r="J273" s="131">
        <v>0</v>
      </c>
      <c r="K273" s="131">
        <v>0</v>
      </c>
      <c r="L273" s="131">
        <v>0</v>
      </c>
      <c r="M273" s="131">
        <v>0</v>
      </c>
      <c r="N273" s="131">
        <v>0</v>
      </c>
      <c r="O273" s="131">
        <v>0</v>
      </c>
      <c r="P273" s="131">
        <v>0</v>
      </c>
      <c r="Q273" s="131">
        <v>0</v>
      </c>
      <c r="R273" s="131">
        <v>0</v>
      </c>
      <c r="S273" s="131">
        <v>0</v>
      </c>
    </row>
    <row r="274" spans="1:19" x14ac:dyDescent="0.2">
      <c r="A274" s="132" t="s">
        <v>600</v>
      </c>
      <c r="B274" s="131">
        <v>0</v>
      </c>
      <c r="C274" s="131">
        <v>0</v>
      </c>
      <c r="D274" s="131">
        <v>0</v>
      </c>
      <c r="E274" s="131">
        <v>0</v>
      </c>
      <c r="F274" s="131">
        <v>0</v>
      </c>
      <c r="G274" s="131">
        <v>0</v>
      </c>
      <c r="H274" s="131">
        <v>0</v>
      </c>
      <c r="I274" s="131">
        <v>0</v>
      </c>
      <c r="J274" s="131">
        <v>0</v>
      </c>
      <c r="K274" s="131">
        <v>0</v>
      </c>
      <c r="L274" s="131">
        <v>0</v>
      </c>
      <c r="M274" s="131">
        <v>0</v>
      </c>
      <c r="N274" s="131">
        <v>0</v>
      </c>
      <c r="O274" s="131">
        <v>0</v>
      </c>
      <c r="P274" s="131">
        <v>0</v>
      </c>
      <c r="Q274" s="131">
        <v>0</v>
      </c>
      <c r="R274" s="131">
        <v>0</v>
      </c>
      <c r="S274" s="131">
        <v>0</v>
      </c>
    </row>
    <row r="275" spans="1:19" x14ac:dyDescent="0.2">
      <c r="A275" s="132" t="s">
        <v>601</v>
      </c>
      <c r="B275" s="131">
        <v>0</v>
      </c>
      <c r="C275" s="131">
        <v>0</v>
      </c>
      <c r="D275" s="131">
        <v>0</v>
      </c>
      <c r="E275" s="131">
        <v>0</v>
      </c>
      <c r="F275" s="131">
        <v>0</v>
      </c>
      <c r="G275" s="131">
        <v>0</v>
      </c>
      <c r="H275" s="131">
        <v>0</v>
      </c>
      <c r="I275" s="131">
        <v>0</v>
      </c>
      <c r="J275" s="131">
        <v>0</v>
      </c>
      <c r="K275" s="131">
        <v>0</v>
      </c>
      <c r="L275" s="131">
        <v>0</v>
      </c>
      <c r="M275" s="131">
        <v>0</v>
      </c>
      <c r="N275" s="131">
        <v>0</v>
      </c>
      <c r="O275" s="131">
        <v>0</v>
      </c>
      <c r="P275" s="131">
        <v>0</v>
      </c>
      <c r="Q275" s="131">
        <v>0</v>
      </c>
      <c r="R275" s="131">
        <v>0</v>
      </c>
      <c r="S275" s="131">
        <v>0</v>
      </c>
    </row>
    <row r="276" spans="1:19" x14ac:dyDescent="0.2">
      <c r="A276" s="132" t="s">
        <v>602</v>
      </c>
      <c r="B276" s="131">
        <v>0</v>
      </c>
      <c r="C276" s="131">
        <v>0</v>
      </c>
      <c r="D276" s="131">
        <v>0</v>
      </c>
      <c r="E276" s="131">
        <v>0</v>
      </c>
      <c r="F276" s="131">
        <v>0</v>
      </c>
      <c r="G276" s="131">
        <v>0</v>
      </c>
      <c r="H276" s="131">
        <v>0</v>
      </c>
      <c r="I276" s="131">
        <v>0</v>
      </c>
      <c r="J276" s="131">
        <v>0</v>
      </c>
      <c r="K276" s="131">
        <v>0</v>
      </c>
      <c r="L276" s="131">
        <v>0</v>
      </c>
      <c r="M276" s="131">
        <v>0</v>
      </c>
      <c r="N276" s="131">
        <v>0</v>
      </c>
      <c r="O276" s="131">
        <v>0</v>
      </c>
      <c r="P276" s="131">
        <v>0</v>
      </c>
      <c r="Q276" s="131">
        <v>0</v>
      </c>
      <c r="R276" s="131">
        <v>0</v>
      </c>
      <c r="S276" s="131">
        <v>0</v>
      </c>
    </row>
    <row r="277" spans="1:19" x14ac:dyDescent="0.2">
      <c r="A277" s="132" t="s">
        <v>603</v>
      </c>
      <c r="B277" s="131">
        <v>0</v>
      </c>
      <c r="C277" s="131">
        <v>0</v>
      </c>
      <c r="D277" s="131">
        <v>0</v>
      </c>
      <c r="E277" s="131">
        <v>0</v>
      </c>
      <c r="F277" s="131">
        <v>0</v>
      </c>
      <c r="G277" s="131">
        <v>0</v>
      </c>
      <c r="H277" s="131">
        <v>0</v>
      </c>
      <c r="I277" s="131">
        <v>0</v>
      </c>
      <c r="J277" s="131">
        <v>0</v>
      </c>
      <c r="K277" s="131">
        <v>0</v>
      </c>
      <c r="L277" s="131">
        <v>0</v>
      </c>
      <c r="M277" s="131">
        <v>0</v>
      </c>
      <c r="N277" s="131">
        <v>0</v>
      </c>
      <c r="O277" s="131">
        <v>0</v>
      </c>
      <c r="P277" s="131">
        <v>0</v>
      </c>
      <c r="Q277" s="131">
        <v>0</v>
      </c>
      <c r="R277" s="131">
        <v>0</v>
      </c>
      <c r="S277" s="131">
        <v>0</v>
      </c>
    </row>
    <row r="278" spans="1:19" x14ac:dyDescent="0.2">
      <c r="A278" s="132" t="s">
        <v>604</v>
      </c>
      <c r="B278" s="131">
        <v>0</v>
      </c>
      <c r="C278" s="131">
        <v>0</v>
      </c>
      <c r="D278" s="131">
        <v>0</v>
      </c>
      <c r="E278" s="131">
        <v>0</v>
      </c>
      <c r="F278" s="131">
        <v>0</v>
      </c>
      <c r="G278" s="131">
        <v>0</v>
      </c>
      <c r="H278" s="131">
        <v>0</v>
      </c>
      <c r="I278" s="131">
        <v>0</v>
      </c>
      <c r="J278" s="131">
        <v>0</v>
      </c>
      <c r="K278" s="131">
        <v>0</v>
      </c>
      <c r="L278" s="131">
        <v>0</v>
      </c>
      <c r="M278" s="131">
        <v>0</v>
      </c>
      <c r="N278" s="131">
        <v>0</v>
      </c>
      <c r="O278" s="131">
        <v>0</v>
      </c>
      <c r="P278" s="131">
        <v>0</v>
      </c>
      <c r="Q278" s="131">
        <v>0</v>
      </c>
      <c r="R278" s="131">
        <v>0</v>
      </c>
      <c r="S278" s="131">
        <v>0</v>
      </c>
    </row>
    <row r="279" spans="1:19" x14ac:dyDescent="0.2">
      <c r="A279" s="132" t="s">
        <v>605</v>
      </c>
      <c r="B279" s="131">
        <v>0</v>
      </c>
      <c r="C279" s="131">
        <v>0</v>
      </c>
      <c r="D279" s="131">
        <v>0</v>
      </c>
      <c r="E279" s="131">
        <v>0</v>
      </c>
      <c r="F279" s="131">
        <v>0</v>
      </c>
      <c r="G279" s="131">
        <v>0</v>
      </c>
      <c r="H279" s="131">
        <v>0</v>
      </c>
      <c r="I279" s="131">
        <v>0</v>
      </c>
      <c r="J279" s="131">
        <v>0</v>
      </c>
      <c r="K279" s="131">
        <v>0</v>
      </c>
      <c r="L279" s="131">
        <v>0</v>
      </c>
      <c r="M279" s="131">
        <v>0</v>
      </c>
      <c r="N279" s="131">
        <v>0</v>
      </c>
      <c r="O279" s="131">
        <v>0</v>
      </c>
      <c r="P279" s="131">
        <v>0</v>
      </c>
      <c r="Q279" s="131">
        <v>0</v>
      </c>
      <c r="R279" s="131">
        <v>0</v>
      </c>
      <c r="S279" s="131">
        <v>0</v>
      </c>
    </row>
    <row r="280" spans="1:19" x14ac:dyDescent="0.2">
      <c r="A280" s="132" t="s">
        <v>606</v>
      </c>
      <c r="B280" s="131">
        <v>0</v>
      </c>
      <c r="C280" s="131">
        <v>0</v>
      </c>
      <c r="D280" s="131">
        <v>0</v>
      </c>
      <c r="E280" s="131">
        <v>0</v>
      </c>
      <c r="F280" s="131">
        <v>0</v>
      </c>
      <c r="G280" s="131">
        <v>0</v>
      </c>
      <c r="H280" s="131">
        <v>0</v>
      </c>
      <c r="I280" s="131">
        <v>0</v>
      </c>
      <c r="J280" s="131">
        <v>0</v>
      </c>
      <c r="K280" s="131">
        <v>0</v>
      </c>
      <c r="L280" s="131">
        <v>0</v>
      </c>
      <c r="M280" s="131">
        <v>0</v>
      </c>
      <c r="N280" s="131">
        <v>0</v>
      </c>
      <c r="O280" s="131">
        <v>0</v>
      </c>
      <c r="P280" s="131">
        <v>0</v>
      </c>
      <c r="Q280" s="131">
        <v>0</v>
      </c>
      <c r="R280" s="131">
        <v>0</v>
      </c>
      <c r="S280" s="131">
        <v>0</v>
      </c>
    </row>
    <row r="281" spans="1:19" x14ac:dyDescent="0.2">
      <c r="A281" s="132" t="s">
        <v>607</v>
      </c>
      <c r="B281" s="131">
        <v>0</v>
      </c>
      <c r="C281" s="131">
        <v>0</v>
      </c>
      <c r="D281" s="131">
        <v>0</v>
      </c>
      <c r="E281" s="131">
        <v>0</v>
      </c>
      <c r="F281" s="131">
        <v>0</v>
      </c>
      <c r="G281" s="131">
        <v>0</v>
      </c>
      <c r="H281" s="131">
        <v>0</v>
      </c>
      <c r="I281" s="131">
        <v>0</v>
      </c>
      <c r="J281" s="131">
        <v>0</v>
      </c>
      <c r="K281" s="131">
        <v>0</v>
      </c>
      <c r="L281" s="131">
        <v>0</v>
      </c>
      <c r="M281" s="131">
        <v>0</v>
      </c>
      <c r="N281" s="131">
        <v>0</v>
      </c>
      <c r="O281" s="131">
        <v>0</v>
      </c>
      <c r="P281" s="131">
        <v>0</v>
      </c>
      <c r="Q281" s="131">
        <v>0</v>
      </c>
      <c r="R281" s="131">
        <v>0</v>
      </c>
      <c r="S281" s="131">
        <v>0</v>
      </c>
    </row>
    <row r="282" spans="1:19" x14ac:dyDescent="0.2">
      <c r="A282" s="132" t="s">
        <v>608</v>
      </c>
      <c r="B282" s="131">
        <v>0</v>
      </c>
      <c r="C282" s="131">
        <v>0</v>
      </c>
      <c r="D282" s="131">
        <v>0</v>
      </c>
      <c r="E282" s="131">
        <v>0</v>
      </c>
      <c r="F282" s="131">
        <v>0</v>
      </c>
      <c r="G282" s="131">
        <v>0</v>
      </c>
      <c r="H282" s="131">
        <v>0</v>
      </c>
      <c r="I282" s="131">
        <v>0</v>
      </c>
      <c r="J282" s="131">
        <v>0</v>
      </c>
      <c r="K282" s="131">
        <v>0</v>
      </c>
      <c r="L282" s="131">
        <v>0</v>
      </c>
      <c r="M282" s="131">
        <v>0</v>
      </c>
      <c r="N282" s="131">
        <v>0</v>
      </c>
      <c r="O282" s="131">
        <v>0</v>
      </c>
      <c r="P282" s="131">
        <v>0</v>
      </c>
      <c r="Q282" s="131">
        <v>0</v>
      </c>
      <c r="R282" s="131">
        <v>0</v>
      </c>
      <c r="S282" s="131">
        <v>0</v>
      </c>
    </row>
    <row r="283" spans="1:19" x14ac:dyDescent="0.2">
      <c r="A283" s="132" t="s">
        <v>609</v>
      </c>
      <c r="B283" s="131">
        <v>0</v>
      </c>
      <c r="C283" s="131">
        <v>0</v>
      </c>
      <c r="D283" s="131">
        <v>0</v>
      </c>
      <c r="E283" s="131">
        <v>0</v>
      </c>
      <c r="F283" s="131">
        <v>0</v>
      </c>
      <c r="G283" s="131">
        <v>0</v>
      </c>
      <c r="H283" s="131">
        <v>0</v>
      </c>
      <c r="I283" s="131">
        <v>0</v>
      </c>
      <c r="J283" s="131">
        <v>0</v>
      </c>
      <c r="K283" s="131">
        <v>0</v>
      </c>
      <c r="L283" s="131">
        <v>0</v>
      </c>
      <c r="M283" s="131">
        <v>0</v>
      </c>
      <c r="N283" s="131">
        <v>0</v>
      </c>
      <c r="O283" s="131">
        <v>0</v>
      </c>
      <c r="P283" s="131">
        <v>0</v>
      </c>
      <c r="Q283" s="131">
        <v>0</v>
      </c>
      <c r="R283" s="131">
        <v>0</v>
      </c>
      <c r="S283" s="131">
        <v>0</v>
      </c>
    </row>
    <row r="284" spans="1:19" x14ac:dyDescent="0.2">
      <c r="A284" s="132" t="s">
        <v>610</v>
      </c>
      <c r="B284" s="131">
        <v>0</v>
      </c>
      <c r="C284" s="131">
        <v>0</v>
      </c>
      <c r="D284" s="131">
        <v>0</v>
      </c>
      <c r="E284" s="131">
        <v>0</v>
      </c>
      <c r="F284" s="131">
        <v>0</v>
      </c>
      <c r="G284" s="131">
        <v>0</v>
      </c>
      <c r="H284" s="131">
        <v>0</v>
      </c>
      <c r="I284" s="131">
        <v>0</v>
      </c>
      <c r="J284" s="131">
        <v>0</v>
      </c>
      <c r="K284" s="131">
        <v>0</v>
      </c>
      <c r="L284" s="131">
        <v>0</v>
      </c>
      <c r="M284" s="131">
        <v>0</v>
      </c>
      <c r="N284" s="131">
        <v>0</v>
      </c>
      <c r="O284" s="131">
        <v>0</v>
      </c>
      <c r="P284" s="131">
        <v>0</v>
      </c>
      <c r="Q284" s="131">
        <v>0</v>
      </c>
      <c r="R284" s="131">
        <v>0</v>
      </c>
      <c r="S284" s="131">
        <v>0</v>
      </c>
    </row>
    <row r="285" spans="1:19" x14ac:dyDescent="0.2">
      <c r="A285" s="132" t="s">
        <v>611</v>
      </c>
      <c r="B285" s="131">
        <v>0</v>
      </c>
      <c r="C285" s="131">
        <v>0</v>
      </c>
      <c r="D285" s="131">
        <v>0</v>
      </c>
      <c r="E285" s="131">
        <v>0</v>
      </c>
      <c r="F285" s="131">
        <v>0</v>
      </c>
      <c r="G285" s="131">
        <v>0</v>
      </c>
      <c r="H285" s="131">
        <v>0</v>
      </c>
      <c r="I285" s="131">
        <v>0</v>
      </c>
      <c r="J285" s="131">
        <v>0</v>
      </c>
      <c r="K285" s="131">
        <v>0</v>
      </c>
      <c r="L285" s="131">
        <v>0</v>
      </c>
      <c r="M285" s="131">
        <v>0</v>
      </c>
      <c r="N285" s="131">
        <v>0</v>
      </c>
      <c r="O285" s="131">
        <v>0</v>
      </c>
      <c r="P285" s="131">
        <v>0</v>
      </c>
      <c r="Q285" s="131">
        <v>0</v>
      </c>
      <c r="R285" s="131">
        <v>0</v>
      </c>
      <c r="S285" s="131">
        <v>0</v>
      </c>
    </row>
    <row r="286" spans="1:19" x14ac:dyDescent="0.2">
      <c r="A286" s="132" t="s">
        <v>612</v>
      </c>
      <c r="B286" s="131">
        <v>0</v>
      </c>
      <c r="C286" s="131">
        <v>0</v>
      </c>
      <c r="D286" s="131">
        <v>0</v>
      </c>
      <c r="E286" s="131">
        <v>0</v>
      </c>
      <c r="F286" s="131">
        <v>0</v>
      </c>
      <c r="G286" s="131">
        <v>0</v>
      </c>
      <c r="H286" s="131">
        <v>0</v>
      </c>
      <c r="I286" s="131">
        <v>0</v>
      </c>
      <c r="J286" s="131">
        <v>0</v>
      </c>
      <c r="K286" s="131">
        <v>0</v>
      </c>
      <c r="L286" s="131">
        <v>0</v>
      </c>
      <c r="M286" s="131">
        <v>0</v>
      </c>
      <c r="N286" s="131">
        <v>0</v>
      </c>
      <c r="O286" s="131">
        <v>0</v>
      </c>
      <c r="P286" s="131">
        <v>0</v>
      </c>
      <c r="Q286" s="131">
        <v>0</v>
      </c>
      <c r="R286" s="131">
        <v>0</v>
      </c>
      <c r="S286" s="131">
        <v>0</v>
      </c>
    </row>
    <row r="287" spans="1:19" x14ac:dyDescent="0.2">
      <c r="A287" s="132" t="s">
        <v>613</v>
      </c>
      <c r="B287" s="131">
        <v>0</v>
      </c>
      <c r="C287" s="131">
        <v>0</v>
      </c>
      <c r="D287" s="131">
        <v>0</v>
      </c>
      <c r="E287" s="131">
        <v>0</v>
      </c>
      <c r="F287" s="131">
        <v>0</v>
      </c>
      <c r="G287" s="131">
        <v>0</v>
      </c>
      <c r="H287" s="131">
        <v>0</v>
      </c>
      <c r="I287" s="131">
        <v>0</v>
      </c>
      <c r="J287" s="131">
        <v>0</v>
      </c>
      <c r="K287" s="131">
        <v>0</v>
      </c>
      <c r="L287" s="131">
        <v>0</v>
      </c>
      <c r="M287" s="131">
        <v>0</v>
      </c>
      <c r="N287" s="131">
        <v>0</v>
      </c>
      <c r="O287" s="131">
        <v>0</v>
      </c>
      <c r="P287" s="131">
        <v>0</v>
      </c>
      <c r="Q287" s="131">
        <v>0</v>
      </c>
      <c r="R287" s="131">
        <v>0</v>
      </c>
      <c r="S287" s="131">
        <v>0</v>
      </c>
    </row>
    <row r="288" spans="1:19" x14ac:dyDescent="0.2">
      <c r="A288" s="132" t="s">
        <v>614</v>
      </c>
      <c r="B288" s="131">
        <v>0</v>
      </c>
      <c r="C288" s="131">
        <v>0</v>
      </c>
      <c r="D288" s="131">
        <v>0</v>
      </c>
      <c r="E288" s="131">
        <v>0</v>
      </c>
      <c r="F288" s="131">
        <v>0</v>
      </c>
      <c r="G288" s="131">
        <v>0</v>
      </c>
      <c r="H288" s="131">
        <v>0</v>
      </c>
      <c r="I288" s="131">
        <v>0</v>
      </c>
      <c r="J288" s="131">
        <v>0</v>
      </c>
      <c r="K288" s="131">
        <v>0</v>
      </c>
      <c r="L288" s="131">
        <v>0</v>
      </c>
      <c r="M288" s="131">
        <v>0</v>
      </c>
      <c r="N288" s="131">
        <v>0</v>
      </c>
      <c r="O288" s="131">
        <v>0</v>
      </c>
      <c r="P288" s="131">
        <v>0</v>
      </c>
      <c r="Q288" s="131">
        <v>0</v>
      </c>
      <c r="R288" s="131">
        <v>0</v>
      </c>
      <c r="S288" s="131">
        <v>0</v>
      </c>
    </row>
    <row r="289" spans="1:19" x14ac:dyDescent="0.2">
      <c r="A289" s="132" t="s">
        <v>615</v>
      </c>
      <c r="B289" s="131">
        <v>0</v>
      </c>
      <c r="C289" s="131">
        <v>0</v>
      </c>
      <c r="D289" s="131">
        <v>0</v>
      </c>
      <c r="E289" s="131">
        <v>0</v>
      </c>
      <c r="F289" s="131">
        <v>0</v>
      </c>
      <c r="G289" s="131">
        <v>0</v>
      </c>
      <c r="H289" s="131">
        <v>0</v>
      </c>
      <c r="I289" s="131">
        <v>0</v>
      </c>
      <c r="J289" s="131">
        <v>0</v>
      </c>
      <c r="K289" s="131">
        <v>0</v>
      </c>
      <c r="L289" s="131">
        <v>0</v>
      </c>
      <c r="M289" s="131">
        <v>0</v>
      </c>
      <c r="N289" s="131">
        <v>0</v>
      </c>
      <c r="O289" s="131">
        <v>0</v>
      </c>
      <c r="P289" s="131">
        <v>0</v>
      </c>
      <c r="Q289" s="131">
        <v>0</v>
      </c>
      <c r="R289" s="131">
        <v>0</v>
      </c>
      <c r="S289" s="131">
        <v>0</v>
      </c>
    </row>
    <row r="290" spans="1:19" x14ac:dyDescent="0.2">
      <c r="A290" s="132" t="s">
        <v>616</v>
      </c>
      <c r="B290" s="131">
        <v>0</v>
      </c>
      <c r="C290" s="131">
        <v>0</v>
      </c>
      <c r="D290" s="131">
        <v>0</v>
      </c>
      <c r="E290" s="131">
        <v>0</v>
      </c>
      <c r="F290" s="131">
        <v>0</v>
      </c>
      <c r="G290" s="131">
        <v>0</v>
      </c>
      <c r="H290" s="131">
        <v>0</v>
      </c>
      <c r="I290" s="131">
        <v>0</v>
      </c>
      <c r="J290" s="131">
        <v>0</v>
      </c>
      <c r="K290" s="131">
        <v>0</v>
      </c>
      <c r="L290" s="131">
        <v>0</v>
      </c>
      <c r="M290" s="131">
        <v>0</v>
      </c>
      <c r="N290" s="131">
        <v>0</v>
      </c>
      <c r="O290" s="131">
        <v>0</v>
      </c>
      <c r="P290" s="131">
        <v>0</v>
      </c>
      <c r="Q290" s="131">
        <v>0</v>
      </c>
      <c r="R290" s="131">
        <v>0</v>
      </c>
      <c r="S290" s="131">
        <v>0</v>
      </c>
    </row>
    <row r="291" spans="1:19" x14ac:dyDescent="0.2">
      <c r="A291" s="132" t="s">
        <v>617</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291"/>
  <sheetViews>
    <sheetView workbookViewId="0">
      <pane xSplit="1" ySplit="4" topLeftCell="E5" activePane="bottomRight" state="frozen"/>
      <selection pane="topRight" activeCell="B1" sqref="B1"/>
      <selection pane="bottomLeft" activeCell="A3" sqref="A3"/>
      <selection pane="bottomRight" activeCell="A2" sqref="A1:A2"/>
    </sheetView>
  </sheetViews>
  <sheetFormatPr defaultColWidth="9.109375" defaultRowHeight="10.199999999999999" outlineLevelRow="1" x14ac:dyDescent="0.2"/>
  <cols>
    <col min="1" max="1" width="30.6640625" style="132" customWidth="1"/>
    <col min="2" max="19" width="10.6640625" style="131" customWidth="1"/>
    <col min="20" max="20" width="10" style="131" bestFit="1" customWidth="1"/>
    <col min="21" max="16384" width="9.109375" style="131"/>
  </cols>
  <sheetData>
    <row r="1" spans="1:19" ht="13.2" x14ac:dyDescent="0.25">
      <c r="A1" s="351" t="s">
        <v>631</v>
      </c>
    </row>
    <row r="2" spans="1:19" ht="13.2" x14ac:dyDescent="0.25">
      <c r="A2" s="351" t="s">
        <v>623</v>
      </c>
    </row>
    <row r="3" spans="1:19" s="130" customFormat="1" x14ac:dyDescent="0.2">
      <c r="A3" s="129"/>
    </row>
    <row r="4" spans="1:19" s="130" customFormat="1" ht="20.399999999999999" x14ac:dyDescent="0.2">
      <c r="A4" s="129" t="s">
        <v>377</v>
      </c>
      <c r="B4" s="130" t="s">
        <v>28</v>
      </c>
      <c r="C4" s="130" t="s">
        <v>30</v>
      </c>
      <c r="D4" s="130" t="s">
        <v>29</v>
      </c>
      <c r="E4" s="130" t="s">
        <v>0</v>
      </c>
      <c r="F4" s="130" t="s">
        <v>1</v>
      </c>
      <c r="G4" s="130" t="s">
        <v>2</v>
      </c>
      <c r="H4" s="130" t="s">
        <v>3</v>
      </c>
      <c r="I4" s="130" t="s">
        <v>4</v>
      </c>
      <c r="J4" s="130" t="s">
        <v>5</v>
      </c>
      <c r="K4" s="130" t="s">
        <v>15</v>
      </c>
      <c r="L4" s="130" t="s">
        <v>7</v>
      </c>
      <c r="M4" s="130" t="s">
        <v>8</v>
      </c>
      <c r="N4" s="130" t="s">
        <v>9</v>
      </c>
      <c r="O4" s="130" t="s">
        <v>10</v>
      </c>
      <c r="P4" s="130" t="s">
        <v>11</v>
      </c>
      <c r="Q4" s="130" t="s">
        <v>53</v>
      </c>
      <c r="R4" s="130" t="s">
        <v>54</v>
      </c>
      <c r="S4" s="130" t="s">
        <v>378</v>
      </c>
    </row>
    <row r="5" spans="1:19" s="130" customFormat="1" x14ac:dyDescent="0.2">
      <c r="A5" s="129"/>
    </row>
    <row r="6" spans="1:19" x14ac:dyDescent="0.2">
      <c r="A6" s="132" t="s">
        <v>469</v>
      </c>
    </row>
    <row r="7" spans="1:19" x14ac:dyDescent="0.2">
      <c r="A7" s="132" t="s">
        <v>380</v>
      </c>
      <c r="B7" s="131">
        <v>1</v>
      </c>
      <c r="C7" s="131">
        <v>1</v>
      </c>
      <c r="D7" s="131">
        <v>1</v>
      </c>
      <c r="E7" s="131">
        <v>1</v>
      </c>
      <c r="F7" s="131">
        <v>1</v>
      </c>
      <c r="G7" s="131">
        <v>1</v>
      </c>
      <c r="H7" s="131">
        <v>1</v>
      </c>
      <c r="I7" s="131">
        <v>1</v>
      </c>
      <c r="J7" s="131">
        <v>1</v>
      </c>
      <c r="K7" s="131">
        <v>1</v>
      </c>
      <c r="L7" s="131">
        <v>1</v>
      </c>
      <c r="M7" s="131">
        <v>1</v>
      </c>
      <c r="N7" s="131">
        <v>1</v>
      </c>
      <c r="O7" s="131">
        <v>1</v>
      </c>
      <c r="P7" s="131">
        <v>1</v>
      </c>
      <c r="Q7" s="131">
        <v>1</v>
      </c>
      <c r="R7" s="131">
        <v>1</v>
      </c>
      <c r="S7" s="131">
        <v>17</v>
      </c>
    </row>
    <row r="8" spans="1:19" x14ac:dyDescent="0.2">
      <c r="A8" s="132" t="s">
        <v>381</v>
      </c>
    </row>
    <row r="9" spans="1:19" x14ac:dyDescent="0.2">
      <c r="A9" s="132" t="s">
        <v>382</v>
      </c>
    </row>
    <row r="10" spans="1:19" hidden="1" outlineLevel="1" x14ac:dyDescent="0.2">
      <c r="A10" s="132" t="s">
        <v>383</v>
      </c>
      <c r="L10" s="131">
        <v>17807420.618077099</v>
      </c>
    </row>
    <row r="11" spans="1:19" hidden="1" outlineLevel="1" x14ac:dyDescent="0.2">
      <c r="A11" s="132" t="s">
        <v>384</v>
      </c>
      <c r="N11" s="131">
        <v>166817.778939999</v>
      </c>
    </row>
    <row r="12" spans="1:19" hidden="1" outlineLevel="1" x14ac:dyDescent="0.2">
      <c r="A12" s="132" t="s">
        <v>385</v>
      </c>
      <c r="H12" s="131">
        <v>42873807.1223206</v>
      </c>
    </row>
    <row r="13" spans="1:19" hidden="1" outlineLevel="1" x14ac:dyDescent="0.2">
      <c r="A13" s="132" t="s">
        <v>386</v>
      </c>
      <c r="I13" s="131">
        <v>25128821.019340798</v>
      </c>
    </row>
    <row r="14" spans="1:19" hidden="1" outlineLevel="1" x14ac:dyDescent="0.2">
      <c r="A14" s="132" t="s">
        <v>387</v>
      </c>
      <c r="F14" s="131">
        <v>4231019.7508199997</v>
      </c>
    </row>
    <row r="15" spans="1:19" hidden="1" outlineLevel="1" x14ac:dyDescent="0.2">
      <c r="A15" s="132" t="s">
        <v>388</v>
      </c>
      <c r="G15" s="131">
        <v>34483584.7925376</v>
      </c>
    </row>
    <row r="16" spans="1:19" hidden="1" outlineLevel="1" x14ac:dyDescent="0.2">
      <c r="A16" s="132" t="s">
        <v>389</v>
      </c>
      <c r="M16" s="131">
        <v>991994.24769999995</v>
      </c>
    </row>
    <row r="17" spans="1:14" hidden="1" outlineLevel="1" x14ac:dyDescent="0.2">
      <c r="A17" s="132" t="s">
        <v>390</v>
      </c>
      <c r="H17" s="131">
        <v>41388613.359350003</v>
      </c>
    </row>
    <row r="18" spans="1:14" hidden="1" outlineLevel="1" x14ac:dyDescent="0.2">
      <c r="A18" s="132" t="s">
        <v>391</v>
      </c>
      <c r="I18" s="131">
        <v>1363542.5109599901</v>
      </c>
    </row>
    <row r="19" spans="1:14" hidden="1" outlineLevel="1" x14ac:dyDescent="0.2">
      <c r="A19" s="132" t="s">
        <v>392</v>
      </c>
      <c r="G19" s="131">
        <v>39996088.445419997</v>
      </c>
    </row>
    <row r="20" spans="1:14" hidden="1" outlineLevel="1" x14ac:dyDescent="0.2">
      <c r="A20" s="132" t="s">
        <v>393</v>
      </c>
      <c r="H20" s="131">
        <v>1632569.70695</v>
      </c>
    </row>
    <row r="21" spans="1:14" hidden="1" outlineLevel="1" x14ac:dyDescent="0.2">
      <c r="A21" s="132" t="s">
        <v>394</v>
      </c>
      <c r="I21" s="131">
        <v>3220266.56189</v>
      </c>
    </row>
    <row r="22" spans="1:14" hidden="1" outlineLevel="1" x14ac:dyDescent="0.2">
      <c r="A22" s="132" t="s">
        <v>395</v>
      </c>
      <c r="G22" s="131">
        <v>1061679.1655999999</v>
      </c>
    </row>
    <row r="23" spans="1:14" hidden="1" outlineLevel="1" x14ac:dyDescent="0.2">
      <c r="A23" s="132" t="s">
        <v>396</v>
      </c>
      <c r="N23" s="131">
        <v>3527714060.7122002</v>
      </c>
    </row>
    <row r="24" spans="1:14" hidden="1" outlineLevel="1" x14ac:dyDescent="0.2">
      <c r="A24" s="132" t="s">
        <v>397</v>
      </c>
      <c r="B24" s="131">
        <v>60517525.267499998</v>
      </c>
    </row>
    <row r="25" spans="1:14" hidden="1" outlineLevel="1" x14ac:dyDescent="0.2">
      <c r="A25" s="132" t="s">
        <v>398</v>
      </c>
      <c r="D25" s="131">
        <v>22461056.608210001</v>
      </c>
    </row>
    <row r="26" spans="1:14" hidden="1" outlineLevel="1" x14ac:dyDescent="0.2">
      <c r="A26" s="132" t="s">
        <v>399</v>
      </c>
      <c r="C26" s="131">
        <v>3153604.7637499999</v>
      </c>
    </row>
    <row r="27" spans="1:14" hidden="1" outlineLevel="1" x14ac:dyDescent="0.2">
      <c r="A27" s="132" t="s">
        <v>400</v>
      </c>
      <c r="H27" s="131">
        <v>142183868.98576799</v>
      </c>
    </row>
    <row r="28" spans="1:14" hidden="1" outlineLevel="1" x14ac:dyDescent="0.2">
      <c r="A28" s="132" t="s">
        <v>401</v>
      </c>
      <c r="I28" s="131">
        <v>16638957.475607</v>
      </c>
    </row>
    <row r="29" spans="1:14" hidden="1" outlineLevel="1" x14ac:dyDescent="0.2">
      <c r="A29" s="132" t="s">
        <v>402</v>
      </c>
      <c r="H29" s="131">
        <v>138830236.27689499</v>
      </c>
    </row>
    <row r="30" spans="1:14" hidden="1" outlineLevel="1" x14ac:dyDescent="0.2">
      <c r="A30" s="132" t="s">
        <v>403</v>
      </c>
      <c r="I30" s="131">
        <v>26900626.305623401</v>
      </c>
    </row>
    <row r="31" spans="1:14" hidden="1" outlineLevel="1" x14ac:dyDescent="0.2">
      <c r="A31" s="132" t="s">
        <v>404</v>
      </c>
      <c r="E31" s="131">
        <v>370133095.26069999</v>
      </c>
    </row>
    <row r="32" spans="1:14" hidden="1" outlineLevel="1" x14ac:dyDescent="0.2">
      <c r="A32" s="132" t="s">
        <v>405</v>
      </c>
      <c r="E32" s="131">
        <v>1050625.0190999999</v>
      </c>
    </row>
    <row r="33" spans="1:19" hidden="1" outlineLevel="1" x14ac:dyDescent="0.2">
      <c r="A33" s="132" t="s">
        <v>406</v>
      </c>
      <c r="G33" s="131">
        <v>82918783.576571301</v>
      </c>
    </row>
    <row r="34" spans="1:19" hidden="1" outlineLevel="1" x14ac:dyDescent="0.2">
      <c r="A34" s="132" t="s">
        <v>407</v>
      </c>
      <c r="I34" s="131">
        <v>800593.85250999895</v>
      </c>
    </row>
    <row r="35" spans="1:19" hidden="1" outlineLevel="1" x14ac:dyDescent="0.2">
      <c r="A35" s="132" t="s">
        <v>408</v>
      </c>
      <c r="G35" s="131">
        <v>977127998.02463996</v>
      </c>
    </row>
    <row r="36" spans="1:19" hidden="1" outlineLevel="1" x14ac:dyDescent="0.2">
      <c r="A36" s="132" t="s">
        <v>409</v>
      </c>
      <c r="H36" s="131">
        <v>2578569.6099</v>
      </c>
    </row>
    <row r="37" spans="1:19" hidden="1" outlineLevel="1" x14ac:dyDescent="0.2">
      <c r="A37" s="132" t="s">
        <v>410</v>
      </c>
      <c r="H37" s="131">
        <v>1072499.5536</v>
      </c>
    </row>
    <row r="38" spans="1:19" hidden="1" outlineLevel="1" x14ac:dyDescent="0.2">
      <c r="A38" s="132" t="s">
        <v>411</v>
      </c>
      <c r="I38" s="131">
        <v>967917.74708</v>
      </c>
    </row>
    <row r="39" spans="1:19" hidden="1" outlineLevel="1" x14ac:dyDescent="0.2">
      <c r="A39" s="132" t="s">
        <v>412</v>
      </c>
      <c r="K39" s="131">
        <v>4089198.8418399999</v>
      </c>
    </row>
    <row r="40" spans="1:19" hidden="1" outlineLevel="1" x14ac:dyDescent="0.2">
      <c r="A40" s="132" t="s">
        <v>413</v>
      </c>
      <c r="J40" s="131">
        <v>460486.85193</v>
      </c>
    </row>
    <row r="41" spans="1:19" hidden="1" outlineLevel="1" x14ac:dyDescent="0.2">
      <c r="A41" s="132" t="s">
        <v>414</v>
      </c>
      <c r="R41" s="131">
        <v>4398930.3957799999</v>
      </c>
    </row>
    <row r="42" spans="1:19" hidden="1" outlineLevel="1" x14ac:dyDescent="0.2">
      <c r="A42" s="132" t="s">
        <v>415</v>
      </c>
      <c r="Q42" s="131">
        <v>47571.3271199999</v>
      </c>
    </row>
    <row r="43" spans="1:19" hidden="1" outlineLevel="1" x14ac:dyDescent="0.2">
      <c r="A43" s="132" t="s">
        <v>416</v>
      </c>
      <c r="Q43" s="131">
        <v>753458.81471999898</v>
      </c>
    </row>
    <row r="44" spans="1:19" hidden="1" outlineLevel="1" x14ac:dyDescent="0.2">
      <c r="A44" s="132" t="s">
        <v>417</v>
      </c>
      <c r="P44" s="131">
        <v>1538275.2457600001</v>
      </c>
    </row>
    <row r="45" spans="1:19" hidden="1" outlineLevel="1" x14ac:dyDescent="0.2">
      <c r="A45" s="132" t="s">
        <v>418</v>
      </c>
      <c r="O45" s="131">
        <v>93802839.396066502</v>
      </c>
    </row>
    <row r="46" spans="1:19" hidden="1" outlineLevel="1" x14ac:dyDescent="0.2">
      <c r="A46" s="132" t="s">
        <v>419</v>
      </c>
      <c r="J46" s="131">
        <v>4165486.7904300001</v>
      </c>
    </row>
    <row r="47" spans="1:19" collapsed="1" x14ac:dyDescent="0.2">
      <c r="A47" s="132" t="s">
        <v>420</v>
      </c>
      <c r="B47" s="131">
        <v>60517525.267499998</v>
      </c>
      <c r="C47" s="131">
        <v>3153604.7637499999</v>
      </c>
      <c r="D47" s="131">
        <v>22461056.608210001</v>
      </c>
      <c r="E47" s="131">
        <v>371183720.2798</v>
      </c>
      <c r="F47" s="131">
        <v>4231019.7508199997</v>
      </c>
      <c r="G47" s="131">
        <v>1135588134.00476</v>
      </c>
      <c r="H47" s="131">
        <v>370560164.614784</v>
      </c>
      <c r="I47" s="131">
        <v>75020725.473011404</v>
      </c>
      <c r="J47" s="131">
        <v>4625973.6423599999</v>
      </c>
      <c r="K47" s="131">
        <v>4089198.8418399999</v>
      </c>
      <c r="L47" s="131">
        <v>17807420.618077099</v>
      </c>
      <c r="M47" s="131">
        <v>991994.24769999995</v>
      </c>
      <c r="N47" s="131">
        <v>3527880878.4911399</v>
      </c>
      <c r="O47" s="131">
        <v>93802839.396066502</v>
      </c>
      <c r="P47" s="131">
        <v>1538275.2457600001</v>
      </c>
      <c r="Q47" s="131">
        <v>801030.14183999901</v>
      </c>
      <c r="R47" s="131">
        <v>4398930.3957799999</v>
      </c>
      <c r="S47" s="131">
        <v>5698652491.7832098</v>
      </c>
    </row>
    <row r="48" spans="1:19" x14ac:dyDescent="0.2">
      <c r="A48" s="132" t="s">
        <v>421</v>
      </c>
      <c r="B48" s="131">
        <v>27086125.400645699</v>
      </c>
      <c r="C48" s="131">
        <v>945493.21269306797</v>
      </c>
      <c r="D48" s="131">
        <v>13682397.388725299</v>
      </c>
      <c r="E48" s="131">
        <v>0</v>
      </c>
      <c r="F48" s="131">
        <v>0</v>
      </c>
      <c r="G48" s="131">
        <v>6342024.1594706103</v>
      </c>
      <c r="H48" s="131">
        <v>11962507.8970653</v>
      </c>
      <c r="I48" s="131">
        <v>3080257.8680385398</v>
      </c>
      <c r="J48" s="131">
        <v>0</v>
      </c>
      <c r="K48" s="131">
        <v>0</v>
      </c>
      <c r="L48" s="131">
        <v>0</v>
      </c>
      <c r="M48" s="131">
        <v>0</v>
      </c>
      <c r="N48" s="131">
        <v>0</v>
      </c>
      <c r="O48" s="131">
        <v>0</v>
      </c>
      <c r="P48" s="131">
        <v>0</v>
      </c>
      <c r="Q48" s="131">
        <v>0</v>
      </c>
      <c r="R48" s="131">
        <v>0</v>
      </c>
      <c r="S48" s="131">
        <v>63098805.926638797</v>
      </c>
    </row>
    <row r="49" spans="1:21" x14ac:dyDescent="0.2">
      <c r="A49" s="132" t="s">
        <v>422</v>
      </c>
      <c r="B49" s="131">
        <v>43355.235348350398</v>
      </c>
      <c r="C49" s="131">
        <v>1637.8845664866999</v>
      </c>
      <c r="D49" s="131">
        <v>24726.2887369321</v>
      </c>
      <c r="E49" s="131">
        <v>96841.521645435801</v>
      </c>
      <c r="F49" s="131">
        <v>1146.94193692109</v>
      </c>
      <c r="G49" s="131">
        <v>418710.43006787699</v>
      </c>
      <c r="H49" s="131">
        <v>170416.47432022999</v>
      </c>
      <c r="I49" s="131">
        <v>40523.046028932498</v>
      </c>
      <c r="J49" s="131">
        <v>2836.3278976414799</v>
      </c>
      <c r="K49" s="131">
        <v>1472.2157263543399</v>
      </c>
      <c r="L49" s="131">
        <v>1570.2163034707701</v>
      </c>
      <c r="M49" s="131">
        <v>174.57681148710901</v>
      </c>
      <c r="N49" s="131">
        <v>925548.28225159703</v>
      </c>
      <c r="O49" s="131">
        <v>9212.6933413310799</v>
      </c>
      <c r="P49" s="131">
        <v>539.81607745395399</v>
      </c>
      <c r="Q49" s="131">
        <v>191.31668190635301</v>
      </c>
      <c r="R49" s="131">
        <v>1446.82839120992</v>
      </c>
      <c r="S49" s="131">
        <v>1740350.09613361</v>
      </c>
    </row>
    <row r="50" spans="1:21" s="287" customFormat="1" x14ac:dyDescent="0.2">
      <c r="A50" s="286" t="s">
        <v>423</v>
      </c>
      <c r="B50" s="287">
        <v>87647005.903494105</v>
      </c>
      <c r="C50" s="287">
        <v>4100735.8610095498</v>
      </c>
      <c r="D50" s="287">
        <v>36168180.2856723</v>
      </c>
      <c r="E50" s="287">
        <v>371280561.80144501</v>
      </c>
      <c r="F50" s="287">
        <v>4232166.6927569201</v>
      </c>
      <c r="G50" s="287">
        <v>1142348868.5943</v>
      </c>
      <c r="H50" s="287">
        <v>382693088.98616999</v>
      </c>
      <c r="I50" s="287">
        <v>78141506.387078896</v>
      </c>
      <c r="J50" s="287">
        <v>4628809.9702576399</v>
      </c>
      <c r="K50" s="287">
        <v>4090671.0575663499</v>
      </c>
      <c r="L50" s="287">
        <v>17808990.834380601</v>
      </c>
      <c r="M50" s="287">
        <v>992168.82451148704</v>
      </c>
      <c r="N50" s="287">
        <v>3528806426.7733898</v>
      </c>
      <c r="O50" s="287">
        <v>93812052.089407802</v>
      </c>
      <c r="P50" s="287">
        <v>1538815.0618374499</v>
      </c>
      <c r="Q50" s="287">
        <v>801221.45852190605</v>
      </c>
      <c r="R50" s="287">
        <v>4400377.2241712101</v>
      </c>
      <c r="S50" s="287">
        <v>5763491647.8059797</v>
      </c>
    </row>
    <row r="51" spans="1:21" x14ac:dyDescent="0.2">
      <c r="A51" s="132" t="s">
        <v>424</v>
      </c>
      <c r="B51" s="131">
        <v>0</v>
      </c>
      <c r="C51" s="131">
        <v>0</v>
      </c>
      <c r="D51" s="131">
        <v>0</v>
      </c>
      <c r="E51" s="131">
        <v>0</v>
      </c>
      <c r="F51" s="131">
        <v>0</v>
      </c>
      <c r="G51" s="131">
        <v>0</v>
      </c>
      <c r="H51" s="131">
        <v>0</v>
      </c>
      <c r="I51" s="131">
        <v>0</v>
      </c>
      <c r="J51" s="131">
        <v>0</v>
      </c>
      <c r="K51" s="131">
        <v>0</v>
      </c>
      <c r="L51" s="131">
        <v>0</v>
      </c>
      <c r="M51" s="131">
        <v>0</v>
      </c>
      <c r="N51" s="131">
        <v>0</v>
      </c>
      <c r="O51" s="131">
        <v>0</v>
      </c>
      <c r="P51" s="131">
        <v>0</v>
      </c>
      <c r="Q51" s="131">
        <v>0</v>
      </c>
      <c r="R51" s="131">
        <v>0</v>
      </c>
      <c r="S51" s="131">
        <v>0</v>
      </c>
      <c r="T51" s="141"/>
      <c r="U51" s="141">
        <f>SUM(T51:T74)</f>
        <v>200898021.399526</v>
      </c>
    </row>
    <row r="52" spans="1:21" x14ac:dyDescent="0.2">
      <c r="A52" s="132" t="s">
        <v>425</v>
      </c>
      <c r="B52" s="131">
        <v>0</v>
      </c>
      <c r="C52" s="131">
        <v>0</v>
      </c>
      <c r="D52" s="131">
        <v>0</v>
      </c>
      <c r="E52" s="131">
        <v>0</v>
      </c>
      <c r="F52" s="131">
        <v>0</v>
      </c>
      <c r="G52" s="131">
        <v>0</v>
      </c>
      <c r="H52" s="131">
        <v>0</v>
      </c>
      <c r="I52" s="131">
        <v>0</v>
      </c>
      <c r="J52" s="131">
        <v>0</v>
      </c>
      <c r="K52" s="131">
        <v>0</v>
      </c>
      <c r="L52" s="131">
        <v>0</v>
      </c>
      <c r="M52" s="131">
        <v>0</v>
      </c>
      <c r="N52" s="131">
        <v>0</v>
      </c>
      <c r="O52" s="131">
        <v>0</v>
      </c>
      <c r="P52" s="131">
        <v>0</v>
      </c>
      <c r="Q52" s="131">
        <v>0</v>
      </c>
      <c r="R52" s="131">
        <v>0</v>
      </c>
      <c r="S52" s="131">
        <v>0</v>
      </c>
      <c r="T52" s="141"/>
      <c r="U52" s="141"/>
    </row>
    <row r="53" spans="1:21" x14ac:dyDescent="0.2">
      <c r="A53" s="132" t="s">
        <v>426</v>
      </c>
      <c r="B53" s="131">
        <v>71802.162585763697</v>
      </c>
      <c r="C53" s="131">
        <v>4694.2854242183903</v>
      </c>
      <c r="D53" s="131">
        <v>0</v>
      </c>
      <c r="E53" s="131">
        <v>4439562.7081917599</v>
      </c>
      <c r="F53" s="131">
        <v>53001.339220265501</v>
      </c>
      <c r="G53" s="131">
        <v>3810293.0298531698</v>
      </c>
      <c r="H53" s="131">
        <v>534506.05510153901</v>
      </c>
      <c r="I53" s="131">
        <v>130741.68021365</v>
      </c>
      <c r="J53" s="131">
        <v>2237.6509071294699</v>
      </c>
      <c r="K53" s="131">
        <v>0</v>
      </c>
      <c r="L53" s="131">
        <v>576153.64514436899</v>
      </c>
      <c r="M53" s="131">
        <v>52.4731600287056</v>
      </c>
      <c r="N53" s="131">
        <v>51919572.212592497</v>
      </c>
      <c r="O53" s="131">
        <v>57254.086705032401</v>
      </c>
      <c r="P53" s="131">
        <v>1537.5538828982201</v>
      </c>
      <c r="Q53" s="131">
        <v>1688.7964286203801</v>
      </c>
      <c r="R53" s="131">
        <v>7269.7489726511603</v>
      </c>
      <c r="S53" s="139">
        <v>61610367.428383604</v>
      </c>
      <c r="T53" s="142">
        <f>SUM(S53:S60)</f>
        <v>102904646.6179837</v>
      </c>
      <c r="U53" s="143" t="s">
        <v>352</v>
      </c>
    </row>
    <row r="54" spans="1:21" x14ac:dyDescent="0.2">
      <c r="A54" s="132" t="s">
        <v>427</v>
      </c>
      <c r="B54" s="131">
        <v>44.305943974159</v>
      </c>
      <c r="C54" s="131">
        <v>0</v>
      </c>
      <c r="D54" s="131">
        <v>0</v>
      </c>
      <c r="E54" s="131">
        <v>294811.75120405399</v>
      </c>
      <c r="F54" s="131">
        <v>0</v>
      </c>
      <c r="G54" s="131">
        <v>33162.999064657997</v>
      </c>
      <c r="H54" s="131">
        <v>664.58915961238495</v>
      </c>
      <c r="I54" s="131">
        <v>22.1529719870795</v>
      </c>
      <c r="J54" s="131">
        <v>0</v>
      </c>
      <c r="K54" s="131">
        <v>0</v>
      </c>
      <c r="L54" s="131">
        <v>0</v>
      </c>
      <c r="M54" s="131">
        <v>0</v>
      </c>
      <c r="N54" s="131">
        <v>770879.11920639302</v>
      </c>
      <c r="O54" s="131">
        <v>0</v>
      </c>
      <c r="P54" s="131">
        <v>0</v>
      </c>
      <c r="Q54" s="131">
        <v>0</v>
      </c>
      <c r="R54" s="131">
        <v>0</v>
      </c>
      <c r="S54" s="139">
        <v>1099584.91755067</v>
      </c>
      <c r="T54" s="141"/>
      <c r="U54" s="141"/>
    </row>
    <row r="55" spans="1:21" x14ac:dyDescent="0.2">
      <c r="A55" s="132" t="s">
        <v>428</v>
      </c>
      <c r="B55" s="131">
        <v>0</v>
      </c>
      <c r="C55" s="131">
        <v>0</v>
      </c>
      <c r="D55" s="131">
        <v>0</v>
      </c>
      <c r="E55" s="131">
        <v>757553.37960588397</v>
      </c>
      <c r="F55" s="131">
        <v>0</v>
      </c>
      <c r="G55" s="131">
        <v>31182.1383581029</v>
      </c>
      <c r="H55" s="131">
        <v>0</v>
      </c>
      <c r="I55" s="131">
        <v>0</v>
      </c>
      <c r="J55" s="131">
        <v>0</v>
      </c>
      <c r="K55" s="131">
        <v>0</v>
      </c>
      <c r="L55" s="131">
        <v>0</v>
      </c>
      <c r="M55" s="131">
        <v>0</v>
      </c>
      <c r="N55" s="131">
        <v>13905055.482036</v>
      </c>
      <c r="O55" s="131">
        <v>0</v>
      </c>
      <c r="P55" s="131">
        <v>0</v>
      </c>
      <c r="Q55" s="131">
        <v>0</v>
      </c>
      <c r="R55" s="131">
        <v>0</v>
      </c>
      <c r="S55" s="139">
        <v>14693791</v>
      </c>
      <c r="T55" s="141"/>
      <c r="U55" s="141"/>
    </row>
    <row r="56" spans="1:21" x14ac:dyDescent="0.2">
      <c r="A56" s="132" t="s">
        <v>429</v>
      </c>
      <c r="B56" s="131">
        <v>59.120306358454599</v>
      </c>
      <c r="C56" s="131">
        <v>29.560153179227299</v>
      </c>
      <c r="D56" s="131">
        <v>0</v>
      </c>
      <c r="E56" s="131">
        <v>890366.59383491601</v>
      </c>
      <c r="F56" s="131">
        <v>0</v>
      </c>
      <c r="G56" s="131">
        <v>102662.411991456</v>
      </c>
      <c r="H56" s="131">
        <v>1448.4475057821401</v>
      </c>
      <c r="I56" s="131">
        <v>14.7800765896136</v>
      </c>
      <c r="J56" s="131">
        <v>0</v>
      </c>
      <c r="K56" s="131">
        <v>0</v>
      </c>
      <c r="L56" s="131">
        <v>0</v>
      </c>
      <c r="M56" s="131">
        <v>0</v>
      </c>
      <c r="N56" s="131">
        <v>16547079.086131699</v>
      </c>
      <c r="O56" s="131">
        <v>0</v>
      </c>
      <c r="P56" s="131">
        <v>0</v>
      </c>
      <c r="Q56" s="131">
        <v>0</v>
      </c>
      <c r="R56" s="131">
        <v>0</v>
      </c>
      <c r="S56" s="139">
        <v>17541660</v>
      </c>
      <c r="T56" s="141"/>
      <c r="U56" s="141"/>
    </row>
    <row r="57" spans="1:21" x14ac:dyDescent="0.2">
      <c r="A57" s="132" t="s">
        <v>430</v>
      </c>
      <c r="B57" s="131">
        <v>3669.8033279413598</v>
      </c>
      <c r="C57" s="131">
        <v>0</v>
      </c>
      <c r="D57" s="131">
        <v>0</v>
      </c>
      <c r="E57" s="131">
        <v>271258.96956471901</v>
      </c>
      <c r="F57" s="131">
        <v>0</v>
      </c>
      <c r="G57" s="131">
        <v>158010.81365990601</v>
      </c>
      <c r="H57" s="131">
        <v>10327.005122983999</v>
      </c>
      <c r="I57" s="131">
        <v>0</v>
      </c>
      <c r="J57" s="131">
        <v>0</v>
      </c>
      <c r="K57" s="131">
        <v>0</v>
      </c>
      <c r="L57" s="131">
        <v>9414.2174174374795</v>
      </c>
      <c r="M57" s="131">
        <v>0</v>
      </c>
      <c r="N57" s="131">
        <v>5703507.5211194903</v>
      </c>
      <c r="O57" s="131">
        <v>312.46183692890997</v>
      </c>
      <c r="P57" s="131">
        <v>0</v>
      </c>
      <c r="Q57" s="131">
        <v>0</v>
      </c>
      <c r="R57" s="131">
        <v>0</v>
      </c>
      <c r="S57" s="139">
        <v>6156500.7920494098</v>
      </c>
      <c r="T57" s="141"/>
      <c r="U57" s="141"/>
    </row>
    <row r="58" spans="1:21" x14ac:dyDescent="0.2">
      <c r="A58" s="132" t="s">
        <v>431</v>
      </c>
      <c r="B58" s="131">
        <v>0</v>
      </c>
      <c r="C58" s="131">
        <v>0</v>
      </c>
      <c r="D58" s="131">
        <v>0</v>
      </c>
      <c r="E58" s="131">
        <v>31407.662164453901</v>
      </c>
      <c r="F58" s="131">
        <v>0</v>
      </c>
      <c r="G58" s="131">
        <v>11743.654783063699</v>
      </c>
      <c r="H58" s="131">
        <v>1600.8597394660201</v>
      </c>
      <c r="I58" s="131">
        <v>0</v>
      </c>
      <c r="J58" s="131">
        <v>0</v>
      </c>
      <c r="K58" s="131">
        <v>0</v>
      </c>
      <c r="L58" s="131">
        <v>0</v>
      </c>
      <c r="M58" s="131">
        <v>0</v>
      </c>
      <c r="N58" s="131">
        <v>1372753.94331301</v>
      </c>
      <c r="O58" s="131">
        <v>0</v>
      </c>
      <c r="P58" s="131">
        <v>0</v>
      </c>
      <c r="Q58" s="131">
        <v>0</v>
      </c>
      <c r="R58" s="131">
        <v>0</v>
      </c>
      <c r="S58" s="139">
        <v>1417506.12</v>
      </c>
      <c r="T58" s="141"/>
      <c r="U58" s="141"/>
    </row>
    <row r="59" spans="1:21" x14ac:dyDescent="0.2">
      <c r="A59" s="132" t="s">
        <v>432</v>
      </c>
      <c r="B59" s="131">
        <v>100.91071021905699</v>
      </c>
      <c r="C59" s="131">
        <v>22.5052663078473</v>
      </c>
      <c r="D59" s="131">
        <v>6.1707988263452203</v>
      </c>
      <c r="E59" s="131">
        <v>158290.12509793899</v>
      </c>
      <c r="F59" s="131">
        <v>3996.5904575157301</v>
      </c>
      <c r="G59" s="131">
        <v>39226.921166688597</v>
      </c>
      <c r="H59" s="131">
        <v>1136.3042054493001</v>
      </c>
      <c r="I59" s="131">
        <v>57.412628296094297</v>
      </c>
      <c r="J59" s="131">
        <v>2.5409171637892101</v>
      </c>
      <c r="K59" s="131">
        <v>9.8006804889012393</v>
      </c>
      <c r="L59" s="131">
        <v>1949.79093504196</v>
      </c>
      <c r="M59" s="131">
        <v>65.6706090784092</v>
      </c>
      <c r="N59" s="131">
        <v>1602703.22341707</v>
      </c>
      <c r="O59" s="131">
        <v>3354.2223992987401</v>
      </c>
      <c r="P59" s="131">
        <v>339.03094728273197</v>
      </c>
      <c r="Q59" s="131">
        <v>2.17792899753361</v>
      </c>
      <c r="R59" s="131">
        <v>5.0818343275784201</v>
      </c>
      <c r="S59" s="139">
        <v>1811268.48</v>
      </c>
      <c r="T59" s="141"/>
      <c r="U59" s="141"/>
    </row>
    <row r="60" spans="1:21" x14ac:dyDescent="0.2">
      <c r="A60" s="132" t="s">
        <v>433</v>
      </c>
      <c r="B60" s="131">
        <v>-149.17174099515299</v>
      </c>
      <c r="C60" s="131">
        <v>-49.723913665051001</v>
      </c>
      <c r="D60" s="131">
        <v>0</v>
      </c>
      <c r="E60" s="131">
        <v>-207920.544990411</v>
      </c>
      <c r="F60" s="131">
        <v>-2560.7815537501301</v>
      </c>
      <c r="G60" s="131">
        <v>-49835.7924707973</v>
      </c>
      <c r="H60" s="131">
        <v>-1180.9429495449599</v>
      </c>
      <c r="I60" s="131">
        <v>-74.585870497576593</v>
      </c>
      <c r="J60" s="131">
        <v>0</v>
      </c>
      <c r="K60" s="131">
        <v>0</v>
      </c>
      <c r="L60" s="131">
        <v>-2933.71090623801</v>
      </c>
      <c r="M60" s="131">
        <v>-99.447827330102299</v>
      </c>
      <c r="N60" s="131">
        <v>-1156503.64597859</v>
      </c>
      <c r="O60" s="131">
        <v>-4288.68755361066</v>
      </c>
      <c r="P60" s="131">
        <v>-435.08424456919801</v>
      </c>
      <c r="Q60" s="131">
        <v>0</v>
      </c>
      <c r="R60" s="131">
        <v>0</v>
      </c>
      <c r="S60" s="139">
        <v>-1426032.1199999901</v>
      </c>
      <c r="T60" s="141"/>
      <c r="U60" s="141"/>
    </row>
    <row r="61" spans="1:21" x14ac:dyDescent="0.2">
      <c r="A61" s="132" t="s">
        <v>434</v>
      </c>
      <c r="B61" s="131">
        <v>336860.132524785</v>
      </c>
      <c r="C61" s="131">
        <v>13473.428286304999</v>
      </c>
      <c r="D61" s="131">
        <v>145416.8009728</v>
      </c>
      <c r="E61" s="131">
        <v>1306165.8921914001</v>
      </c>
      <c r="F61" s="131">
        <v>15789.613458744599</v>
      </c>
      <c r="G61" s="131">
        <v>3873116.6498690299</v>
      </c>
      <c r="H61" s="131">
        <v>1522135.19586033</v>
      </c>
      <c r="I61" s="131">
        <v>317256.99360482302</v>
      </c>
      <c r="J61" s="131">
        <v>17297.529032405098</v>
      </c>
      <c r="K61" s="131">
        <v>13218.5587987339</v>
      </c>
      <c r="L61" s="131">
        <v>27942.0438016796</v>
      </c>
      <c r="M61" s="131">
        <v>4235.7914696916496</v>
      </c>
      <c r="N61" s="131">
        <v>12704567.3252986</v>
      </c>
      <c r="O61" s="131">
        <v>388885.15356246103</v>
      </c>
      <c r="P61" s="131">
        <v>4604.3925317765897</v>
      </c>
      <c r="Q61" s="131">
        <v>2610.96371939646</v>
      </c>
      <c r="R61" s="131">
        <v>8452.4787481923904</v>
      </c>
      <c r="S61" s="144">
        <v>20702028.9437312</v>
      </c>
      <c r="T61" s="141"/>
      <c r="U61" s="141"/>
    </row>
    <row r="62" spans="1:21" x14ac:dyDescent="0.2">
      <c r="A62" s="132" t="s">
        <v>435</v>
      </c>
      <c r="B62" s="131">
        <v>31409.552362452199</v>
      </c>
      <c r="C62" s="131">
        <v>1256.2909955790201</v>
      </c>
      <c r="D62" s="131">
        <v>13558.970574232</v>
      </c>
      <c r="E62" s="131">
        <v>121789.674774934</v>
      </c>
      <c r="F62" s="131">
        <v>1472.2570076731399</v>
      </c>
      <c r="G62" s="131">
        <v>361137.60125946603</v>
      </c>
      <c r="H62" s="131">
        <v>141927.110159256</v>
      </c>
      <c r="I62" s="131">
        <v>29581.714162187702</v>
      </c>
      <c r="J62" s="131">
        <v>1612.85825013558</v>
      </c>
      <c r="K62" s="131">
        <v>1232.5264246413601</v>
      </c>
      <c r="L62" s="131">
        <v>2605.37535660506</v>
      </c>
      <c r="M62" s="131">
        <v>394.95416975150499</v>
      </c>
      <c r="N62" s="131">
        <v>1184600.77081667</v>
      </c>
      <c r="O62" s="131">
        <v>36260.475534016201</v>
      </c>
      <c r="P62" s="131">
        <v>429.323313626257</v>
      </c>
      <c r="Q62" s="131">
        <v>243.45178827242901</v>
      </c>
      <c r="R62" s="131">
        <v>788.12702424597398</v>
      </c>
      <c r="S62" s="144">
        <v>1930301.03397375</v>
      </c>
      <c r="T62" s="141"/>
      <c r="U62" s="141"/>
    </row>
    <row r="63" spans="1:21" x14ac:dyDescent="0.2">
      <c r="A63" s="132" t="s">
        <v>436</v>
      </c>
      <c r="B63" s="131">
        <v>570488.67261083506</v>
      </c>
      <c r="C63" s="131">
        <v>22521.127334776</v>
      </c>
      <c r="D63" s="131">
        <v>0</v>
      </c>
      <c r="E63" s="131">
        <v>2030184.8958093401</v>
      </c>
      <c r="F63" s="131">
        <v>13952.6191157708</v>
      </c>
      <c r="G63" s="131">
        <v>7245649.8550515501</v>
      </c>
      <c r="H63" s="131">
        <v>2976402.6816549399</v>
      </c>
      <c r="I63" s="131">
        <v>554326.72951541899</v>
      </c>
      <c r="J63" s="131">
        <v>0</v>
      </c>
      <c r="K63" s="131">
        <v>27101.902907602998</v>
      </c>
      <c r="L63" s="131">
        <v>40368.284833392703</v>
      </c>
      <c r="M63" s="131">
        <v>23567.3224339646</v>
      </c>
      <c r="N63" s="131">
        <v>20430133.4572125</v>
      </c>
      <c r="O63" s="131">
        <v>241575.258113127</v>
      </c>
      <c r="P63" s="131">
        <v>6452.3065538261199</v>
      </c>
      <c r="Q63" s="131">
        <v>12274.886852919501</v>
      </c>
      <c r="R63" s="131">
        <v>0</v>
      </c>
      <c r="S63" s="144">
        <v>34195000</v>
      </c>
      <c r="T63" s="141"/>
      <c r="U63" s="141"/>
    </row>
    <row r="64" spans="1:21" x14ac:dyDescent="0.2">
      <c r="A64" s="132" t="s">
        <v>437</v>
      </c>
      <c r="B64" s="131">
        <v>60894.421799697397</v>
      </c>
      <c r="C64" s="131">
        <v>2378.3904788699901</v>
      </c>
      <c r="D64" s="131">
        <v>32276.892497651901</v>
      </c>
      <c r="E64" s="131">
        <v>184808.57024526599</v>
      </c>
      <c r="F64" s="131">
        <v>1495.98881320141</v>
      </c>
      <c r="G64" s="131">
        <v>713994.16779800504</v>
      </c>
      <c r="H64" s="131">
        <v>288344.73492435197</v>
      </c>
      <c r="I64" s="131">
        <v>56849.363519980703</v>
      </c>
      <c r="J64" s="131">
        <v>3924.1662524982098</v>
      </c>
      <c r="K64" s="131">
        <v>2477.7795153491602</v>
      </c>
      <c r="L64" s="131">
        <v>324.68135858041001</v>
      </c>
      <c r="M64" s="131">
        <v>228.158425227305</v>
      </c>
      <c r="N64" s="131">
        <v>1941881.84934601</v>
      </c>
      <c r="O64" s="131">
        <v>1955.19529931136</v>
      </c>
      <c r="P64" s="131">
        <v>703.57258846034097</v>
      </c>
      <c r="Q64" s="131">
        <v>294.75790808237298</v>
      </c>
      <c r="R64" s="131">
        <v>1604.3497737094201</v>
      </c>
      <c r="S64" s="144">
        <v>3294437.04054425</v>
      </c>
      <c r="T64" s="141"/>
      <c r="U64" s="141"/>
    </row>
    <row r="65" spans="1:21" x14ac:dyDescent="0.2">
      <c r="A65" s="132" t="s">
        <v>438</v>
      </c>
      <c r="B65" s="131">
        <v>21241.382554531701</v>
      </c>
      <c r="C65" s="131">
        <v>823.18833622085697</v>
      </c>
      <c r="D65" s="131">
        <v>11439.383132987999</v>
      </c>
      <c r="E65" s="131">
        <v>59333.999975205603</v>
      </c>
      <c r="F65" s="131">
        <v>535.60725657299804</v>
      </c>
      <c r="G65" s="131">
        <v>236019.257490794</v>
      </c>
      <c r="H65" s="131">
        <v>95497.712833425598</v>
      </c>
      <c r="I65" s="131">
        <v>19842.866868176399</v>
      </c>
      <c r="J65" s="131">
        <v>1365.6824942358901</v>
      </c>
      <c r="K65" s="131">
        <v>817.28172956229605</v>
      </c>
      <c r="L65" s="131">
        <v>317.554070920583</v>
      </c>
      <c r="M65" s="131">
        <v>81.075812080819304</v>
      </c>
      <c r="N65" s="131">
        <v>609434.35946668696</v>
      </c>
      <c r="O65" s="131">
        <v>1875.25630701663</v>
      </c>
      <c r="P65" s="131">
        <v>251.96063336401099</v>
      </c>
      <c r="Q65" s="131">
        <v>99.637797716907599</v>
      </c>
      <c r="R65" s="131">
        <v>600.78442275182499</v>
      </c>
      <c r="S65" s="144">
        <v>1059576.99118225</v>
      </c>
      <c r="T65" s="141"/>
      <c r="U65" s="141"/>
    </row>
    <row r="66" spans="1:21" x14ac:dyDescent="0.2">
      <c r="A66" s="132" t="s">
        <v>439</v>
      </c>
      <c r="B66" s="131">
        <v>8233.1946292460707</v>
      </c>
      <c r="C66" s="131">
        <v>319.06914586337098</v>
      </c>
      <c r="D66" s="131">
        <v>4433.9236172888204</v>
      </c>
      <c r="E66" s="131">
        <v>22997.955461393802</v>
      </c>
      <c r="F66" s="131">
        <v>207.60224890640299</v>
      </c>
      <c r="G66" s="131">
        <v>91481.450333244895</v>
      </c>
      <c r="H66" s="131">
        <v>37015.069729427698</v>
      </c>
      <c r="I66" s="131">
        <v>7691.1276612294196</v>
      </c>
      <c r="J66" s="131">
        <v>529.34076903574601</v>
      </c>
      <c r="K66" s="131">
        <v>316.77973545924698</v>
      </c>
      <c r="L66" s="131">
        <v>123.084477410383</v>
      </c>
      <c r="M66" s="131">
        <v>31.4251174033468</v>
      </c>
      <c r="N66" s="131">
        <v>236217.75476985899</v>
      </c>
      <c r="O66" s="131">
        <v>726.85241253730396</v>
      </c>
      <c r="P66" s="131">
        <v>97.660353701950697</v>
      </c>
      <c r="Q66" s="131">
        <v>38.6197734034847</v>
      </c>
      <c r="R66" s="131">
        <v>232.86502514779701</v>
      </c>
      <c r="S66" s="144">
        <v>410693.77526055899</v>
      </c>
      <c r="T66" s="141"/>
      <c r="U66" s="141"/>
    </row>
    <row r="67" spans="1:21" x14ac:dyDescent="0.2">
      <c r="A67" s="132" t="s">
        <v>440</v>
      </c>
      <c r="B67" s="131">
        <v>3254.35637836673</v>
      </c>
      <c r="C67" s="131">
        <v>136.58799172272001</v>
      </c>
      <c r="D67" s="131">
        <v>0</v>
      </c>
      <c r="E67" s="131">
        <v>14818.401835536801</v>
      </c>
      <c r="F67" s="131">
        <v>136.209255295616</v>
      </c>
      <c r="G67" s="131">
        <v>44884.733340672603</v>
      </c>
      <c r="H67" s="131">
        <v>17928.655568612401</v>
      </c>
      <c r="I67" s="131">
        <v>3211.3902131238501</v>
      </c>
      <c r="J67" s="131">
        <v>0</v>
      </c>
      <c r="K67" s="131">
        <v>132.43311909840901</v>
      </c>
      <c r="L67" s="131">
        <v>1610.5499914750201</v>
      </c>
      <c r="M67" s="131">
        <v>117.650074279181</v>
      </c>
      <c r="N67" s="131">
        <v>157667.613144606</v>
      </c>
      <c r="O67" s="131">
        <v>9461.7751323519406</v>
      </c>
      <c r="P67" s="131">
        <v>42.228256263971701</v>
      </c>
      <c r="Q67" s="131">
        <v>61.977924287984997</v>
      </c>
      <c r="R67" s="131">
        <v>0</v>
      </c>
      <c r="S67" s="144">
        <v>253464.56222569401</v>
      </c>
      <c r="T67" s="141"/>
      <c r="U67" s="141"/>
    </row>
    <row r="68" spans="1:21" x14ac:dyDescent="0.2">
      <c r="A68" s="132" t="s">
        <v>441</v>
      </c>
      <c r="B68" s="131">
        <v>563850.28812883596</v>
      </c>
      <c r="C68" s="131">
        <v>22442.225262293199</v>
      </c>
      <c r="D68" s="131">
        <v>237798.93880535499</v>
      </c>
      <c r="E68" s="131">
        <v>2163839.8833576501</v>
      </c>
      <c r="F68" s="131">
        <v>25629.8754181808</v>
      </c>
      <c r="G68" s="131">
        <v>6519439.9420076404</v>
      </c>
      <c r="H68" s="131">
        <v>2571596.4555473998</v>
      </c>
      <c r="I68" s="131">
        <v>532038.29517509101</v>
      </c>
      <c r="J68" s="131">
        <v>28314.724186541302</v>
      </c>
      <c r="K68" s="131">
        <v>21870.6953354537</v>
      </c>
      <c r="L68" s="131">
        <v>42788.833741356</v>
      </c>
      <c r="M68" s="131">
        <v>6943.0882343868398</v>
      </c>
      <c r="N68" s="131">
        <v>21174245.954793099</v>
      </c>
      <c r="O68" s="131">
        <v>608683.94811469899</v>
      </c>
      <c r="P68" s="131">
        <v>7657.7340380159003</v>
      </c>
      <c r="Q68" s="131">
        <v>4512.0739762118001</v>
      </c>
      <c r="R68" s="131">
        <v>13774.7838777118</v>
      </c>
      <c r="S68" s="144">
        <v>34545427.740000002</v>
      </c>
      <c r="T68" s="141"/>
      <c r="U68" s="141"/>
    </row>
    <row r="69" spans="1:21" x14ac:dyDescent="0.2">
      <c r="A69" s="132" t="s">
        <v>442</v>
      </c>
      <c r="B69" s="131">
        <v>32124.273237588801</v>
      </c>
      <c r="C69" s="131">
        <v>1244.94377759385</v>
      </c>
      <c r="D69" s="131">
        <v>17300.280171978298</v>
      </c>
      <c r="E69" s="131">
        <v>89733.407069397494</v>
      </c>
      <c r="F69" s="131">
        <v>810.02231441453603</v>
      </c>
      <c r="G69" s="131">
        <v>356942.26105586201</v>
      </c>
      <c r="H69" s="131">
        <v>144425.37404286099</v>
      </c>
      <c r="I69" s="131">
        <v>30009.236708295401</v>
      </c>
      <c r="J69" s="131">
        <v>2065.3814547144798</v>
      </c>
      <c r="K69" s="131">
        <v>1236.0109576269999</v>
      </c>
      <c r="L69" s="131">
        <v>480.25093073732597</v>
      </c>
      <c r="M69" s="131">
        <v>122.614501836557</v>
      </c>
      <c r="N69" s="131">
        <v>921674.27584444196</v>
      </c>
      <c r="O69" s="131">
        <v>2836.03225178307</v>
      </c>
      <c r="P69" s="131">
        <v>381.05110204206602</v>
      </c>
      <c r="Q69" s="131">
        <v>150.68660575329</v>
      </c>
      <c r="R69" s="131">
        <v>908.59259767200103</v>
      </c>
      <c r="S69" s="144">
        <v>1602444.6946246</v>
      </c>
      <c r="T69" s="141"/>
      <c r="U69" s="141"/>
    </row>
    <row r="70" spans="1:21" x14ac:dyDescent="0.2">
      <c r="A70" s="135" t="s">
        <v>443</v>
      </c>
      <c r="B70" s="131">
        <v>0</v>
      </c>
      <c r="C70" s="131">
        <v>0</v>
      </c>
      <c r="D70" s="131">
        <v>0</v>
      </c>
      <c r="E70" s="131">
        <v>0</v>
      </c>
      <c r="F70" s="131">
        <v>0</v>
      </c>
      <c r="G70" s="131">
        <v>0</v>
      </c>
      <c r="H70" s="131">
        <v>0</v>
      </c>
      <c r="I70" s="131">
        <v>0</v>
      </c>
      <c r="J70" s="131">
        <v>0</v>
      </c>
      <c r="K70" s="131">
        <v>0</v>
      </c>
      <c r="L70" s="131">
        <v>0</v>
      </c>
      <c r="M70" s="131">
        <v>0</v>
      </c>
      <c r="N70" s="131">
        <v>0</v>
      </c>
      <c r="O70" s="131">
        <v>0</v>
      </c>
      <c r="P70" s="131">
        <v>0</v>
      </c>
      <c r="Q70" s="131">
        <v>0</v>
      </c>
      <c r="R70" s="131">
        <v>0</v>
      </c>
      <c r="S70" s="144">
        <v>0</v>
      </c>
      <c r="T70" s="145">
        <f>SUM(S61:S70)</f>
        <v>97993374.781542301</v>
      </c>
      <c r="U70" s="143" t="s">
        <v>153</v>
      </c>
    </row>
    <row r="71" spans="1:21" x14ac:dyDescent="0.2">
      <c r="A71" s="132" t="s">
        <v>444</v>
      </c>
      <c r="B71" s="131">
        <v>58026.0007316829</v>
      </c>
      <c r="C71" s="131">
        <v>2266.3568121410999</v>
      </c>
      <c r="D71" s="131">
        <v>30756.4951326052</v>
      </c>
      <c r="E71" s="131">
        <v>176103.19492887199</v>
      </c>
      <c r="F71" s="131">
        <v>1425.5205223057999</v>
      </c>
      <c r="G71" s="131">
        <v>680361.59764095605</v>
      </c>
      <c r="H71" s="131">
        <v>274762.30671395402</v>
      </c>
      <c r="I71" s="131">
        <v>54171.484213394797</v>
      </c>
      <c r="J71" s="131">
        <v>3739.3190888272402</v>
      </c>
      <c r="K71" s="131">
        <v>2361.0641454734</v>
      </c>
      <c r="L71" s="131">
        <v>309.38730008015801</v>
      </c>
      <c r="M71" s="131">
        <v>217.41106258841299</v>
      </c>
      <c r="N71" s="131">
        <v>1850409.84511906</v>
      </c>
      <c r="O71" s="131">
        <v>1863.0961673567899</v>
      </c>
      <c r="P71" s="131">
        <v>670.43092497176303</v>
      </c>
      <c r="Q71" s="131">
        <v>280.87338847418198</v>
      </c>
      <c r="R71" s="131">
        <v>1528.7771587577599</v>
      </c>
      <c r="S71" s="131">
        <v>3139253.1610515099</v>
      </c>
    </row>
    <row r="72" spans="1:21" x14ac:dyDescent="0.2">
      <c r="A72" s="132" t="s">
        <v>445</v>
      </c>
      <c r="B72" s="131">
        <v>1761909.40609128</v>
      </c>
      <c r="C72" s="131">
        <v>71558.235351405703</v>
      </c>
      <c r="D72" s="131">
        <v>492987.855703726</v>
      </c>
      <c r="E72" s="131">
        <v>12805106.5203223</v>
      </c>
      <c r="F72" s="131">
        <v>115892.46353509701</v>
      </c>
      <c r="G72" s="131">
        <v>24259473.6922534</v>
      </c>
      <c r="H72" s="131">
        <v>8618537.6149198599</v>
      </c>
      <c r="I72" s="131">
        <v>1735740.6416617399</v>
      </c>
      <c r="J72" s="131">
        <v>61089.193352686903</v>
      </c>
      <c r="K72" s="131">
        <v>70774.833349490407</v>
      </c>
      <c r="L72" s="131">
        <v>701453.98845284805</v>
      </c>
      <c r="M72" s="131">
        <v>35958.187242987202</v>
      </c>
      <c r="N72" s="131">
        <v>151875880.14764899</v>
      </c>
      <c r="O72" s="131">
        <v>1350755.1262823101</v>
      </c>
      <c r="P72" s="131">
        <v>22732.1608816607</v>
      </c>
      <c r="Q72" s="131">
        <v>22258.904092136399</v>
      </c>
      <c r="R72" s="131">
        <v>35165.589435167698</v>
      </c>
      <c r="S72" s="131">
        <v>204037274.56057701</v>
      </c>
      <c r="T72" s="141"/>
      <c r="U72" s="141"/>
    </row>
    <row r="73" spans="1:21" x14ac:dyDescent="0.2">
      <c r="A73" s="132" t="s">
        <v>446</v>
      </c>
      <c r="B73" s="131">
        <v>0</v>
      </c>
      <c r="C73" s="131">
        <v>0</v>
      </c>
      <c r="D73" s="131">
        <v>0</v>
      </c>
      <c r="E73" s="131">
        <v>0</v>
      </c>
      <c r="F73" s="131">
        <v>0</v>
      </c>
      <c r="G73" s="131">
        <v>0</v>
      </c>
      <c r="H73" s="131">
        <v>0</v>
      </c>
      <c r="I73" s="131">
        <v>0</v>
      </c>
      <c r="J73" s="131">
        <v>0</v>
      </c>
      <c r="K73" s="131">
        <v>0</v>
      </c>
      <c r="L73" s="131">
        <v>0</v>
      </c>
      <c r="M73" s="131">
        <v>0</v>
      </c>
      <c r="N73" s="131">
        <v>0</v>
      </c>
      <c r="O73" s="131">
        <v>0</v>
      </c>
      <c r="P73" s="131">
        <v>0</v>
      </c>
      <c r="Q73" s="131">
        <v>0</v>
      </c>
      <c r="R73" s="131">
        <v>0</v>
      </c>
      <c r="S73" s="131">
        <v>0</v>
      </c>
      <c r="T73" s="141"/>
      <c r="U73" s="141"/>
    </row>
    <row r="74" spans="1:21" s="287" customFormat="1" x14ac:dyDescent="0.2">
      <c r="A74" s="286" t="s">
        <v>447</v>
      </c>
      <c r="B74" s="287">
        <v>89408915.309585407</v>
      </c>
      <c r="C74" s="287">
        <v>4172294.09636096</v>
      </c>
      <c r="D74" s="287">
        <v>36661168.141376004</v>
      </c>
      <c r="E74" s="287">
        <v>384085668.32176697</v>
      </c>
      <c r="F74" s="287">
        <v>4348059.1562920101</v>
      </c>
      <c r="G74" s="287">
        <v>1166608342.2865601</v>
      </c>
      <c r="H74" s="287">
        <v>391311626.60109001</v>
      </c>
      <c r="I74" s="287">
        <v>79877247.0287406</v>
      </c>
      <c r="J74" s="287">
        <v>4689899.1636103299</v>
      </c>
      <c r="K74" s="287">
        <v>4161445.8909158399</v>
      </c>
      <c r="L74" s="287">
        <v>18510444.8228334</v>
      </c>
      <c r="M74" s="287">
        <v>1028127.0117544699</v>
      </c>
      <c r="N74" s="287">
        <v>3680682306.9210401</v>
      </c>
      <c r="O74" s="287">
        <v>95162807.215690106</v>
      </c>
      <c r="P74" s="287">
        <v>1561547.2227191101</v>
      </c>
      <c r="Q74" s="287">
        <v>823480.36261404201</v>
      </c>
      <c r="R74" s="287">
        <v>4435542.8136063702</v>
      </c>
      <c r="S74" s="287">
        <v>5967528922.36656</v>
      </c>
    </row>
    <row r="75" spans="1:21" x14ac:dyDescent="0.2">
      <c r="A75" s="132" t="s">
        <v>448</v>
      </c>
      <c r="B75" s="131">
        <v>0</v>
      </c>
      <c r="C75" s="131">
        <v>0</v>
      </c>
      <c r="D75" s="131">
        <v>0</v>
      </c>
      <c r="E75" s="131">
        <v>0</v>
      </c>
      <c r="F75" s="131">
        <v>0</v>
      </c>
      <c r="G75" s="131">
        <v>0</v>
      </c>
      <c r="H75" s="131">
        <v>0</v>
      </c>
      <c r="I75" s="131">
        <v>0</v>
      </c>
      <c r="J75" s="131">
        <v>0</v>
      </c>
      <c r="K75" s="131">
        <v>0</v>
      </c>
      <c r="L75" s="131">
        <v>0</v>
      </c>
      <c r="M75" s="131">
        <v>0</v>
      </c>
      <c r="N75" s="131">
        <v>0</v>
      </c>
      <c r="O75" s="131">
        <v>0</v>
      </c>
      <c r="P75" s="131">
        <v>0</v>
      </c>
      <c r="Q75" s="131">
        <v>0</v>
      </c>
      <c r="R75" s="131">
        <v>0</v>
      </c>
      <c r="S75" s="131">
        <v>0</v>
      </c>
    </row>
    <row r="76" spans="1:21" x14ac:dyDescent="0.2">
      <c r="A76" s="132" t="s">
        <v>449</v>
      </c>
    </row>
    <row r="77" spans="1:21" s="289" customFormat="1" x14ac:dyDescent="0.2">
      <c r="A77" s="288" t="s">
        <v>480</v>
      </c>
      <c r="B77" s="289">
        <v>42136729.613749899</v>
      </c>
      <c r="C77" s="289">
        <v>1061396.7158999899</v>
      </c>
      <c r="D77" s="289">
        <v>18733008.384199999</v>
      </c>
      <c r="E77" s="289">
        <v>39077523.433229901</v>
      </c>
      <c r="F77" s="289">
        <v>36917.808660000497</v>
      </c>
      <c r="G77" s="289">
        <v>266896177.889884</v>
      </c>
      <c r="H77" s="289">
        <v>138871968.468016</v>
      </c>
      <c r="I77" s="289">
        <v>30622632.393862799</v>
      </c>
      <c r="J77" s="289">
        <v>1382025.7678799999</v>
      </c>
      <c r="K77" s="289">
        <v>729224.66023999895</v>
      </c>
      <c r="L77" s="289">
        <v>116370.51182766999</v>
      </c>
      <c r="M77" s="289">
        <v>243464.64824000001</v>
      </c>
      <c r="N77" s="289">
        <v>609544808.48291004</v>
      </c>
      <c r="O77" s="289">
        <v>10668638.2192632</v>
      </c>
      <c r="P77" s="289">
        <v>15096.943519999901</v>
      </c>
      <c r="Q77" s="289">
        <v>190896.11089999901</v>
      </c>
      <c r="R77" s="289">
        <v>34407.201580000103</v>
      </c>
      <c r="S77" s="289">
        <v>1160361287.25386</v>
      </c>
    </row>
    <row r="78" spans="1:21" x14ac:dyDescent="0.2">
      <c r="A78" s="132" t="s">
        <v>481</v>
      </c>
      <c r="B78" s="131">
        <v>0</v>
      </c>
      <c r="C78" s="131">
        <v>0</v>
      </c>
      <c r="D78" s="131">
        <v>0</v>
      </c>
      <c r="E78" s="131">
        <v>0</v>
      </c>
      <c r="F78" s="131">
        <v>0</v>
      </c>
      <c r="G78" s="131">
        <v>0</v>
      </c>
      <c r="H78" s="131">
        <v>0</v>
      </c>
      <c r="I78" s="131">
        <v>0</v>
      </c>
      <c r="J78" s="131">
        <v>0</v>
      </c>
      <c r="K78" s="131">
        <v>0</v>
      </c>
      <c r="L78" s="131">
        <v>0</v>
      </c>
      <c r="M78" s="131">
        <v>0</v>
      </c>
      <c r="N78" s="131">
        <v>0</v>
      </c>
      <c r="O78" s="131">
        <v>0</v>
      </c>
      <c r="P78" s="131">
        <v>0</v>
      </c>
      <c r="Q78" s="131">
        <v>0</v>
      </c>
      <c r="R78" s="131">
        <v>0</v>
      </c>
      <c r="S78" s="131">
        <v>0</v>
      </c>
    </row>
    <row r="79" spans="1:21" x14ac:dyDescent="0.2">
      <c r="A79" s="132" t="s">
        <v>482</v>
      </c>
      <c r="B79" s="131">
        <v>0</v>
      </c>
      <c r="C79" s="131">
        <v>0</v>
      </c>
      <c r="D79" s="131">
        <v>0</v>
      </c>
      <c r="E79" s="131">
        <v>0</v>
      </c>
      <c r="F79" s="131">
        <v>0</v>
      </c>
      <c r="G79" s="131">
        <v>0</v>
      </c>
      <c r="H79" s="131">
        <v>0</v>
      </c>
      <c r="I79" s="131">
        <v>0</v>
      </c>
      <c r="J79" s="131">
        <v>0</v>
      </c>
      <c r="K79" s="131">
        <v>0</v>
      </c>
      <c r="L79" s="131">
        <v>0</v>
      </c>
      <c r="M79" s="131">
        <v>0</v>
      </c>
      <c r="N79" s="131">
        <v>0</v>
      </c>
      <c r="O79" s="131">
        <v>0</v>
      </c>
      <c r="P79" s="131">
        <v>0</v>
      </c>
      <c r="Q79" s="131">
        <v>0</v>
      </c>
      <c r="R79" s="131">
        <v>0</v>
      </c>
      <c r="S79" s="131">
        <v>0</v>
      </c>
    </row>
    <row r="80" spans="1:21" x14ac:dyDescent="0.2">
      <c r="A80" s="132" t="s">
        <v>483</v>
      </c>
      <c r="B80" s="131">
        <v>42136729.613749899</v>
      </c>
      <c r="C80" s="131">
        <v>1061396.7158999899</v>
      </c>
      <c r="D80" s="131">
        <v>18733008.384199999</v>
      </c>
      <c r="E80" s="131">
        <v>39077523.433229901</v>
      </c>
      <c r="F80" s="131">
        <v>36917.808660000497</v>
      </c>
      <c r="G80" s="131">
        <v>266896177.889884</v>
      </c>
      <c r="H80" s="131">
        <v>138871968.468016</v>
      </c>
      <c r="I80" s="131">
        <v>30622632.393862799</v>
      </c>
      <c r="J80" s="131">
        <v>1382025.7678799999</v>
      </c>
      <c r="K80" s="131">
        <v>729224.66023999895</v>
      </c>
      <c r="L80" s="131">
        <v>116370.51182766999</v>
      </c>
      <c r="M80" s="131">
        <v>243464.64824000001</v>
      </c>
      <c r="N80" s="131">
        <v>609544808.48291004</v>
      </c>
      <c r="O80" s="131">
        <v>10668638.2192632</v>
      </c>
      <c r="P80" s="131">
        <v>15096.943519999901</v>
      </c>
      <c r="Q80" s="131">
        <v>190896.11089999901</v>
      </c>
      <c r="R80" s="131">
        <v>34407.201580000103</v>
      </c>
      <c r="S80" s="131">
        <v>1160361287.25386</v>
      </c>
    </row>
    <row r="81" spans="1:19" x14ac:dyDescent="0.2">
      <c r="A81" s="132" t="s">
        <v>484</v>
      </c>
      <c r="B81" s="131">
        <v>-9941743.2125000004</v>
      </c>
      <c r="C81" s="131">
        <v>-369491.0674</v>
      </c>
      <c r="D81" s="131">
        <v>-5317502.2267699996</v>
      </c>
      <c r="E81" s="131">
        <v>0</v>
      </c>
      <c r="F81" s="131">
        <v>0</v>
      </c>
      <c r="G81" s="131">
        <v>-2273847.6864443398</v>
      </c>
      <c r="H81" s="131">
        <v>-4288996.7338258699</v>
      </c>
      <c r="I81" s="131">
        <v>-1104385.13805284</v>
      </c>
      <c r="J81" s="131">
        <v>0</v>
      </c>
      <c r="K81" s="131">
        <v>0</v>
      </c>
      <c r="L81" s="131">
        <v>0</v>
      </c>
      <c r="M81" s="131">
        <v>0</v>
      </c>
      <c r="N81" s="131">
        <v>0</v>
      </c>
      <c r="O81" s="131">
        <v>0</v>
      </c>
      <c r="P81" s="131">
        <v>0</v>
      </c>
      <c r="Q81" s="131">
        <v>0</v>
      </c>
      <c r="R81" s="131">
        <v>0</v>
      </c>
      <c r="S81" s="131">
        <v>-23295966.064993002</v>
      </c>
    </row>
    <row r="82" spans="1:19" x14ac:dyDescent="0.2">
      <c r="A82" s="132" t="s">
        <v>485</v>
      </c>
      <c r="B82" s="131">
        <v>7595.9461811179699</v>
      </c>
      <c r="C82" s="131">
        <v>286.96149191564899</v>
      </c>
      <c r="D82" s="131">
        <v>4332.1079218098703</v>
      </c>
      <c r="E82" s="131">
        <v>16966.877946939501</v>
      </c>
      <c r="F82" s="131">
        <v>200.947109517911</v>
      </c>
      <c r="G82" s="131">
        <v>73359.119532247496</v>
      </c>
      <c r="H82" s="131">
        <v>29857.394543277402</v>
      </c>
      <c r="I82" s="131">
        <v>7099.7394953006396</v>
      </c>
      <c r="J82" s="131">
        <v>496.93177512200702</v>
      </c>
      <c r="K82" s="131">
        <v>257.93589481249597</v>
      </c>
      <c r="L82" s="131">
        <v>275.10584219056301</v>
      </c>
      <c r="M82" s="131">
        <v>30.586296069494399</v>
      </c>
      <c r="N82" s="131">
        <v>162158.38487604499</v>
      </c>
      <c r="O82" s="131">
        <v>1614.0870241304599</v>
      </c>
      <c r="P82" s="131">
        <v>94.577133282669493</v>
      </c>
      <c r="Q82" s="131">
        <v>33.519163432842902</v>
      </c>
      <c r="R82" s="131">
        <v>253.48796989893901</v>
      </c>
      <c r="S82" s="131">
        <v>304913.71019711101</v>
      </c>
    </row>
    <row r="83" spans="1:19" x14ac:dyDescent="0.2">
      <c r="A83" s="132" t="s">
        <v>486</v>
      </c>
      <c r="B83" s="131">
        <v>32202582.347431</v>
      </c>
      <c r="C83" s="131">
        <v>692192.60999191401</v>
      </c>
      <c r="D83" s="131">
        <v>13419838.2653518</v>
      </c>
      <c r="E83" s="131">
        <v>39094490.311176904</v>
      </c>
      <c r="F83" s="131">
        <v>37118.7557695184</v>
      </c>
      <c r="G83" s="131">
        <v>264695689.322972</v>
      </c>
      <c r="H83" s="131">
        <v>134612829.12873301</v>
      </c>
      <c r="I83" s="131">
        <v>29525346.995305199</v>
      </c>
      <c r="J83" s="131">
        <v>1382522.69965512</v>
      </c>
      <c r="K83" s="131">
        <v>729482.59613481199</v>
      </c>
      <c r="L83" s="131">
        <v>116645.61766986</v>
      </c>
      <c r="M83" s="131">
        <v>243495.23453606901</v>
      </c>
      <c r="N83" s="131">
        <v>609706966.86778605</v>
      </c>
      <c r="O83" s="131">
        <v>10670252.3062873</v>
      </c>
      <c r="P83" s="131">
        <v>15191.5206532826</v>
      </c>
      <c r="Q83" s="131">
        <v>190929.63006343201</v>
      </c>
      <c r="R83" s="131">
        <v>34660.689549898998</v>
      </c>
      <c r="S83" s="131">
        <v>1137370234.89906</v>
      </c>
    </row>
    <row r="84" spans="1:19" x14ac:dyDescent="0.2">
      <c r="A84" s="132" t="s">
        <v>487</v>
      </c>
      <c r="B84" s="131">
        <v>0</v>
      </c>
      <c r="C84" s="131">
        <v>0</v>
      </c>
      <c r="D84" s="131">
        <v>0</v>
      </c>
      <c r="E84" s="131">
        <v>0</v>
      </c>
      <c r="F84" s="131">
        <v>0</v>
      </c>
      <c r="G84" s="131">
        <v>0</v>
      </c>
      <c r="H84" s="131">
        <v>0</v>
      </c>
      <c r="I84" s="131">
        <v>0</v>
      </c>
      <c r="J84" s="131">
        <v>0</v>
      </c>
      <c r="K84" s="131">
        <v>0</v>
      </c>
      <c r="L84" s="131">
        <v>0</v>
      </c>
      <c r="M84" s="131">
        <v>0</v>
      </c>
      <c r="N84" s="131">
        <v>0</v>
      </c>
      <c r="O84" s="131">
        <v>0</v>
      </c>
      <c r="P84" s="131">
        <v>0</v>
      </c>
      <c r="Q84" s="131">
        <v>0</v>
      </c>
      <c r="R84" s="131">
        <v>0</v>
      </c>
      <c r="S84" s="131">
        <v>0</v>
      </c>
    </row>
    <row r="85" spans="1:19" hidden="1" outlineLevel="1" x14ac:dyDescent="0.2">
      <c r="A85" s="132" t="s">
        <v>488</v>
      </c>
      <c r="B85" s="131">
        <v>1574406.12</v>
      </c>
      <c r="C85" s="131">
        <v>1574406.12</v>
      </c>
      <c r="D85" s="131">
        <v>1574406.12</v>
      </c>
      <c r="E85" s="131">
        <v>1574406.12</v>
      </c>
      <c r="F85" s="131">
        <v>1574406.12</v>
      </c>
      <c r="G85" s="131">
        <v>1574406.12</v>
      </c>
      <c r="H85" s="131">
        <v>1574406.12</v>
      </c>
      <c r="I85" s="131">
        <v>1574406.12</v>
      </c>
      <c r="J85" s="131">
        <v>1574406.12</v>
      </c>
      <c r="K85" s="131">
        <v>1574406.12</v>
      </c>
      <c r="L85" s="131">
        <v>1574406.12</v>
      </c>
      <c r="M85" s="131">
        <v>1574406.12</v>
      </c>
      <c r="N85" s="131">
        <v>1574406.12</v>
      </c>
      <c r="O85" s="131">
        <v>1574406.12</v>
      </c>
      <c r="P85" s="131">
        <v>1574406.12</v>
      </c>
      <c r="Q85" s="131">
        <v>1574406.12</v>
      </c>
      <c r="R85" s="131">
        <v>1574406.12</v>
      </c>
      <c r="S85" s="131">
        <v>26764904.039999999</v>
      </c>
    </row>
    <row r="86" spans="1:19" hidden="1" outlineLevel="1" x14ac:dyDescent="0.2">
      <c r="A86" s="132" t="s">
        <v>450</v>
      </c>
      <c r="B86" s="131">
        <v>71802.162585763697</v>
      </c>
      <c r="C86" s="131">
        <v>71802.162585763697</v>
      </c>
      <c r="D86" s="131">
        <v>71802.162585763697</v>
      </c>
      <c r="E86" s="131">
        <v>71802.162585763697</v>
      </c>
      <c r="F86" s="131">
        <v>71802.162585763697</v>
      </c>
      <c r="G86" s="131">
        <v>71802.162585763697</v>
      </c>
      <c r="H86" s="131">
        <v>71802.162585763697</v>
      </c>
      <c r="I86" s="131">
        <v>71802.162585763697</v>
      </c>
      <c r="J86" s="131">
        <v>71802.162585763697</v>
      </c>
      <c r="K86" s="131">
        <v>71802.162585763697</v>
      </c>
      <c r="L86" s="131">
        <v>71802.162585763697</v>
      </c>
      <c r="M86" s="131">
        <v>71802.162585763697</v>
      </c>
      <c r="N86" s="131">
        <v>71802.162585763697</v>
      </c>
      <c r="O86" s="131">
        <v>71802.162585763697</v>
      </c>
      <c r="P86" s="131">
        <v>71802.162585763697</v>
      </c>
      <c r="Q86" s="131">
        <v>71802.162585763697</v>
      </c>
      <c r="R86" s="131">
        <v>71802.162585763697</v>
      </c>
    </row>
    <row r="87" spans="1:19" hidden="1" outlineLevel="1" x14ac:dyDescent="0.2">
      <c r="A87" s="132" t="s">
        <v>451</v>
      </c>
      <c r="B87" s="131">
        <v>4694.2854242183903</v>
      </c>
      <c r="C87" s="131">
        <v>4694.2854242183903</v>
      </c>
      <c r="D87" s="131">
        <v>4694.2854242183903</v>
      </c>
      <c r="E87" s="131">
        <v>4694.2854242183903</v>
      </c>
      <c r="F87" s="131">
        <v>4694.2854242183903</v>
      </c>
      <c r="G87" s="131">
        <v>4694.2854242183903</v>
      </c>
      <c r="H87" s="131">
        <v>4694.2854242183903</v>
      </c>
      <c r="I87" s="131">
        <v>4694.2854242183903</v>
      </c>
      <c r="J87" s="131">
        <v>4694.2854242183903</v>
      </c>
      <c r="K87" s="131">
        <v>4694.2854242183903</v>
      </c>
      <c r="L87" s="131">
        <v>4694.2854242183903</v>
      </c>
      <c r="M87" s="131">
        <v>4694.2854242183903</v>
      </c>
      <c r="N87" s="131">
        <v>4694.2854242183903</v>
      </c>
      <c r="O87" s="131">
        <v>4694.2854242183903</v>
      </c>
      <c r="P87" s="131">
        <v>4694.2854242183903</v>
      </c>
      <c r="Q87" s="131">
        <v>4694.2854242183903</v>
      </c>
      <c r="R87" s="131">
        <v>4694.2854242183903</v>
      </c>
    </row>
    <row r="88" spans="1:19" hidden="1" outlineLevel="1" x14ac:dyDescent="0.2">
      <c r="A88" s="132" t="s">
        <v>452</v>
      </c>
      <c r="B88" s="131">
        <v>4439562.7081917599</v>
      </c>
      <c r="C88" s="131">
        <v>4439562.7081917599</v>
      </c>
      <c r="D88" s="131">
        <v>4439562.7081917599</v>
      </c>
      <c r="E88" s="131">
        <v>4439562.7081917599</v>
      </c>
      <c r="F88" s="131">
        <v>4439562.7081917599</v>
      </c>
      <c r="G88" s="131">
        <v>4439562.7081917599</v>
      </c>
      <c r="H88" s="131">
        <v>4439562.7081917599</v>
      </c>
      <c r="I88" s="131">
        <v>4439562.7081917599</v>
      </c>
      <c r="J88" s="131">
        <v>4439562.7081917599</v>
      </c>
      <c r="K88" s="131">
        <v>4439562.7081917599</v>
      </c>
      <c r="L88" s="131">
        <v>4439562.7081917599</v>
      </c>
      <c r="M88" s="131">
        <v>4439562.7081917599</v>
      </c>
      <c r="N88" s="131">
        <v>4439562.7081917599</v>
      </c>
      <c r="O88" s="131">
        <v>4439562.7081917599</v>
      </c>
      <c r="P88" s="131">
        <v>4439562.7081917599</v>
      </c>
      <c r="Q88" s="131">
        <v>4439562.7081917599</v>
      </c>
      <c r="R88" s="131">
        <v>4439562.7081917599</v>
      </c>
    </row>
    <row r="89" spans="1:19" hidden="1" outlineLevel="1" x14ac:dyDescent="0.2">
      <c r="A89" s="132" t="s">
        <v>453</v>
      </c>
      <c r="B89" s="131">
        <v>53001.339220265501</v>
      </c>
      <c r="C89" s="131">
        <v>53001.339220265501</v>
      </c>
      <c r="D89" s="131">
        <v>53001.339220265501</v>
      </c>
      <c r="E89" s="131">
        <v>53001.339220265501</v>
      </c>
      <c r="F89" s="131">
        <v>53001.339220265501</v>
      </c>
      <c r="G89" s="131">
        <v>53001.339220265501</v>
      </c>
      <c r="H89" s="131">
        <v>53001.339220265501</v>
      </c>
      <c r="I89" s="131">
        <v>53001.339220265501</v>
      </c>
      <c r="J89" s="131">
        <v>53001.339220265501</v>
      </c>
      <c r="K89" s="131">
        <v>53001.339220265501</v>
      </c>
      <c r="L89" s="131">
        <v>53001.339220265501</v>
      </c>
      <c r="M89" s="131">
        <v>53001.339220265501</v>
      </c>
      <c r="N89" s="131">
        <v>53001.339220265501</v>
      </c>
      <c r="O89" s="131">
        <v>53001.339220265501</v>
      </c>
      <c r="P89" s="131">
        <v>53001.339220265501</v>
      </c>
      <c r="Q89" s="131">
        <v>53001.339220265501</v>
      </c>
      <c r="R89" s="131">
        <v>53001.339220265501</v>
      </c>
    </row>
    <row r="90" spans="1:19" hidden="1" outlineLevel="1" x14ac:dyDescent="0.2">
      <c r="A90" s="132" t="s">
        <v>454</v>
      </c>
      <c r="B90" s="131">
        <v>3810293.0298531698</v>
      </c>
      <c r="C90" s="131">
        <v>3810293.0298531698</v>
      </c>
      <c r="D90" s="131">
        <v>3810293.0298531698</v>
      </c>
      <c r="E90" s="131">
        <v>3810293.0298531698</v>
      </c>
      <c r="F90" s="131">
        <v>3810293.0298531698</v>
      </c>
      <c r="G90" s="131">
        <v>3810293.0298531698</v>
      </c>
      <c r="H90" s="131">
        <v>3810293.0298531698</v>
      </c>
      <c r="I90" s="131">
        <v>3810293.0298531698</v>
      </c>
      <c r="J90" s="131">
        <v>3810293.0298531698</v>
      </c>
      <c r="K90" s="131">
        <v>3810293.0298531698</v>
      </c>
      <c r="L90" s="131">
        <v>3810293.0298531698</v>
      </c>
      <c r="M90" s="131">
        <v>3810293.0298531698</v>
      </c>
      <c r="N90" s="131">
        <v>3810293.0298531698</v>
      </c>
      <c r="O90" s="131">
        <v>3810293.0298531698</v>
      </c>
      <c r="P90" s="131">
        <v>3810293.0298531698</v>
      </c>
      <c r="Q90" s="131">
        <v>3810293.0298531698</v>
      </c>
      <c r="R90" s="131">
        <v>3810293.0298531698</v>
      </c>
    </row>
    <row r="91" spans="1:19" hidden="1" outlineLevel="1" x14ac:dyDescent="0.2">
      <c r="A91" s="132" t="s">
        <v>455</v>
      </c>
      <c r="B91" s="131">
        <v>534506.05510153901</v>
      </c>
      <c r="C91" s="131">
        <v>534506.05510153901</v>
      </c>
      <c r="D91" s="131">
        <v>534506.05510153901</v>
      </c>
      <c r="E91" s="131">
        <v>534506.05510153901</v>
      </c>
      <c r="F91" s="131">
        <v>534506.05510153901</v>
      </c>
      <c r="G91" s="131">
        <v>534506.05510153901</v>
      </c>
      <c r="H91" s="131">
        <v>534506.05510153901</v>
      </c>
      <c r="I91" s="131">
        <v>534506.05510153901</v>
      </c>
      <c r="J91" s="131">
        <v>534506.05510153901</v>
      </c>
      <c r="K91" s="131">
        <v>534506.05510153901</v>
      </c>
      <c r="L91" s="131">
        <v>534506.05510153901</v>
      </c>
      <c r="M91" s="131">
        <v>534506.05510153901</v>
      </c>
      <c r="N91" s="131">
        <v>534506.05510153901</v>
      </c>
      <c r="O91" s="131">
        <v>534506.05510153901</v>
      </c>
      <c r="P91" s="131">
        <v>534506.05510153901</v>
      </c>
      <c r="Q91" s="131">
        <v>534506.05510153901</v>
      </c>
      <c r="R91" s="131">
        <v>534506.05510153901</v>
      </c>
    </row>
    <row r="92" spans="1:19" hidden="1" outlineLevel="1" x14ac:dyDescent="0.2">
      <c r="A92" s="132" t="s">
        <v>456</v>
      </c>
      <c r="B92" s="131">
        <v>130741.68021365</v>
      </c>
      <c r="C92" s="131">
        <v>130741.68021365</v>
      </c>
      <c r="D92" s="131">
        <v>130741.68021365</v>
      </c>
      <c r="E92" s="131">
        <v>130741.68021365</v>
      </c>
      <c r="F92" s="131">
        <v>130741.68021365</v>
      </c>
      <c r="G92" s="131">
        <v>130741.68021365</v>
      </c>
      <c r="H92" s="131">
        <v>130741.68021365</v>
      </c>
      <c r="I92" s="131">
        <v>130741.68021365</v>
      </c>
      <c r="J92" s="131">
        <v>130741.68021365</v>
      </c>
      <c r="K92" s="131">
        <v>130741.68021365</v>
      </c>
      <c r="L92" s="131">
        <v>130741.68021365</v>
      </c>
      <c r="M92" s="131">
        <v>130741.68021365</v>
      </c>
      <c r="N92" s="131">
        <v>130741.68021365</v>
      </c>
      <c r="O92" s="131">
        <v>130741.68021365</v>
      </c>
      <c r="P92" s="131">
        <v>130741.68021365</v>
      </c>
      <c r="Q92" s="131">
        <v>130741.68021365</v>
      </c>
      <c r="R92" s="131">
        <v>130741.68021365</v>
      </c>
    </row>
    <row r="93" spans="1:19" hidden="1" outlineLevel="1" x14ac:dyDescent="0.2">
      <c r="A93" s="132" t="s">
        <v>457</v>
      </c>
      <c r="B93" s="131">
        <v>2237.6509071294699</v>
      </c>
      <c r="C93" s="131">
        <v>2237.6509071294699</v>
      </c>
      <c r="D93" s="131">
        <v>2237.6509071294699</v>
      </c>
      <c r="E93" s="131">
        <v>2237.6509071294699</v>
      </c>
      <c r="F93" s="131">
        <v>2237.6509071294699</v>
      </c>
      <c r="G93" s="131">
        <v>2237.6509071294699</v>
      </c>
      <c r="H93" s="131">
        <v>2237.6509071294699</v>
      </c>
      <c r="I93" s="131">
        <v>2237.6509071294699</v>
      </c>
      <c r="J93" s="131">
        <v>2237.6509071294699</v>
      </c>
      <c r="K93" s="131">
        <v>2237.6509071294699</v>
      </c>
      <c r="L93" s="131">
        <v>2237.6509071294699</v>
      </c>
      <c r="M93" s="131">
        <v>2237.6509071294699</v>
      </c>
      <c r="N93" s="131">
        <v>2237.6509071294699</v>
      </c>
      <c r="O93" s="131">
        <v>2237.6509071294699</v>
      </c>
      <c r="P93" s="131">
        <v>2237.6509071294699</v>
      </c>
      <c r="Q93" s="131">
        <v>2237.6509071294699</v>
      </c>
      <c r="R93" s="131">
        <v>2237.6509071294699</v>
      </c>
    </row>
    <row r="94" spans="1:19" hidden="1" outlineLevel="1" x14ac:dyDescent="0.2">
      <c r="A94" s="132" t="s">
        <v>458</v>
      </c>
      <c r="B94" s="131">
        <v>576153.64514436899</v>
      </c>
      <c r="C94" s="131">
        <v>576153.64514436899</v>
      </c>
      <c r="D94" s="131">
        <v>576153.64514436899</v>
      </c>
      <c r="E94" s="131">
        <v>576153.64514436899</v>
      </c>
      <c r="F94" s="131">
        <v>576153.64514436899</v>
      </c>
      <c r="G94" s="131">
        <v>576153.64514436899</v>
      </c>
      <c r="H94" s="131">
        <v>576153.64514436899</v>
      </c>
      <c r="I94" s="131">
        <v>576153.64514436899</v>
      </c>
      <c r="J94" s="131">
        <v>576153.64514436899</v>
      </c>
      <c r="K94" s="131">
        <v>576153.64514436899</v>
      </c>
      <c r="L94" s="131">
        <v>576153.64514436899</v>
      </c>
      <c r="M94" s="131">
        <v>576153.64514436899</v>
      </c>
      <c r="N94" s="131">
        <v>576153.64514436899</v>
      </c>
      <c r="O94" s="131">
        <v>576153.64514436899</v>
      </c>
      <c r="P94" s="131">
        <v>576153.64514436899</v>
      </c>
      <c r="Q94" s="131">
        <v>576153.64514436899</v>
      </c>
      <c r="R94" s="131">
        <v>576153.64514436899</v>
      </c>
    </row>
    <row r="95" spans="1:19" hidden="1" outlineLevel="1" x14ac:dyDescent="0.2">
      <c r="A95" s="132" t="s">
        <v>459</v>
      </c>
      <c r="B95" s="131">
        <v>52.4731600287056</v>
      </c>
      <c r="C95" s="131">
        <v>52.4731600287056</v>
      </c>
      <c r="D95" s="131">
        <v>52.4731600287056</v>
      </c>
      <c r="E95" s="131">
        <v>52.4731600287056</v>
      </c>
      <c r="F95" s="131">
        <v>52.4731600287056</v>
      </c>
      <c r="G95" s="131">
        <v>52.4731600287056</v>
      </c>
      <c r="H95" s="131">
        <v>52.4731600287056</v>
      </c>
      <c r="I95" s="131">
        <v>52.4731600287056</v>
      </c>
      <c r="J95" s="131">
        <v>52.4731600287056</v>
      </c>
      <c r="K95" s="131">
        <v>52.4731600287056</v>
      </c>
      <c r="L95" s="131">
        <v>52.4731600287056</v>
      </c>
      <c r="M95" s="131">
        <v>52.4731600287056</v>
      </c>
      <c r="N95" s="131">
        <v>52.4731600287056</v>
      </c>
      <c r="O95" s="131">
        <v>52.4731600287056</v>
      </c>
      <c r="P95" s="131">
        <v>52.4731600287056</v>
      </c>
      <c r="Q95" s="131">
        <v>52.4731600287056</v>
      </c>
      <c r="R95" s="131">
        <v>52.4731600287056</v>
      </c>
    </row>
    <row r="96" spans="1:19" hidden="1" outlineLevel="1" x14ac:dyDescent="0.2">
      <c r="A96" s="132" t="s">
        <v>460</v>
      </c>
      <c r="B96" s="131">
        <v>51919572.212592497</v>
      </c>
      <c r="C96" s="131">
        <v>51919572.212592497</v>
      </c>
      <c r="D96" s="131">
        <v>51919572.212592497</v>
      </c>
      <c r="E96" s="131">
        <v>51919572.212592497</v>
      </c>
      <c r="F96" s="131">
        <v>51919572.212592497</v>
      </c>
      <c r="G96" s="131">
        <v>51919572.212592497</v>
      </c>
      <c r="H96" s="131">
        <v>51919572.212592497</v>
      </c>
      <c r="I96" s="131">
        <v>51919572.212592497</v>
      </c>
      <c r="J96" s="131">
        <v>51919572.212592497</v>
      </c>
      <c r="K96" s="131">
        <v>51919572.212592497</v>
      </c>
      <c r="L96" s="131">
        <v>51919572.212592497</v>
      </c>
      <c r="M96" s="131">
        <v>51919572.212592497</v>
      </c>
      <c r="N96" s="131">
        <v>51919572.212592497</v>
      </c>
      <c r="O96" s="131">
        <v>51919572.212592497</v>
      </c>
      <c r="P96" s="131">
        <v>51919572.212592497</v>
      </c>
      <c r="Q96" s="131">
        <v>51919572.212592497</v>
      </c>
      <c r="R96" s="131">
        <v>51919572.212592497</v>
      </c>
    </row>
    <row r="97" spans="1:21" hidden="1" outlineLevel="1" x14ac:dyDescent="0.2">
      <c r="A97" s="132" t="s">
        <v>461</v>
      </c>
      <c r="B97" s="131">
        <v>57254.086705032401</v>
      </c>
      <c r="C97" s="131">
        <v>57254.086705032401</v>
      </c>
      <c r="D97" s="131">
        <v>57254.086705032401</v>
      </c>
      <c r="E97" s="131">
        <v>57254.086705032401</v>
      </c>
      <c r="F97" s="131">
        <v>57254.086705032401</v>
      </c>
      <c r="G97" s="131">
        <v>57254.086705032401</v>
      </c>
      <c r="H97" s="131">
        <v>57254.086705032401</v>
      </c>
      <c r="I97" s="131">
        <v>57254.086705032401</v>
      </c>
      <c r="J97" s="131">
        <v>57254.086705032401</v>
      </c>
      <c r="K97" s="131">
        <v>57254.086705032401</v>
      </c>
      <c r="L97" s="131">
        <v>57254.086705032401</v>
      </c>
      <c r="M97" s="131">
        <v>57254.086705032401</v>
      </c>
      <c r="N97" s="131">
        <v>57254.086705032401</v>
      </c>
      <c r="O97" s="131">
        <v>57254.086705032401</v>
      </c>
      <c r="P97" s="131">
        <v>57254.086705032401</v>
      </c>
      <c r="Q97" s="131">
        <v>57254.086705032401</v>
      </c>
      <c r="R97" s="131">
        <v>57254.086705032401</v>
      </c>
    </row>
    <row r="98" spans="1:21" hidden="1" outlineLevel="1" x14ac:dyDescent="0.2">
      <c r="A98" s="132" t="s">
        <v>462</v>
      </c>
      <c r="B98" s="131">
        <v>1537.5538828982201</v>
      </c>
      <c r="C98" s="131">
        <v>1537.5538828982201</v>
      </c>
      <c r="D98" s="131">
        <v>1537.5538828982201</v>
      </c>
      <c r="E98" s="131">
        <v>1537.5538828982201</v>
      </c>
      <c r="F98" s="131">
        <v>1537.5538828982201</v>
      </c>
      <c r="G98" s="131">
        <v>1537.5538828982201</v>
      </c>
      <c r="H98" s="131">
        <v>1537.5538828982201</v>
      </c>
      <c r="I98" s="131">
        <v>1537.5538828982201</v>
      </c>
      <c r="J98" s="131">
        <v>1537.5538828982201</v>
      </c>
      <c r="K98" s="131">
        <v>1537.5538828982201</v>
      </c>
      <c r="L98" s="131">
        <v>1537.5538828982201</v>
      </c>
      <c r="M98" s="131">
        <v>1537.5538828982201</v>
      </c>
      <c r="N98" s="131">
        <v>1537.5538828982201</v>
      </c>
      <c r="O98" s="131">
        <v>1537.5538828982201</v>
      </c>
      <c r="P98" s="131">
        <v>1537.5538828982201</v>
      </c>
      <c r="Q98" s="131">
        <v>1537.5538828982201</v>
      </c>
      <c r="R98" s="131">
        <v>1537.5538828982201</v>
      </c>
    </row>
    <row r="99" spans="1:21" hidden="1" outlineLevel="1" x14ac:dyDescent="0.2">
      <c r="A99" s="132" t="s">
        <v>463</v>
      </c>
      <c r="B99" s="131">
        <v>1688.7964286203801</v>
      </c>
      <c r="C99" s="131">
        <v>1688.7964286203801</v>
      </c>
      <c r="D99" s="131">
        <v>1688.7964286203801</v>
      </c>
      <c r="E99" s="131">
        <v>1688.7964286203801</v>
      </c>
      <c r="F99" s="131">
        <v>1688.7964286203801</v>
      </c>
      <c r="G99" s="131">
        <v>1688.7964286203801</v>
      </c>
      <c r="H99" s="131">
        <v>1688.7964286203801</v>
      </c>
      <c r="I99" s="131">
        <v>1688.7964286203801</v>
      </c>
      <c r="J99" s="131">
        <v>1688.7964286203801</v>
      </c>
      <c r="K99" s="131">
        <v>1688.7964286203801</v>
      </c>
      <c r="L99" s="131">
        <v>1688.7964286203801</v>
      </c>
      <c r="M99" s="131">
        <v>1688.7964286203801</v>
      </c>
      <c r="N99" s="131">
        <v>1688.7964286203801</v>
      </c>
      <c r="O99" s="131">
        <v>1688.7964286203801</v>
      </c>
      <c r="P99" s="131">
        <v>1688.7964286203801</v>
      </c>
      <c r="Q99" s="131">
        <v>1688.7964286203801</v>
      </c>
      <c r="R99" s="131">
        <v>1688.7964286203801</v>
      </c>
    </row>
    <row r="100" spans="1:21" collapsed="1" x14ac:dyDescent="0.2">
      <c r="A100" s="132" t="s">
        <v>464</v>
      </c>
      <c r="B100" s="131">
        <v>7269.7489726511603</v>
      </c>
      <c r="C100" s="131">
        <v>7269.7489726511603</v>
      </c>
      <c r="D100" s="131">
        <v>7269.7489726511603</v>
      </c>
      <c r="E100" s="131">
        <v>7269.7489726511603</v>
      </c>
      <c r="F100" s="131">
        <v>7269.7489726511603</v>
      </c>
      <c r="G100" s="131">
        <v>7269.7489726511603</v>
      </c>
      <c r="H100" s="131">
        <v>7269.7489726511603</v>
      </c>
      <c r="I100" s="131">
        <v>7269.7489726511603</v>
      </c>
      <c r="J100" s="131">
        <v>7269.7489726511603</v>
      </c>
      <c r="K100" s="131">
        <v>7269.7489726511603</v>
      </c>
      <c r="L100" s="131">
        <v>7269.7489726511603</v>
      </c>
      <c r="M100" s="131">
        <v>7269.7489726511603</v>
      </c>
      <c r="N100" s="131">
        <v>7269.7489726511603</v>
      </c>
      <c r="O100" s="131">
        <v>7269.7489726511603</v>
      </c>
      <c r="P100" s="131">
        <v>7269.7489726511603</v>
      </c>
      <c r="Q100" s="131">
        <v>7269.7489726511603</v>
      </c>
      <c r="R100" s="131">
        <v>7269.7489726511603</v>
      </c>
    </row>
    <row r="101" spans="1:21" s="138" customFormat="1" x14ac:dyDescent="0.2">
      <c r="A101" s="132" t="s">
        <v>489</v>
      </c>
      <c r="B101" s="131">
        <v>61610367.428383604</v>
      </c>
      <c r="C101" s="131">
        <v>61610367.428383604</v>
      </c>
      <c r="D101" s="131">
        <v>61610367.428383604</v>
      </c>
      <c r="E101" s="131">
        <v>61610367.428383604</v>
      </c>
      <c r="F101" s="131">
        <v>61610367.428383604</v>
      </c>
      <c r="G101" s="131">
        <v>61610367.428383604</v>
      </c>
      <c r="H101" s="131">
        <v>61610367.428383604</v>
      </c>
      <c r="I101" s="131">
        <v>61610367.428383604</v>
      </c>
      <c r="J101" s="131">
        <v>61610367.428383604</v>
      </c>
      <c r="K101" s="131">
        <v>61610367.428383604</v>
      </c>
      <c r="L101" s="131">
        <v>61610367.428383604</v>
      </c>
      <c r="M101" s="131">
        <v>61610367.428383604</v>
      </c>
      <c r="N101" s="131">
        <v>61610367.428383604</v>
      </c>
      <c r="O101" s="131">
        <v>61610367.428383604</v>
      </c>
      <c r="P101" s="131">
        <v>61610367.428383604</v>
      </c>
      <c r="Q101" s="131">
        <v>61610367.428383604</v>
      </c>
      <c r="R101" s="131">
        <v>61610367.428383604</v>
      </c>
      <c r="S101" s="131">
        <v>1047376246.2825201</v>
      </c>
    </row>
    <row r="102" spans="1:21" x14ac:dyDescent="0.2">
      <c r="A102" s="137" t="s">
        <v>490</v>
      </c>
      <c r="B102" s="138">
        <v>1.1654233789341801E-3</v>
      </c>
      <c r="C102" s="138">
        <v>7.6193108727602802E-5</v>
      </c>
      <c r="D102" s="138">
        <v>0</v>
      </c>
      <c r="E102" s="138">
        <v>7.2058695532896205E-2</v>
      </c>
      <c r="F102" s="138">
        <v>8.6026656604303899E-4</v>
      </c>
      <c r="G102" s="138">
        <v>6.18449976667041E-2</v>
      </c>
      <c r="H102" s="138">
        <v>8.6755862269909893E-3</v>
      </c>
      <c r="I102" s="138">
        <v>2.1220727236471201E-3</v>
      </c>
      <c r="J102" s="138">
        <v>3.6319389098442399E-5</v>
      </c>
      <c r="K102" s="138">
        <v>0</v>
      </c>
      <c r="L102" s="138">
        <v>9.3515696982994691E-3</v>
      </c>
      <c r="M102" s="138">
        <v>8.5169367135654301E-7</v>
      </c>
      <c r="N102" s="138">
        <v>0.84270836840803198</v>
      </c>
      <c r="O102" s="138">
        <v>9.2929305723724205E-4</v>
      </c>
      <c r="P102" s="138">
        <v>2.4956090136704402E-5</v>
      </c>
      <c r="Q102" s="138">
        <v>2.7410913115936999E-5</v>
      </c>
      <c r="R102" s="138">
        <v>1.1799554646548E-4</v>
      </c>
      <c r="S102" s="138">
        <v>1</v>
      </c>
      <c r="T102" s="138"/>
      <c r="U102" s="138"/>
    </row>
    <row r="103" spans="1:21" x14ac:dyDescent="0.2">
      <c r="A103" s="132" t="s">
        <v>491</v>
      </c>
      <c r="B103" s="131">
        <v>1834.8497001850601</v>
      </c>
      <c r="C103" s="131">
        <v>119.95889668256299</v>
      </c>
      <c r="D103" s="131">
        <v>0</v>
      </c>
      <c r="E103" s="131">
        <v>113449.651246208</v>
      </c>
      <c r="F103" s="131">
        <v>1354.40894640954</v>
      </c>
      <c r="G103" s="131">
        <v>97369.142817844695</v>
      </c>
      <c r="H103" s="131">
        <v>13658.8960503623</v>
      </c>
      <c r="I103" s="131">
        <v>3341.0042831951</v>
      </c>
      <c r="J103" s="131">
        <v>57.181468471249097</v>
      </c>
      <c r="K103" s="131">
        <v>0</v>
      </c>
      <c r="L103" s="131">
        <v>14723.168564609199</v>
      </c>
      <c r="M103" s="131">
        <v>1.34091172854901</v>
      </c>
      <c r="N103" s="131">
        <v>1326765.21259682</v>
      </c>
      <c r="O103" s="131">
        <v>1463.08467658782</v>
      </c>
      <c r="P103" s="131">
        <v>39.291021042499104</v>
      </c>
      <c r="Q103" s="131">
        <v>43.155909364519502</v>
      </c>
      <c r="R103" s="131">
        <v>185.772910487996</v>
      </c>
      <c r="S103" s="131">
        <v>1574406.12</v>
      </c>
      <c r="T103" s="139">
        <f>SUM(S103,S114,S122,S134,S146,S155,S177,S199)</f>
        <v>-3777473.8009581072</v>
      </c>
      <c r="U103" s="134" t="s">
        <v>465</v>
      </c>
    </row>
    <row r="104" spans="1:21" x14ac:dyDescent="0.2">
      <c r="A104" s="132" t="s">
        <v>492</v>
      </c>
      <c r="B104" s="131">
        <v>0</v>
      </c>
      <c r="C104" s="131">
        <v>0</v>
      </c>
      <c r="D104" s="131">
        <v>0</v>
      </c>
      <c r="E104" s="131">
        <v>0</v>
      </c>
      <c r="F104" s="131">
        <v>0</v>
      </c>
      <c r="G104" s="131">
        <v>0</v>
      </c>
      <c r="H104" s="131">
        <v>0</v>
      </c>
      <c r="I104" s="131">
        <v>0</v>
      </c>
      <c r="J104" s="131">
        <v>0</v>
      </c>
      <c r="K104" s="131">
        <v>0</v>
      </c>
      <c r="L104" s="131">
        <v>0</v>
      </c>
      <c r="M104" s="131">
        <v>0</v>
      </c>
      <c r="N104" s="131">
        <v>0</v>
      </c>
      <c r="O104" s="131">
        <v>0</v>
      </c>
      <c r="P104" s="131">
        <v>0</v>
      </c>
      <c r="Q104" s="131">
        <v>0</v>
      </c>
      <c r="R104" s="131">
        <v>0</v>
      </c>
      <c r="S104" s="131">
        <v>0</v>
      </c>
    </row>
    <row r="105" spans="1:21" hidden="1" outlineLevel="1" x14ac:dyDescent="0.2">
      <c r="A105" s="132" t="s">
        <v>493</v>
      </c>
      <c r="B105" s="131">
        <v>747835.98</v>
      </c>
      <c r="C105" s="131">
        <v>747835.98</v>
      </c>
      <c r="D105" s="131">
        <v>747835.98</v>
      </c>
      <c r="E105" s="131">
        <v>747835.98</v>
      </c>
      <c r="F105" s="131">
        <v>747835.98</v>
      </c>
      <c r="G105" s="131">
        <v>747835.98</v>
      </c>
      <c r="H105" s="131">
        <v>747835.98</v>
      </c>
      <c r="I105" s="131">
        <v>747835.98</v>
      </c>
      <c r="J105" s="131">
        <v>747835.98</v>
      </c>
      <c r="K105" s="131">
        <v>747835.98</v>
      </c>
      <c r="L105" s="131">
        <v>747835.98</v>
      </c>
      <c r="M105" s="131">
        <v>747835.98</v>
      </c>
      <c r="N105" s="131">
        <v>747835.98</v>
      </c>
      <c r="O105" s="131">
        <v>747835.98</v>
      </c>
      <c r="P105" s="131">
        <v>747835.98</v>
      </c>
      <c r="Q105" s="131">
        <v>747835.98</v>
      </c>
      <c r="R105" s="131">
        <v>747835.98</v>
      </c>
      <c r="S105" s="131">
        <v>12713211.66</v>
      </c>
    </row>
    <row r="106" spans="1:21" hidden="1" outlineLevel="1" x14ac:dyDescent="0.2">
      <c r="A106" s="132" t="s">
        <v>450</v>
      </c>
      <c r="B106" s="131">
        <v>44.305943974159</v>
      </c>
      <c r="C106" s="131">
        <v>44.305943974159</v>
      </c>
      <c r="D106" s="131">
        <v>44.305943974159</v>
      </c>
      <c r="E106" s="131">
        <v>44.305943974159</v>
      </c>
      <c r="F106" s="131">
        <v>44.305943974159</v>
      </c>
      <c r="G106" s="131">
        <v>44.305943974159</v>
      </c>
      <c r="H106" s="131">
        <v>44.305943974159</v>
      </c>
      <c r="I106" s="131">
        <v>44.305943974159</v>
      </c>
      <c r="J106" s="131">
        <v>44.305943974159</v>
      </c>
      <c r="K106" s="131">
        <v>44.305943974159</v>
      </c>
      <c r="L106" s="131">
        <v>44.305943974159</v>
      </c>
      <c r="M106" s="131">
        <v>44.305943974159</v>
      </c>
      <c r="N106" s="131">
        <v>44.305943974159</v>
      </c>
      <c r="O106" s="131">
        <v>44.305943974159</v>
      </c>
      <c r="P106" s="131">
        <v>44.305943974159</v>
      </c>
      <c r="Q106" s="131">
        <v>44.305943974159</v>
      </c>
      <c r="R106" s="131">
        <v>44.305943974159</v>
      </c>
    </row>
    <row r="107" spans="1:21" hidden="1" outlineLevel="1" x14ac:dyDescent="0.2">
      <c r="A107" s="132" t="s">
        <v>452</v>
      </c>
      <c r="B107" s="131">
        <v>294811.75120405399</v>
      </c>
      <c r="C107" s="131">
        <v>294811.75120405399</v>
      </c>
      <c r="D107" s="131">
        <v>294811.75120405399</v>
      </c>
      <c r="E107" s="131">
        <v>294811.75120405399</v>
      </c>
      <c r="F107" s="131">
        <v>294811.75120405399</v>
      </c>
      <c r="G107" s="131">
        <v>294811.75120405399</v>
      </c>
      <c r="H107" s="131">
        <v>294811.75120405399</v>
      </c>
      <c r="I107" s="131">
        <v>294811.75120405399</v>
      </c>
      <c r="J107" s="131">
        <v>294811.75120405399</v>
      </c>
      <c r="K107" s="131">
        <v>294811.75120405399</v>
      </c>
      <c r="L107" s="131">
        <v>294811.75120405399</v>
      </c>
      <c r="M107" s="131">
        <v>294811.75120405399</v>
      </c>
      <c r="N107" s="131">
        <v>294811.75120405399</v>
      </c>
      <c r="O107" s="131">
        <v>294811.75120405399</v>
      </c>
      <c r="P107" s="131">
        <v>294811.75120405399</v>
      </c>
      <c r="Q107" s="131">
        <v>294811.75120405399</v>
      </c>
      <c r="R107" s="131">
        <v>294811.75120405399</v>
      </c>
    </row>
    <row r="108" spans="1:21" hidden="1" outlineLevel="1" x14ac:dyDescent="0.2">
      <c r="A108" s="132" t="s">
        <v>454</v>
      </c>
      <c r="B108" s="131">
        <v>33162.999064657997</v>
      </c>
      <c r="C108" s="131">
        <v>33162.999064657997</v>
      </c>
      <c r="D108" s="131">
        <v>33162.999064657997</v>
      </c>
      <c r="E108" s="131">
        <v>33162.999064657997</v>
      </c>
      <c r="F108" s="131">
        <v>33162.999064657997</v>
      </c>
      <c r="G108" s="131">
        <v>33162.999064657997</v>
      </c>
      <c r="H108" s="131">
        <v>33162.999064657997</v>
      </c>
      <c r="I108" s="131">
        <v>33162.999064657997</v>
      </c>
      <c r="J108" s="131">
        <v>33162.999064657997</v>
      </c>
      <c r="K108" s="131">
        <v>33162.999064657997</v>
      </c>
      <c r="L108" s="131">
        <v>33162.999064657997</v>
      </c>
      <c r="M108" s="131">
        <v>33162.999064657997</v>
      </c>
      <c r="N108" s="131">
        <v>33162.999064657997</v>
      </c>
      <c r="O108" s="131">
        <v>33162.999064657997</v>
      </c>
      <c r="P108" s="131">
        <v>33162.999064657997</v>
      </c>
      <c r="Q108" s="131">
        <v>33162.999064657997</v>
      </c>
      <c r="R108" s="131">
        <v>33162.999064657997</v>
      </c>
    </row>
    <row r="109" spans="1:21" hidden="1" outlineLevel="1" x14ac:dyDescent="0.2">
      <c r="A109" s="132" t="s">
        <v>455</v>
      </c>
      <c r="B109" s="131">
        <v>664.58915961238495</v>
      </c>
      <c r="C109" s="131">
        <v>664.58915961238495</v>
      </c>
      <c r="D109" s="131">
        <v>664.58915961238495</v>
      </c>
      <c r="E109" s="131">
        <v>664.58915961238495</v>
      </c>
      <c r="F109" s="131">
        <v>664.58915961238495</v>
      </c>
      <c r="G109" s="131">
        <v>664.58915961238495</v>
      </c>
      <c r="H109" s="131">
        <v>664.58915961238495</v>
      </c>
      <c r="I109" s="131">
        <v>664.58915961238495</v>
      </c>
      <c r="J109" s="131">
        <v>664.58915961238495</v>
      </c>
      <c r="K109" s="131">
        <v>664.58915961238495</v>
      </c>
      <c r="L109" s="131">
        <v>664.58915961238495</v>
      </c>
      <c r="M109" s="131">
        <v>664.58915961238495</v>
      </c>
      <c r="N109" s="131">
        <v>664.58915961238495</v>
      </c>
      <c r="O109" s="131">
        <v>664.58915961238495</v>
      </c>
      <c r="P109" s="131">
        <v>664.58915961238495</v>
      </c>
      <c r="Q109" s="131">
        <v>664.58915961238495</v>
      </c>
      <c r="R109" s="131">
        <v>664.58915961238495</v>
      </c>
    </row>
    <row r="110" spans="1:21" hidden="1" outlineLevel="1" x14ac:dyDescent="0.2">
      <c r="A110" s="132" t="s">
        <v>456</v>
      </c>
      <c r="B110" s="131">
        <v>22.1529719870795</v>
      </c>
      <c r="C110" s="131">
        <v>22.1529719870795</v>
      </c>
      <c r="D110" s="131">
        <v>22.1529719870795</v>
      </c>
      <c r="E110" s="131">
        <v>22.1529719870795</v>
      </c>
      <c r="F110" s="131">
        <v>22.1529719870795</v>
      </c>
      <c r="G110" s="131">
        <v>22.1529719870795</v>
      </c>
      <c r="H110" s="131">
        <v>22.1529719870795</v>
      </c>
      <c r="I110" s="131">
        <v>22.1529719870795</v>
      </c>
      <c r="J110" s="131">
        <v>22.1529719870795</v>
      </c>
      <c r="K110" s="131">
        <v>22.1529719870795</v>
      </c>
      <c r="L110" s="131">
        <v>22.1529719870795</v>
      </c>
      <c r="M110" s="131">
        <v>22.1529719870795</v>
      </c>
      <c r="N110" s="131">
        <v>22.1529719870795</v>
      </c>
      <c r="O110" s="131">
        <v>22.1529719870795</v>
      </c>
      <c r="P110" s="131">
        <v>22.1529719870795</v>
      </c>
      <c r="Q110" s="131">
        <v>22.1529719870795</v>
      </c>
      <c r="R110" s="131">
        <v>22.1529719870795</v>
      </c>
    </row>
    <row r="111" spans="1:21" collapsed="1" x14ac:dyDescent="0.2">
      <c r="A111" s="132" t="s">
        <v>460</v>
      </c>
      <c r="B111" s="131">
        <v>770879.11920639302</v>
      </c>
      <c r="C111" s="131">
        <v>770879.11920639302</v>
      </c>
      <c r="D111" s="131">
        <v>770879.11920639302</v>
      </c>
      <c r="E111" s="131">
        <v>770879.11920639302</v>
      </c>
      <c r="F111" s="131">
        <v>770879.11920639302</v>
      </c>
      <c r="G111" s="131">
        <v>770879.11920639302</v>
      </c>
      <c r="H111" s="131">
        <v>770879.11920639302</v>
      </c>
      <c r="I111" s="131">
        <v>770879.11920639302</v>
      </c>
      <c r="J111" s="131">
        <v>770879.11920639302</v>
      </c>
      <c r="K111" s="131">
        <v>770879.11920639302</v>
      </c>
      <c r="L111" s="131">
        <v>770879.11920639302</v>
      </c>
      <c r="M111" s="131">
        <v>770879.11920639302</v>
      </c>
      <c r="N111" s="131">
        <v>770879.11920639302</v>
      </c>
      <c r="O111" s="131">
        <v>770879.11920639302</v>
      </c>
      <c r="P111" s="131">
        <v>770879.11920639302</v>
      </c>
      <c r="Q111" s="131">
        <v>770879.11920639302</v>
      </c>
      <c r="R111" s="131">
        <v>770879.11920639302</v>
      </c>
    </row>
    <row r="112" spans="1:21" s="138" customFormat="1" x14ac:dyDescent="0.2">
      <c r="A112" s="132" t="s">
        <v>494</v>
      </c>
      <c r="B112" s="131">
        <v>1099584.91755067</v>
      </c>
      <c r="C112" s="131">
        <v>1099584.91755067</v>
      </c>
      <c r="D112" s="131">
        <v>1099584.91755067</v>
      </c>
      <c r="E112" s="131">
        <v>1099584.91755067</v>
      </c>
      <c r="F112" s="131">
        <v>1099584.91755067</v>
      </c>
      <c r="G112" s="131">
        <v>1099584.91755067</v>
      </c>
      <c r="H112" s="131">
        <v>1099584.91755067</v>
      </c>
      <c r="I112" s="131">
        <v>1099584.91755067</v>
      </c>
      <c r="J112" s="131">
        <v>1099584.91755067</v>
      </c>
      <c r="K112" s="131">
        <v>1099584.91755067</v>
      </c>
      <c r="L112" s="131">
        <v>1099584.91755067</v>
      </c>
      <c r="M112" s="131">
        <v>1099584.91755067</v>
      </c>
      <c r="N112" s="131">
        <v>1099584.91755067</v>
      </c>
      <c r="O112" s="131">
        <v>1099584.91755067</v>
      </c>
      <c r="P112" s="131">
        <v>1099584.91755067</v>
      </c>
      <c r="Q112" s="131">
        <v>1099584.91755067</v>
      </c>
      <c r="R112" s="131">
        <v>1099584.91755067</v>
      </c>
      <c r="S112" s="131">
        <v>18692943.5983615</v>
      </c>
    </row>
    <row r="113" spans="1:19" x14ac:dyDescent="0.2">
      <c r="A113" s="137" t="s">
        <v>495</v>
      </c>
      <c r="B113" s="138">
        <v>4.0293335482311197E-5</v>
      </c>
      <c r="C113" s="138">
        <v>0</v>
      </c>
      <c r="D113" s="138">
        <v>0</v>
      </c>
      <c r="E113" s="138">
        <v>0.26811185429929801</v>
      </c>
      <c r="F113" s="138">
        <v>0</v>
      </c>
      <c r="G113" s="138">
        <v>3.01595616085099E-2</v>
      </c>
      <c r="H113" s="138">
        <v>6.0440003223466703E-4</v>
      </c>
      <c r="I113" s="138">
        <v>2.0146667741155599E-5</v>
      </c>
      <c r="J113" s="138">
        <v>0</v>
      </c>
      <c r="K113" s="138">
        <v>0</v>
      </c>
      <c r="L113" s="138">
        <v>0</v>
      </c>
      <c r="M113" s="138">
        <v>0</v>
      </c>
      <c r="N113" s="138">
        <v>0.701063744056733</v>
      </c>
      <c r="O113" s="138">
        <v>0</v>
      </c>
      <c r="P113" s="138">
        <v>0</v>
      </c>
      <c r="Q113" s="138">
        <v>0</v>
      </c>
      <c r="R113" s="138">
        <v>0</v>
      </c>
      <c r="S113" s="138">
        <v>0.999999999999999</v>
      </c>
    </row>
    <row r="114" spans="1:19" x14ac:dyDescent="0.2">
      <c r="A114" s="132" t="s">
        <v>496</v>
      </c>
      <c r="B114" s="131">
        <v>30.1328060278829</v>
      </c>
      <c r="C114" s="131">
        <v>0</v>
      </c>
      <c r="D114" s="131">
        <v>0</v>
      </c>
      <c r="E114" s="131">
        <v>200503.69130953299</v>
      </c>
      <c r="F114" s="131">
        <v>0</v>
      </c>
      <c r="G114" s="131">
        <v>22554.405311870301</v>
      </c>
      <c r="H114" s="131">
        <v>451.992090418244</v>
      </c>
      <c r="I114" s="131">
        <v>15.0664030139414</v>
      </c>
      <c r="J114" s="131">
        <v>0</v>
      </c>
      <c r="K114" s="131">
        <v>0</v>
      </c>
      <c r="L114" s="131">
        <v>0</v>
      </c>
      <c r="M114" s="131">
        <v>0</v>
      </c>
      <c r="N114" s="131">
        <v>524280.69207913597</v>
      </c>
      <c r="O114" s="131">
        <v>0</v>
      </c>
      <c r="P114" s="131">
        <v>0</v>
      </c>
      <c r="Q114" s="131">
        <v>0</v>
      </c>
      <c r="R114" s="131">
        <v>0</v>
      </c>
      <c r="S114" s="131">
        <v>747835.97999999905</v>
      </c>
    </row>
    <row r="115" spans="1:19" x14ac:dyDescent="0.2">
      <c r="A115" s="132" t="s">
        <v>497</v>
      </c>
      <c r="B115" s="131">
        <v>0</v>
      </c>
      <c r="C115" s="131">
        <v>0</v>
      </c>
      <c r="D115" s="131">
        <v>0</v>
      </c>
      <c r="E115" s="131">
        <v>0</v>
      </c>
      <c r="F115" s="131">
        <v>0</v>
      </c>
      <c r="G115" s="131">
        <v>0</v>
      </c>
      <c r="H115" s="131">
        <v>0</v>
      </c>
      <c r="I115" s="131">
        <v>0</v>
      </c>
      <c r="J115" s="131">
        <v>0</v>
      </c>
      <c r="K115" s="131">
        <v>0</v>
      </c>
      <c r="L115" s="131">
        <v>0</v>
      </c>
      <c r="M115" s="131">
        <v>0</v>
      </c>
      <c r="N115" s="131">
        <v>0</v>
      </c>
      <c r="O115" s="131">
        <v>0</v>
      </c>
      <c r="P115" s="131">
        <v>0</v>
      </c>
      <c r="Q115" s="131">
        <v>0</v>
      </c>
      <c r="R115" s="131">
        <v>0</v>
      </c>
      <c r="S115" s="131">
        <v>0</v>
      </c>
    </row>
    <row r="116" spans="1:19" hidden="1" outlineLevel="1" x14ac:dyDescent="0.2">
      <c r="A116" s="132" t="s">
        <v>498</v>
      </c>
      <c r="B116" s="131">
        <v>-3877297.08</v>
      </c>
      <c r="C116" s="131">
        <v>-3877297.08</v>
      </c>
      <c r="D116" s="131">
        <v>-3877297.08</v>
      </c>
      <c r="E116" s="131">
        <v>-3877297.08</v>
      </c>
      <c r="F116" s="131">
        <v>-3877297.08</v>
      </c>
      <c r="G116" s="131">
        <v>-3877297.08</v>
      </c>
      <c r="H116" s="131">
        <v>-3877297.08</v>
      </c>
      <c r="I116" s="131">
        <v>-3877297.08</v>
      </c>
      <c r="J116" s="131">
        <v>-3877297.08</v>
      </c>
      <c r="K116" s="131">
        <v>-3877297.08</v>
      </c>
      <c r="L116" s="131">
        <v>-3877297.08</v>
      </c>
      <c r="M116" s="131">
        <v>-3877297.08</v>
      </c>
      <c r="N116" s="131">
        <v>-3877297.08</v>
      </c>
      <c r="O116" s="131">
        <v>-3877297.08</v>
      </c>
      <c r="P116" s="131">
        <v>-3877297.08</v>
      </c>
      <c r="Q116" s="131">
        <v>-3877297.08</v>
      </c>
      <c r="R116" s="131">
        <v>-3877297.08</v>
      </c>
      <c r="S116" s="131">
        <v>-65914050.359999903</v>
      </c>
    </row>
    <row r="117" spans="1:19" hidden="1" outlineLevel="1" x14ac:dyDescent="0.2">
      <c r="A117" s="132" t="s">
        <v>452</v>
      </c>
      <c r="B117" s="131">
        <v>757553.37960588397</v>
      </c>
      <c r="C117" s="131">
        <v>757553.37960588397</v>
      </c>
      <c r="D117" s="131">
        <v>757553.37960588397</v>
      </c>
      <c r="E117" s="131">
        <v>757553.37960588397</v>
      </c>
      <c r="F117" s="131">
        <v>757553.37960588397</v>
      </c>
      <c r="G117" s="131">
        <v>757553.37960588397</v>
      </c>
      <c r="H117" s="131">
        <v>757553.37960588397</v>
      </c>
      <c r="I117" s="131">
        <v>757553.37960588397</v>
      </c>
      <c r="J117" s="131">
        <v>757553.37960588397</v>
      </c>
      <c r="K117" s="131">
        <v>757553.37960588397</v>
      </c>
      <c r="L117" s="131">
        <v>757553.37960588397</v>
      </c>
      <c r="M117" s="131">
        <v>757553.37960588397</v>
      </c>
      <c r="N117" s="131">
        <v>757553.37960588397</v>
      </c>
      <c r="O117" s="131">
        <v>757553.37960588397</v>
      </c>
      <c r="P117" s="131">
        <v>757553.37960588397</v>
      </c>
      <c r="Q117" s="131">
        <v>757553.37960588397</v>
      </c>
      <c r="R117" s="131">
        <v>757553.37960588397</v>
      </c>
    </row>
    <row r="118" spans="1:19" hidden="1" outlineLevel="1" x14ac:dyDescent="0.2">
      <c r="A118" s="132" t="s">
        <v>454</v>
      </c>
      <c r="B118" s="131">
        <v>31182.1383581029</v>
      </c>
      <c r="C118" s="131">
        <v>31182.1383581029</v>
      </c>
      <c r="D118" s="131">
        <v>31182.1383581029</v>
      </c>
      <c r="E118" s="131">
        <v>31182.1383581029</v>
      </c>
      <c r="F118" s="131">
        <v>31182.1383581029</v>
      </c>
      <c r="G118" s="131">
        <v>31182.1383581029</v>
      </c>
      <c r="H118" s="131">
        <v>31182.1383581029</v>
      </c>
      <c r="I118" s="131">
        <v>31182.1383581029</v>
      </c>
      <c r="J118" s="131">
        <v>31182.1383581029</v>
      </c>
      <c r="K118" s="131">
        <v>31182.1383581029</v>
      </c>
      <c r="L118" s="131">
        <v>31182.1383581029</v>
      </c>
      <c r="M118" s="131">
        <v>31182.1383581029</v>
      </c>
      <c r="N118" s="131">
        <v>31182.1383581029</v>
      </c>
      <c r="O118" s="131">
        <v>31182.1383581029</v>
      </c>
      <c r="P118" s="131">
        <v>31182.1383581029</v>
      </c>
      <c r="Q118" s="131">
        <v>31182.1383581029</v>
      </c>
      <c r="R118" s="131">
        <v>31182.1383581029</v>
      </c>
    </row>
    <row r="119" spans="1:19" collapsed="1" x14ac:dyDescent="0.2">
      <c r="A119" s="132" t="s">
        <v>460</v>
      </c>
      <c r="B119" s="131">
        <v>13905055.482036</v>
      </c>
      <c r="C119" s="131">
        <v>13905055.482036</v>
      </c>
      <c r="D119" s="131">
        <v>13905055.482036</v>
      </c>
      <c r="E119" s="131">
        <v>13905055.482036</v>
      </c>
      <c r="F119" s="131">
        <v>13905055.482036</v>
      </c>
      <c r="G119" s="131">
        <v>13905055.482036</v>
      </c>
      <c r="H119" s="131">
        <v>13905055.482036</v>
      </c>
      <c r="I119" s="131">
        <v>13905055.482036</v>
      </c>
      <c r="J119" s="131">
        <v>13905055.482036</v>
      </c>
      <c r="K119" s="131">
        <v>13905055.482036</v>
      </c>
      <c r="L119" s="131">
        <v>13905055.482036</v>
      </c>
      <c r="M119" s="131">
        <v>13905055.482036</v>
      </c>
      <c r="N119" s="131">
        <v>13905055.482036</v>
      </c>
      <c r="O119" s="131">
        <v>13905055.482036</v>
      </c>
      <c r="P119" s="131">
        <v>13905055.482036</v>
      </c>
      <c r="Q119" s="131">
        <v>13905055.482036</v>
      </c>
      <c r="R119" s="131">
        <v>13905055.482036</v>
      </c>
    </row>
    <row r="120" spans="1:19" s="138" customFormat="1" x14ac:dyDescent="0.2">
      <c r="A120" s="132" t="s">
        <v>499</v>
      </c>
      <c r="B120" s="131">
        <v>14693791</v>
      </c>
      <c r="C120" s="131">
        <v>14693791</v>
      </c>
      <c r="D120" s="131">
        <v>14693791</v>
      </c>
      <c r="E120" s="131">
        <v>14693791</v>
      </c>
      <c r="F120" s="131">
        <v>14693791</v>
      </c>
      <c r="G120" s="131">
        <v>14693791</v>
      </c>
      <c r="H120" s="131">
        <v>14693791</v>
      </c>
      <c r="I120" s="131">
        <v>14693791</v>
      </c>
      <c r="J120" s="131">
        <v>14693791</v>
      </c>
      <c r="K120" s="131">
        <v>14693791</v>
      </c>
      <c r="L120" s="131">
        <v>14693791</v>
      </c>
      <c r="M120" s="131">
        <v>14693791</v>
      </c>
      <c r="N120" s="131">
        <v>14693791</v>
      </c>
      <c r="O120" s="131">
        <v>14693791</v>
      </c>
      <c r="P120" s="131">
        <v>14693791</v>
      </c>
      <c r="Q120" s="131">
        <v>14693791</v>
      </c>
      <c r="R120" s="131">
        <v>14693791</v>
      </c>
      <c r="S120" s="131">
        <v>249794447</v>
      </c>
    </row>
    <row r="121" spans="1:19" x14ac:dyDescent="0.2">
      <c r="A121" s="137" t="s">
        <v>500</v>
      </c>
      <c r="B121" s="138">
        <v>0</v>
      </c>
      <c r="C121" s="138">
        <v>0</v>
      </c>
      <c r="D121" s="138">
        <v>0</v>
      </c>
      <c r="E121" s="138">
        <v>5.1556019791344797E-2</v>
      </c>
      <c r="F121" s="138">
        <v>0</v>
      </c>
      <c r="G121" s="138">
        <v>2.1221302493075402E-3</v>
      </c>
      <c r="H121" s="138">
        <v>0</v>
      </c>
      <c r="I121" s="138">
        <v>0</v>
      </c>
      <c r="J121" s="138">
        <v>0</v>
      </c>
      <c r="K121" s="138">
        <v>0</v>
      </c>
      <c r="L121" s="138">
        <v>0</v>
      </c>
      <c r="M121" s="138">
        <v>0</v>
      </c>
      <c r="N121" s="138">
        <v>0.94632184995934698</v>
      </c>
      <c r="O121" s="138">
        <v>0</v>
      </c>
      <c r="P121" s="138">
        <v>0</v>
      </c>
      <c r="Q121" s="138">
        <v>0</v>
      </c>
      <c r="R121" s="138">
        <v>0</v>
      </c>
      <c r="S121" s="138">
        <v>1</v>
      </c>
    </row>
    <row r="122" spans="1:19" x14ac:dyDescent="0.2">
      <c r="A122" s="132" t="s">
        <v>501</v>
      </c>
      <c r="B122" s="131">
        <v>0</v>
      </c>
      <c r="C122" s="131">
        <v>0</v>
      </c>
      <c r="D122" s="131">
        <v>0</v>
      </c>
      <c r="E122" s="131">
        <v>-199898.00499340301</v>
      </c>
      <c r="F122" s="131">
        <v>0</v>
      </c>
      <c r="G122" s="131">
        <v>-8228.1294190198005</v>
      </c>
      <c r="H122" s="131">
        <v>0</v>
      </c>
      <c r="I122" s="131">
        <v>0</v>
      </c>
      <c r="J122" s="131">
        <v>0</v>
      </c>
      <c r="K122" s="131">
        <v>0</v>
      </c>
      <c r="L122" s="131">
        <v>0</v>
      </c>
      <c r="M122" s="131">
        <v>0</v>
      </c>
      <c r="N122" s="131">
        <v>-3669170.9455875698</v>
      </c>
      <c r="O122" s="131">
        <v>0</v>
      </c>
      <c r="P122" s="131">
        <v>0</v>
      </c>
      <c r="Q122" s="131">
        <v>0</v>
      </c>
      <c r="R122" s="131">
        <v>0</v>
      </c>
      <c r="S122" s="131">
        <v>-3877297.08</v>
      </c>
    </row>
    <row r="123" spans="1:19" x14ac:dyDescent="0.2">
      <c r="A123" s="132" t="s">
        <v>502</v>
      </c>
      <c r="B123" s="131">
        <v>0</v>
      </c>
      <c r="C123" s="131">
        <v>0</v>
      </c>
      <c r="D123" s="131">
        <v>0</v>
      </c>
      <c r="E123" s="131">
        <v>0</v>
      </c>
      <c r="F123" s="131">
        <v>0</v>
      </c>
      <c r="G123" s="131">
        <v>0</v>
      </c>
      <c r="H123" s="131">
        <v>0</v>
      </c>
      <c r="I123" s="131">
        <v>0</v>
      </c>
      <c r="J123" s="131">
        <v>0</v>
      </c>
      <c r="K123" s="131">
        <v>0</v>
      </c>
      <c r="L123" s="131">
        <v>0</v>
      </c>
      <c r="M123" s="131">
        <v>0</v>
      </c>
      <c r="N123" s="131">
        <v>0</v>
      </c>
      <c r="O123" s="131">
        <v>0</v>
      </c>
      <c r="P123" s="131">
        <v>0</v>
      </c>
      <c r="Q123" s="131">
        <v>0</v>
      </c>
      <c r="R123" s="131">
        <v>0</v>
      </c>
      <c r="S123" s="131">
        <v>0</v>
      </c>
    </row>
    <row r="124" spans="1:19" hidden="1" outlineLevel="1" x14ac:dyDescent="0.2">
      <c r="A124" s="132" t="s">
        <v>503</v>
      </c>
      <c r="B124" s="131">
        <v>-3395159.92</v>
      </c>
      <c r="C124" s="131">
        <v>-3395159.92</v>
      </c>
      <c r="D124" s="131">
        <v>-3395159.92</v>
      </c>
      <c r="E124" s="131">
        <v>-3395159.92</v>
      </c>
      <c r="F124" s="131">
        <v>-3395159.92</v>
      </c>
      <c r="G124" s="131">
        <v>-3395159.92</v>
      </c>
      <c r="H124" s="131">
        <v>-3395159.92</v>
      </c>
      <c r="I124" s="131">
        <v>-3395159.92</v>
      </c>
      <c r="J124" s="131">
        <v>-3395159.92</v>
      </c>
      <c r="K124" s="131">
        <v>-3395159.92</v>
      </c>
      <c r="L124" s="131">
        <v>-3395159.92</v>
      </c>
      <c r="M124" s="131">
        <v>-3395159.92</v>
      </c>
      <c r="N124" s="131">
        <v>-3395159.92</v>
      </c>
      <c r="O124" s="131">
        <v>-3395159.92</v>
      </c>
      <c r="P124" s="131">
        <v>-3395159.92</v>
      </c>
      <c r="Q124" s="131">
        <v>-3395159.92</v>
      </c>
      <c r="R124" s="131">
        <v>-3395159.92</v>
      </c>
      <c r="S124" s="131">
        <v>-57717718.640000001</v>
      </c>
    </row>
    <row r="125" spans="1:19" hidden="1" outlineLevel="1" x14ac:dyDescent="0.2">
      <c r="A125" s="132" t="s">
        <v>450</v>
      </c>
      <c r="B125" s="131">
        <v>59.120306358454599</v>
      </c>
      <c r="C125" s="131">
        <v>59.120306358454599</v>
      </c>
      <c r="D125" s="131">
        <v>59.120306358454599</v>
      </c>
      <c r="E125" s="131">
        <v>59.120306358454599</v>
      </c>
      <c r="F125" s="131">
        <v>59.120306358454599</v>
      </c>
      <c r="G125" s="131">
        <v>59.120306358454599</v>
      </c>
      <c r="H125" s="131">
        <v>59.120306358454599</v>
      </c>
      <c r="I125" s="131">
        <v>59.120306358454599</v>
      </c>
      <c r="J125" s="131">
        <v>59.120306358454599</v>
      </c>
      <c r="K125" s="131">
        <v>59.120306358454599</v>
      </c>
      <c r="L125" s="131">
        <v>59.120306358454599</v>
      </c>
      <c r="M125" s="131">
        <v>59.120306358454599</v>
      </c>
      <c r="N125" s="131">
        <v>59.120306358454599</v>
      </c>
      <c r="O125" s="131">
        <v>59.120306358454599</v>
      </c>
      <c r="P125" s="131">
        <v>59.120306358454599</v>
      </c>
      <c r="Q125" s="131">
        <v>59.120306358454599</v>
      </c>
      <c r="R125" s="131">
        <v>59.120306358454599</v>
      </c>
    </row>
    <row r="126" spans="1:19" hidden="1" outlineLevel="1" x14ac:dyDescent="0.2">
      <c r="A126" s="132" t="s">
        <v>451</v>
      </c>
      <c r="B126" s="131">
        <v>29.560153179227299</v>
      </c>
      <c r="C126" s="131">
        <v>29.560153179227299</v>
      </c>
      <c r="D126" s="131">
        <v>29.560153179227299</v>
      </c>
      <c r="E126" s="131">
        <v>29.560153179227299</v>
      </c>
      <c r="F126" s="131">
        <v>29.560153179227299</v>
      </c>
      <c r="G126" s="131">
        <v>29.560153179227299</v>
      </c>
      <c r="H126" s="131">
        <v>29.560153179227299</v>
      </c>
      <c r="I126" s="131">
        <v>29.560153179227299</v>
      </c>
      <c r="J126" s="131">
        <v>29.560153179227299</v>
      </c>
      <c r="K126" s="131">
        <v>29.560153179227299</v>
      </c>
      <c r="L126" s="131">
        <v>29.560153179227299</v>
      </c>
      <c r="M126" s="131">
        <v>29.560153179227299</v>
      </c>
      <c r="N126" s="131">
        <v>29.560153179227299</v>
      </c>
      <c r="O126" s="131">
        <v>29.560153179227299</v>
      </c>
      <c r="P126" s="131">
        <v>29.560153179227299</v>
      </c>
      <c r="Q126" s="131">
        <v>29.560153179227299</v>
      </c>
      <c r="R126" s="131">
        <v>29.560153179227299</v>
      </c>
    </row>
    <row r="127" spans="1:19" hidden="1" outlineLevel="1" x14ac:dyDescent="0.2">
      <c r="A127" s="132" t="s">
        <v>452</v>
      </c>
      <c r="B127" s="131">
        <v>890366.59383491601</v>
      </c>
      <c r="C127" s="131">
        <v>890366.59383491601</v>
      </c>
      <c r="D127" s="131">
        <v>890366.59383491601</v>
      </c>
      <c r="E127" s="131">
        <v>890366.59383491601</v>
      </c>
      <c r="F127" s="131">
        <v>890366.59383491601</v>
      </c>
      <c r="G127" s="131">
        <v>890366.59383491601</v>
      </c>
      <c r="H127" s="131">
        <v>890366.59383491601</v>
      </c>
      <c r="I127" s="131">
        <v>890366.59383491601</v>
      </c>
      <c r="J127" s="131">
        <v>890366.59383491601</v>
      </c>
      <c r="K127" s="131">
        <v>890366.59383491601</v>
      </c>
      <c r="L127" s="131">
        <v>890366.59383491601</v>
      </c>
      <c r="M127" s="131">
        <v>890366.59383491601</v>
      </c>
      <c r="N127" s="131">
        <v>890366.59383491601</v>
      </c>
      <c r="O127" s="131">
        <v>890366.59383491601</v>
      </c>
      <c r="P127" s="131">
        <v>890366.59383491601</v>
      </c>
      <c r="Q127" s="131">
        <v>890366.59383491601</v>
      </c>
      <c r="R127" s="131">
        <v>890366.59383491601</v>
      </c>
    </row>
    <row r="128" spans="1:19" hidden="1" outlineLevel="1" x14ac:dyDescent="0.2">
      <c r="A128" s="132" t="s">
        <v>454</v>
      </c>
      <c r="B128" s="131">
        <v>102662.411991456</v>
      </c>
      <c r="C128" s="131">
        <v>102662.411991456</v>
      </c>
      <c r="D128" s="131">
        <v>102662.411991456</v>
      </c>
      <c r="E128" s="131">
        <v>102662.411991456</v>
      </c>
      <c r="F128" s="131">
        <v>102662.411991456</v>
      </c>
      <c r="G128" s="131">
        <v>102662.411991456</v>
      </c>
      <c r="H128" s="131">
        <v>102662.411991456</v>
      </c>
      <c r="I128" s="131">
        <v>102662.411991456</v>
      </c>
      <c r="J128" s="131">
        <v>102662.411991456</v>
      </c>
      <c r="K128" s="131">
        <v>102662.411991456</v>
      </c>
      <c r="L128" s="131">
        <v>102662.411991456</v>
      </c>
      <c r="M128" s="131">
        <v>102662.411991456</v>
      </c>
      <c r="N128" s="131">
        <v>102662.411991456</v>
      </c>
      <c r="O128" s="131">
        <v>102662.411991456</v>
      </c>
      <c r="P128" s="131">
        <v>102662.411991456</v>
      </c>
      <c r="Q128" s="131">
        <v>102662.411991456</v>
      </c>
      <c r="R128" s="131">
        <v>102662.411991456</v>
      </c>
    </row>
    <row r="129" spans="1:19" hidden="1" outlineLevel="1" x14ac:dyDescent="0.2">
      <c r="A129" s="132" t="s">
        <v>455</v>
      </c>
      <c r="B129" s="131">
        <v>1448.4475057821401</v>
      </c>
      <c r="C129" s="131">
        <v>1448.4475057821401</v>
      </c>
      <c r="D129" s="131">
        <v>1448.4475057821401</v>
      </c>
      <c r="E129" s="131">
        <v>1448.4475057821401</v>
      </c>
      <c r="F129" s="131">
        <v>1448.4475057821401</v>
      </c>
      <c r="G129" s="131">
        <v>1448.4475057821401</v>
      </c>
      <c r="H129" s="131">
        <v>1448.4475057821401</v>
      </c>
      <c r="I129" s="131">
        <v>1448.4475057821401</v>
      </c>
      <c r="J129" s="131">
        <v>1448.4475057821401</v>
      </c>
      <c r="K129" s="131">
        <v>1448.4475057821401</v>
      </c>
      <c r="L129" s="131">
        <v>1448.4475057821401</v>
      </c>
      <c r="M129" s="131">
        <v>1448.4475057821401</v>
      </c>
      <c r="N129" s="131">
        <v>1448.4475057821401</v>
      </c>
      <c r="O129" s="131">
        <v>1448.4475057821401</v>
      </c>
      <c r="P129" s="131">
        <v>1448.4475057821401</v>
      </c>
      <c r="Q129" s="131">
        <v>1448.4475057821401</v>
      </c>
      <c r="R129" s="131">
        <v>1448.4475057821401</v>
      </c>
    </row>
    <row r="130" spans="1:19" hidden="1" outlineLevel="1" x14ac:dyDescent="0.2">
      <c r="A130" s="132" t="s">
        <v>456</v>
      </c>
      <c r="B130" s="131">
        <v>14.7800765896136</v>
      </c>
      <c r="C130" s="131">
        <v>14.7800765896136</v>
      </c>
      <c r="D130" s="131">
        <v>14.7800765896136</v>
      </c>
      <c r="E130" s="131">
        <v>14.7800765896136</v>
      </c>
      <c r="F130" s="131">
        <v>14.7800765896136</v>
      </c>
      <c r="G130" s="131">
        <v>14.7800765896136</v>
      </c>
      <c r="H130" s="131">
        <v>14.7800765896136</v>
      </c>
      <c r="I130" s="131">
        <v>14.7800765896136</v>
      </c>
      <c r="J130" s="131">
        <v>14.7800765896136</v>
      </c>
      <c r="K130" s="131">
        <v>14.7800765896136</v>
      </c>
      <c r="L130" s="131">
        <v>14.7800765896136</v>
      </c>
      <c r="M130" s="131">
        <v>14.7800765896136</v>
      </c>
      <c r="N130" s="131">
        <v>14.7800765896136</v>
      </c>
      <c r="O130" s="131">
        <v>14.7800765896136</v>
      </c>
      <c r="P130" s="131">
        <v>14.7800765896136</v>
      </c>
      <c r="Q130" s="131">
        <v>14.7800765896136</v>
      </c>
      <c r="R130" s="131">
        <v>14.7800765896136</v>
      </c>
    </row>
    <row r="131" spans="1:19" collapsed="1" x14ac:dyDescent="0.2">
      <c r="A131" s="132" t="s">
        <v>460</v>
      </c>
      <c r="B131" s="131">
        <v>16547079.086131699</v>
      </c>
      <c r="C131" s="131">
        <v>16547079.086131699</v>
      </c>
      <c r="D131" s="131">
        <v>16547079.086131699</v>
      </c>
      <c r="E131" s="131">
        <v>16547079.086131699</v>
      </c>
      <c r="F131" s="131">
        <v>16547079.086131699</v>
      </c>
      <c r="G131" s="131">
        <v>16547079.086131699</v>
      </c>
      <c r="H131" s="131">
        <v>16547079.086131699</v>
      </c>
      <c r="I131" s="131">
        <v>16547079.086131699</v>
      </c>
      <c r="J131" s="131">
        <v>16547079.086131699</v>
      </c>
      <c r="K131" s="131">
        <v>16547079.086131699</v>
      </c>
      <c r="L131" s="131">
        <v>16547079.086131699</v>
      </c>
      <c r="M131" s="131">
        <v>16547079.086131699</v>
      </c>
      <c r="N131" s="131">
        <v>16547079.086131699</v>
      </c>
      <c r="O131" s="131">
        <v>16547079.086131699</v>
      </c>
      <c r="P131" s="131">
        <v>16547079.086131699</v>
      </c>
      <c r="Q131" s="131">
        <v>16547079.086131699</v>
      </c>
      <c r="R131" s="131">
        <v>16547079.086131699</v>
      </c>
    </row>
    <row r="132" spans="1:19" s="138" customFormat="1" x14ac:dyDescent="0.2">
      <c r="A132" s="132" t="s">
        <v>504</v>
      </c>
      <c r="B132" s="131">
        <v>17541660</v>
      </c>
      <c r="C132" s="131">
        <v>17541660</v>
      </c>
      <c r="D132" s="131">
        <v>17541660</v>
      </c>
      <c r="E132" s="131">
        <v>17541660</v>
      </c>
      <c r="F132" s="131">
        <v>17541660</v>
      </c>
      <c r="G132" s="131">
        <v>17541660</v>
      </c>
      <c r="H132" s="131">
        <v>17541660</v>
      </c>
      <c r="I132" s="131">
        <v>17541660</v>
      </c>
      <c r="J132" s="131">
        <v>17541660</v>
      </c>
      <c r="K132" s="131">
        <v>17541660</v>
      </c>
      <c r="L132" s="131">
        <v>17541660</v>
      </c>
      <c r="M132" s="131">
        <v>17541660</v>
      </c>
      <c r="N132" s="131">
        <v>17541660</v>
      </c>
      <c r="O132" s="131">
        <v>17541660</v>
      </c>
      <c r="P132" s="131">
        <v>17541660</v>
      </c>
      <c r="Q132" s="131">
        <v>17541660</v>
      </c>
      <c r="R132" s="131">
        <v>17541660</v>
      </c>
      <c r="S132" s="131">
        <v>298208220</v>
      </c>
    </row>
    <row r="133" spans="1:19" x14ac:dyDescent="0.2">
      <c r="A133" s="137" t="s">
        <v>505</v>
      </c>
      <c r="B133" s="138">
        <v>3.37028002814184E-6</v>
      </c>
      <c r="C133" s="138">
        <v>1.68514001407092E-6</v>
      </c>
      <c r="D133" s="138">
        <v>0</v>
      </c>
      <c r="E133" s="138">
        <v>5.0757259793823097E-2</v>
      </c>
      <c r="F133" s="138">
        <v>0</v>
      </c>
      <c r="G133" s="138">
        <v>5.8524912688682797E-3</v>
      </c>
      <c r="H133" s="138">
        <v>8.2571860689475304E-5</v>
      </c>
      <c r="I133" s="138">
        <v>8.42570007035458E-7</v>
      </c>
      <c r="J133" s="138">
        <v>0</v>
      </c>
      <c r="K133" s="138">
        <v>0</v>
      </c>
      <c r="L133" s="138">
        <v>0</v>
      </c>
      <c r="M133" s="138">
        <v>0</v>
      </c>
      <c r="N133" s="138">
        <v>0.94330177908656898</v>
      </c>
      <c r="O133" s="138">
        <v>0</v>
      </c>
      <c r="P133" s="138">
        <v>0</v>
      </c>
      <c r="Q133" s="138">
        <v>0</v>
      </c>
      <c r="R133" s="138">
        <v>0</v>
      </c>
      <c r="S133" s="138">
        <v>0.999999999999999</v>
      </c>
    </row>
    <row r="134" spans="1:19" x14ac:dyDescent="0.2">
      <c r="A134" s="132" t="s">
        <v>506</v>
      </c>
      <c r="B134" s="131">
        <v>-11.442639670723601</v>
      </c>
      <c r="C134" s="131">
        <v>-5.7213198353618298</v>
      </c>
      <c r="D134" s="131">
        <v>0</v>
      </c>
      <c r="E134" s="131">
        <v>-172329.014101015</v>
      </c>
      <c r="F134" s="131">
        <v>0</v>
      </c>
      <c r="G134" s="131">
        <v>-19870.143788211499</v>
      </c>
      <c r="H134" s="131">
        <v>-280.34467193273002</v>
      </c>
      <c r="I134" s="131">
        <v>-2.8606599176809002</v>
      </c>
      <c r="J134" s="131">
        <v>0</v>
      </c>
      <c r="K134" s="131">
        <v>0</v>
      </c>
      <c r="L134" s="131">
        <v>0</v>
      </c>
      <c r="M134" s="131">
        <v>0</v>
      </c>
      <c r="N134" s="131">
        <v>-3202660.3928194102</v>
      </c>
      <c r="O134" s="131">
        <v>0</v>
      </c>
      <c r="P134" s="131">
        <v>0</v>
      </c>
      <c r="Q134" s="131">
        <v>0</v>
      </c>
      <c r="R134" s="131">
        <v>0</v>
      </c>
      <c r="S134" s="131">
        <v>-3395159.9199999901</v>
      </c>
    </row>
    <row r="135" spans="1:19" x14ac:dyDescent="0.2">
      <c r="A135" s="132" t="s">
        <v>507</v>
      </c>
      <c r="B135" s="131">
        <v>0</v>
      </c>
      <c r="C135" s="131">
        <v>0</v>
      </c>
      <c r="D135" s="131">
        <v>0</v>
      </c>
      <c r="E135" s="131">
        <v>0</v>
      </c>
      <c r="F135" s="131">
        <v>0</v>
      </c>
      <c r="G135" s="131">
        <v>0</v>
      </c>
      <c r="H135" s="131">
        <v>0</v>
      </c>
      <c r="I135" s="131">
        <v>0</v>
      </c>
      <c r="J135" s="131">
        <v>0</v>
      </c>
      <c r="K135" s="131">
        <v>0</v>
      </c>
      <c r="L135" s="131">
        <v>0</v>
      </c>
      <c r="M135" s="131">
        <v>0</v>
      </c>
      <c r="N135" s="131">
        <v>0</v>
      </c>
      <c r="O135" s="131">
        <v>0</v>
      </c>
      <c r="P135" s="131">
        <v>0</v>
      </c>
      <c r="Q135" s="131">
        <v>0</v>
      </c>
      <c r="R135" s="131">
        <v>0</v>
      </c>
      <c r="S135" s="131">
        <v>0</v>
      </c>
    </row>
    <row r="136" spans="1:19" hidden="1" outlineLevel="1" x14ac:dyDescent="0.2">
      <c r="A136" s="132" t="s">
        <v>508</v>
      </c>
      <c r="B136" s="131">
        <v>0</v>
      </c>
      <c r="C136" s="131">
        <v>0</v>
      </c>
      <c r="D136" s="131">
        <v>0</v>
      </c>
      <c r="E136" s="131">
        <v>0</v>
      </c>
      <c r="F136" s="131">
        <v>0</v>
      </c>
      <c r="G136" s="131">
        <v>0</v>
      </c>
      <c r="H136" s="131">
        <v>0</v>
      </c>
      <c r="I136" s="131">
        <v>0</v>
      </c>
      <c r="J136" s="131">
        <v>0</v>
      </c>
      <c r="K136" s="131">
        <v>0</v>
      </c>
      <c r="L136" s="131">
        <v>0</v>
      </c>
      <c r="M136" s="131">
        <v>0</v>
      </c>
      <c r="N136" s="131">
        <v>0</v>
      </c>
      <c r="O136" s="131">
        <v>0</v>
      </c>
      <c r="P136" s="131">
        <v>0</v>
      </c>
      <c r="Q136" s="131">
        <v>0</v>
      </c>
      <c r="R136" s="131">
        <v>0</v>
      </c>
      <c r="S136" s="131">
        <v>0</v>
      </c>
    </row>
    <row r="137" spans="1:19" hidden="1" outlineLevel="1" x14ac:dyDescent="0.2">
      <c r="A137" s="132" t="s">
        <v>450</v>
      </c>
      <c r="B137" s="131">
        <v>3669.8033279413598</v>
      </c>
      <c r="C137" s="131">
        <v>3669.8033279413598</v>
      </c>
      <c r="D137" s="131">
        <v>3669.8033279413598</v>
      </c>
      <c r="E137" s="131">
        <v>3669.8033279413598</v>
      </c>
      <c r="F137" s="131">
        <v>3669.8033279413598</v>
      </c>
      <c r="G137" s="131">
        <v>3669.8033279413598</v>
      </c>
      <c r="H137" s="131">
        <v>3669.8033279413598</v>
      </c>
      <c r="I137" s="131">
        <v>3669.8033279413598</v>
      </c>
      <c r="J137" s="131">
        <v>3669.8033279413598</v>
      </c>
      <c r="K137" s="131">
        <v>3669.8033279413598</v>
      </c>
      <c r="L137" s="131">
        <v>3669.8033279413598</v>
      </c>
      <c r="M137" s="131">
        <v>3669.8033279413598</v>
      </c>
      <c r="N137" s="131">
        <v>3669.8033279413598</v>
      </c>
      <c r="O137" s="131">
        <v>3669.8033279413598</v>
      </c>
      <c r="P137" s="131">
        <v>3669.8033279413598</v>
      </c>
      <c r="Q137" s="131">
        <v>3669.8033279413598</v>
      </c>
      <c r="R137" s="131">
        <v>3669.8033279413598</v>
      </c>
    </row>
    <row r="138" spans="1:19" hidden="1" outlineLevel="1" x14ac:dyDescent="0.2">
      <c r="A138" s="132" t="s">
        <v>452</v>
      </c>
      <c r="B138" s="131">
        <v>271258.96956471901</v>
      </c>
      <c r="C138" s="131">
        <v>271258.96956471901</v>
      </c>
      <c r="D138" s="131">
        <v>271258.96956471901</v>
      </c>
      <c r="E138" s="131">
        <v>271258.96956471901</v>
      </c>
      <c r="F138" s="131">
        <v>271258.96956471901</v>
      </c>
      <c r="G138" s="131">
        <v>271258.96956471901</v>
      </c>
      <c r="H138" s="131">
        <v>271258.96956471901</v>
      </c>
      <c r="I138" s="131">
        <v>271258.96956471901</v>
      </c>
      <c r="J138" s="131">
        <v>271258.96956471901</v>
      </c>
      <c r="K138" s="131">
        <v>271258.96956471901</v>
      </c>
      <c r="L138" s="131">
        <v>271258.96956471901</v>
      </c>
      <c r="M138" s="131">
        <v>271258.96956471901</v>
      </c>
      <c r="N138" s="131">
        <v>271258.96956471901</v>
      </c>
      <c r="O138" s="131">
        <v>271258.96956471901</v>
      </c>
      <c r="P138" s="131">
        <v>271258.96956471901</v>
      </c>
      <c r="Q138" s="131">
        <v>271258.96956471901</v>
      </c>
      <c r="R138" s="131">
        <v>271258.96956471901</v>
      </c>
    </row>
    <row r="139" spans="1:19" hidden="1" outlineLevel="1" x14ac:dyDescent="0.2">
      <c r="A139" s="132" t="s">
        <v>454</v>
      </c>
      <c r="B139" s="131">
        <v>158010.81365990601</v>
      </c>
      <c r="C139" s="131">
        <v>158010.81365990601</v>
      </c>
      <c r="D139" s="131">
        <v>158010.81365990601</v>
      </c>
      <c r="E139" s="131">
        <v>158010.81365990601</v>
      </c>
      <c r="F139" s="131">
        <v>158010.81365990601</v>
      </c>
      <c r="G139" s="131">
        <v>158010.81365990601</v>
      </c>
      <c r="H139" s="131">
        <v>158010.81365990601</v>
      </c>
      <c r="I139" s="131">
        <v>158010.81365990601</v>
      </c>
      <c r="J139" s="131">
        <v>158010.81365990601</v>
      </c>
      <c r="K139" s="131">
        <v>158010.81365990601</v>
      </c>
      <c r="L139" s="131">
        <v>158010.81365990601</v>
      </c>
      <c r="M139" s="131">
        <v>158010.81365990601</v>
      </c>
      <c r="N139" s="131">
        <v>158010.81365990601</v>
      </c>
      <c r="O139" s="131">
        <v>158010.81365990601</v>
      </c>
      <c r="P139" s="131">
        <v>158010.81365990601</v>
      </c>
      <c r="Q139" s="131">
        <v>158010.81365990601</v>
      </c>
      <c r="R139" s="131">
        <v>158010.81365990601</v>
      </c>
    </row>
    <row r="140" spans="1:19" hidden="1" outlineLevel="1" x14ac:dyDescent="0.2">
      <c r="A140" s="132" t="s">
        <v>455</v>
      </c>
      <c r="B140" s="131">
        <v>10327.005122983999</v>
      </c>
      <c r="C140" s="131">
        <v>10327.005122983999</v>
      </c>
      <c r="D140" s="131">
        <v>10327.005122983999</v>
      </c>
      <c r="E140" s="131">
        <v>10327.005122983999</v>
      </c>
      <c r="F140" s="131">
        <v>10327.005122983999</v>
      </c>
      <c r="G140" s="131">
        <v>10327.005122983999</v>
      </c>
      <c r="H140" s="131">
        <v>10327.005122983999</v>
      </c>
      <c r="I140" s="131">
        <v>10327.005122983999</v>
      </c>
      <c r="J140" s="131">
        <v>10327.005122983999</v>
      </c>
      <c r="K140" s="131">
        <v>10327.005122983999</v>
      </c>
      <c r="L140" s="131">
        <v>10327.005122983999</v>
      </c>
      <c r="M140" s="131">
        <v>10327.005122983999</v>
      </c>
      <c r="N140" s="131">
        <v>10327.005122983999</v>
      </c>
      <c r="O140" s="131">
        <v>10327.005122983999</v>
      </c>
      <c r="P140" s="131">
        <v>10327.005122983999</v>
      </c>
      <c r="Q140" s="131">
        <v>10327.005122983999</v>
      </c>
      <c r="R140" s="131">
        <v>10327.005122983999</v>
      </c>
    </row>
    <row r="141" spans="1:19" hidden="1" outlineLevel="1" x14ac:dyDescent="0.2">
      <c r="A141" s="132" t="s">
        <v>458</v>
      </c>
      <c r="B141" s="131">
        <v>9414.2174174374795</v>
      </c>
      <c r="C141" s="131">
        <v>9414.2174174374795</v>
      </c>
      <c r="D141" s="131">
        <v>9414.2174174374795</v>
      </c>
      <c r="E141" s="131">
        <v>9414.2174174374795</v>
      </c>
      <c r="F141" s="131">
        <v>9414.2174174374795</v>
      </c>
      <c r="G141" s="131">
        <v>9414.2174174374795</v>
      </c>
      <c r="H141" s="131">
        <v>9414.2174174374795</v>
      </c>
      <c r="I141" s="131">
        <v>9414.2174174374795</v>
      </c>
      <c r="J141" s="131">
        <v>9414.2174174374795</v>
      </c>
      <c r="K141" s="131">
        <v>9414.2174174374795</v>
      </c>
      <c r="L141" s="131">
        <v>9414.2174174374795</v>
      </c>
      <c r="M141" s="131">
        <v>9414.2174174374795</v>
      </c>
      <c r="N141" s="131">
        <v>9414.2174174374795</v>
      </c>
      <c r="O141" s="131">
        <v>9414.2174174374795</v>
      </c>
      <c r="P141" s="131">
        <v>9414.2174174374795</v>
      </c>
      <c r="Q141" s="131">
        <v>9414.2174174374795</v>
      </c>
      <c r="R141" s="131">
        <v>9414.2174174374795</v>
      </c>
    </row>
    <row r="142" spans="1:19" hidden="1" outlineLevel="1" x14ac:dyDescent="0.2">
      <c r="A142" s="132" t="s">
        <v>460</v>
      </c>
      <c r="B142" s="131">
        <v>5703507.5211194903</v>
      </c>
      <c r="C142" s="131">
        <v>5703507.5211194903</v>
      </c>
      <c r="D142" s="131">
        <v>5703507.5211194903</v>
      </c>
      <c r="E142" s="131">
        <v>5703507.5211194903</v>
      </c>
      <c r="F142" s="131">
        <v>5703507.5211194903</v>
      </c>
      <c r="G142" s="131">
        <v>5703507.5211194903</v>
      </c>
      <c r="H142" s="131">
        <v>5703507.5211194903</v>
      </c>
      <c r="I142" s="131">
        <v>5703507.5211194903</v>
      </c>
      <c r="J142" s="131">
        <v>5703507.5211194903</v>
      </c>
      <c r="K142" s="131">
        <v>5703507.5211194903</v>
      </c>
      <c r="L142" s="131">
        <v>5703507.5211194903</v>
      </c>
      <c r="M142" s="131">
        <v>5703507.5211194903</v>
      </c>
      <c r="N142" s="131">
        <v>5703507.5211194903</v>
      </c>
      <c r="O142" s="131">
        <v>5703507.5211194903</v>
      </c>
      <c r="P142" s="131">
        <v>5703507.5211194903</v>
      </c>
      <c r="Q142" s="131">
        <v>5703507.5211194903</v>
      </c>
      <c r="R142" s="131">
        <v>5703507.5211194903</v>
      </c>
    </row>
    <row r="143" spans="1:19" collapsed="1" x14ac:dyDescent="0.2">
      <c r="A143" s="132" t="s">
        <v>461</v>
      </c>
      <c r="B143" s="131">
        <v>312.46183692890997</v>
      </c>
      <c r="C143" s="131">
        <v>312.46183692890997</v>
      </c>
      <c r="D143" s="131">
        <v>312.46183692890997</v>
      </c>
      <c r="E143" s="131">
        <v>312.46183692890997</v>
      </c>
      <c r="F143" s="131">
        <v>312.46183692890997</v>
      </c>
      <c r="G143" s="131">
        <v>312.46183692890997</v>
      </c>
      <c r="H143" s="131">
        <v>312.46183692890997</v>
      </c>
      <c r="I143" s="131">
        <v>312.46183692890997</v>
      </c>
      <c r="J143" s="131">
        <v>312.46183692890997</v>
      </c>
      <c r="K143" s="131">
        <v>312.46183692890997</v>
      </c>
      <c r="L143" s="131">
        <v>312.46183692890997</v>
      </c>
      <c r="M143" s="131">
        <v>312.46183692890997</v>
      </c>
      <c r="N143" s="131">
        <v>312.46183692890997</v>
      </c>
      <c r="O143" s="131">
        <v>312.46183692890997</v>
      </c>
      <c r="P143" s="131">
        <v>312.46183692890997</v>
      </c>
      <c r="Q143" s="131">
        <v>312.46183692890997</v>
      </c>
      <c r="R143" s="131">
        <v>312.46183692890997</v>
      </c>
    </row>
    <row r="144" spans="1:19" s="138" customFormat="1" x14ac:dyDescent="0.2">
      <c r="A144" s="132" t="s">
        <v>509</v>
      </c>
      <c r="B144" s="131">
        <v>6156500.7920494098</v>
      </c>
      <c r="C144" s="131">
        <v>6156500.7920494098</v>
      </c>
      <c r="D144" s="131">
        <v>6156500.7920494098</v>
      </c>
      <c r="E144" s="131">
        <v>6156500.7920494098</v>
      </c>
      <c r="F144" s="131">
        <v>6156500.7920494098</v>
      </c>
      <c r="G144" s="131">
        <v>6156500.7920494098</v>
      </c>
      <c r="H144" s="131">
        <v>6156500.7920494098</v>
      </c>
      <c r="I144" s="131">
        <v>6156500.7920494098</v>
      </c>
      <c r="J144" s="131">
        <v>6156500.7920494098</v>
      </c>
      <c r="K144" s="131">
        <v>6156500.7920494098</v>
      </c>
      <c r="L144" s="131">
        <v>6156500.7920494098</v>
      </c>
      <c r="M144" s="131">
        <v>6156500.7920494098</v>
      </c>
      <c r="N144" s="131">
        <v>6156500.7920494098</v>
      </c>
      <c r="O144" s="131">
        <v>6156500.7920494098</v>
      </c>
      <c r="P144" s="131">
        <v>6156500.7920494098</v>
      </c>
      <c r="Q144" s="131">
        <v>6156500.7920494098</v>
      </c>
      <c r="R144" s="131">
        <v>6156500.7920494098</v>
      </c>
      <c r="S144" s="131">
        <v>104660513.46483999</v>
      </c>
    </row>
    <row r="145" spans="1:19" x14ac:dyDescent="0.2">
      <c r="A145" s="137" t="s">
        <v>510</v>
      </c>
      <c r="B145" s="138">
        <v>5.9608590202418201E-4</v>
      </c>
      <c r="C145" s="138">
        <v>0</v>
      </c>
      <c r="D145" s="138">
        <v>0</v>
      </c>
      <c r="E145" s="138">
        <v>4.4060575760020503E-2</v>
      </c>
      <c r="F145" s="138">
        <v>0</v>
      </c>
      <c r="G145" s="138">
        <v>2.5665685589444601E-2</v>
      </c>
      <c r="H145" s="138">
        <v>1.67741473148521E-3</v>
      </c>
      <c r="I145" s="138">
        <v>0</v>
      </c>
      <c r="J145" s="138">
        <v>0</v>
      </c>
      <c r="K145" s="138">
        <v>0</v>
      </c>
      <c r="L145" s="138">
        <v>1.52915068728572E-3</v>
      </c>
      <c r="M145" s="138">
        <v>0</v>
      </c>
      <c r="N145" s="138">
        <v>0.92642033417506897</v>
      </c>
      <c r="O145" s="138">
        <v>5.0753154670657697E-5</v>
      </c>
      <c r="P145" s="138">
        <v>0</v>
      </c>
      <c r="Q145" s="138">
        <v>0</v>
      </c>
      <c r="R145" s="138">
        <v>0</v>
      </c>
      <c r="S145" s="138">
        <v>1</v>
      </c>
    </row>
    <row r="146" spans="1:19" x14ac:dyDescent="0.2">
      <c r="A146" s="132" t="s">
        <v>511</v>
      </c>
      <c r="B146" s="131">
        <v>0</v>
      </c>
      <c r="C146" s="131">
        <v>0</v>
      </c>
      <c r="D146" s="131">
        <v>0</v>
      </c>
      <c r="E146" s="131">
        <v>0</v>
      </c>
      <c r="F146" s="131">
        <v>0</v>
      </c>
      <c r="G146" s="131">
        <v>0</v>
      </c>
      <c r="H146" s="131">
        <v>0</v>
      </c>
      <c r="I146" s="131">
        <v>0</v>
      </c>
      <c r="J146" s="131">
        <v>0</v>
      </c>
      <c r="K146" s="131">
        <v>0</v>
      </c>
      <c r="L146" s="131">
        <v>0</v>
      </c>
      <c r="M146" s="131">
        <v>0</v>
      </c>
      <c r="N146" s="131">
        <v>0</v>
      </c>
      <c r="O146" s="131">
        <v>0</v>
      </c>
      <c r="P146" s="131">
        <v>0</v>
      </c>
      <c r="Q146" s="131">
        <v>0</v>
      </c>
      <c r="R146" s="131">
        <v>0</v>
      </c>
      <c r="S146" s="131">
        <v>0</v>
      </c>
    </row>
    <row r="147" spans="1:19" x14ac:dyDescent="0.2">
      <c r="A147" s="132" t="s">
        <v>512</v>
      </c>
      <c r="B147" s="131">
        <v>0</v>
      </c>
      <c r="C147" s="131">
        <v>0</v>
      </c>
      <c r="D147" s="131">
        <v>0</v>
      </c>
      <c r="E147" s="131">
        <v>0</v>
      </c>
      <c r="F147" s="131">
        <v>0</v>
      </c>
      <c r="G147" s="131">
        <v>0</v>
      </c>
      <c r="H147" s="131">
        <v>0</v>
      </c>
      <c r="I147" s="131">
        <v>0</v>
      </c>
      <c r="J147" s="131">
        <v>0</v>
      </c>
      <c r="K147" s="131">
        <v>0</v>
      </c>
      <c r="L147" s="131">
        <v>0</v>
      </c>
      <c r="M147" s="131">
        <v>0</v>
      </c>
      <c r="N147" s="131">
        <v>0</v>
      </c>
      <c r="O147" s="131">
        <v>0</v>
      </c>
      <c r="P147" s="131">
        <v>0</v>
      </c>
      <c r="Q147" s="131">
        <v>0</v>
      </c>
      <c r="R147" s="131">
        <v>0</v>
      </c>
      <c r="S147" s="131">
        <v>0</v>
      </c>
    </row>
    <row r="148" spans="1:19" hidden="1" outlineLevel="1" x14ac:dyDescent="0.2">
      <c r="A148" s="132" t="s">
        <v>513</v>
      </c>
      <c r="B148" s="131">
        <v>784000</v>
      </c>
      <c r="C148" s="131">
        <v>784000</v>
      </c>
      <c r="D148" s="131">
        <v>784000</v>
      </c>
      <c r="E148" s="131">
        <v>784000</v>
      </c>
      <c r="F148" s="131">
        <v>784000</v>
      </c>
      <c r="G148" s="131">
        <v>784000</v>
      </c>
      <c r="H148" s="131">
        <v>784000</v>
      </c>
      <c r="I148" s="131">
        <v>784000</v>
      </c>
      <c r="J148" s="131">
        <v>784000</v>
      </c>
      <c r="K148" s="131">
        <v>784000</v>
      </c>
      <c r="L148" s="131">
        <v>784000</v>
      </c>
      <c r="M148" s="131">
        <v>784000</v>
      </c>
      <c r="N148" s="131">
        <v>784000</v>
      </c>
      <c r="O148" s="131">
        <v>784000</v>
      </c>
      <c r="P148" s="131">
        <v>784000</v>
      </c>
      <c r="Q148" s="131">
        <v>784000</v>
      </c>
      <c r="R148" s="131">
        <v>784000</v>
      </c>
      <c r="S148" s="131">
        <v>13328000</v>
      </c>
    </row>
    <row r="149" spans="1:19" hidden="1" outlineLevel="1" x14ac:dyDescent="0.2">
      <c r="A149" s="132" t="s">
        <v>452</v>
      </c>
      <c r="B149" s="131">
        <v>31407.662164453901</v>
      </c>
      <c r="C149" s="131">
        <v>31407.662164453901</v>
      </c>
      <c r="D149" s="131">
        <v>31407.662164453901</v>
      </c>
      <c r="E149" s="131">
        <v>31407.662164453901</v>
      </c>
      <c r="F149" s="131">
        <v>31407.662164453901</v>
      </c>
      <c r="G149" s="131">
        <v>31407.662164453901</v>
      </c>
      <c r="H149" s="131">
        <v>31407.662164453901</v>
      </c>
      <c r="I149" s="131">
        <v>31407.662164453901</v>
      </c>
      <c r="J149" s="131">
        <v>31407.662164453901</v>
      </c>
      <c r="K149" s="131">
        <v>31407.662164453901</v>
      </c>
      <c r="L149" s="131">
        <v>31407.662164453901</v>
      </c>
      <c r="M149" s="131">
        <v>31407.662164453901</v>
      </c>
      <c r="N149" s="131">
        <v>31407.662164453901</v>
      </c>
      <c r="O149" s="131">
        <v>31407.662164453901</v>
      </c>
      <c r="P149" s="131">
        <v>31407.662164453901</v>
      </c>
      <c r="Q149" s="131">
        <v>31407.662164453901</v>
      </c>
      <c r="R149" s="131">
        <v>31407.662164453901</v>
      </c>
    </row>
    <row r="150" spans="1:19" hidden="1" outlineLevel="1" x14ac:dyDescent="0.2">
      <c r="A150" s="132" t="s">
        <v>454</v>
      </c>
      <c r="B150" s="131">
        <v>11743.654783063699</v>
      </c>
      <c r="C150" s="131">
        <v>11743.654783063699</v>
      </c>
      <c r="D150" s="131">
        <v>11743.654783063699</v>
      </c>
      <c r="E150" s="131">
        <v>11743.654783063699</v>
      </c>
      <c r="F150" s="131">
        <v>11743.654783063699</v>
      </c>
      <c r="G150" s="131">
        <v>11743.654783063699</v>
      </c>
      <c r="H150" s="131">
        <v>11743.654783063699</v>
      </c>
      <c r="I150" s="131">
        <v>11743.654783063699</v>
      </c>
      <c r="J150" s="131">
        <v>11743.654783063699</v>
      </c>
      <c r="K150" s="131">
        <v>11743.654783063699</v>
      </c>
      <c r="L150" s="131">
        <v>11743.654783063699</v>
      </c>
      <c r="M150" s="131">
        <v>11743.654783063699</v>
      </c>
      <c r="N150" s="131">
        <v>11743.654783063699</v>
      </c>
      <c r="O150" s="131">
        <v>11743.654783063699</v>
      </c>
      <c r="P150" s="131">
        <v>11743.654783063699</v>
      </c>
      <c r="Q150" s="131">
        <v>11743.654783063699</v>
      </c>
      <c r="R150" s="131">
        <v>11743.654783063699</v>
      </c>
    </row>
    <row r="151" spans="1:19" hidden="1" outlineLevel="1" x14ac:dyDescent="0.2">
      <c r="A151" s="132" t="s">
        <v>455</v>
      </c>
      <c r="B151" s="131">
        <v>1600.8597394660201</v>
      </c>
      <c r="C151" s="131">
        <v>1600.8597394660201</v>
      </c>
      <c r="D151" s="131">
        <v>1600.8597394660201</v>
      </c>
      <c r="E151" s="131">
        <v>1600.8597394660201</v>
      </c>
      <c r="F151" s="131">
        <v>1600.8597394660201</v>
      </c>
      <c r="G151" s="131">
        <v>1600.8597394660201</v>
      </c>
      <c r="H151" s="131">
        <v>1600.8597394660201</v>
      </c>
      <c r="I151" s="131">
        <v>1600.8597394660201</v>
      </c>
      <c r="J151" s="131">
        <v>1600.8597394660201</v>
      </c>
      <c r="K151" s="131">
        <v>1600.8597394660201</v>
      </c>
      <c r="L151" s="131">
        <v>1600.8597394660201</v>
      </c>
      <c r="M151" s="131">
        <v>1600.8597394660201</v>
      </c>
      <c r="N151" s="131">
        <v>1600.8597394660201</v>
      </c>
      <c r="O151" s="131">
        <v>1600.8597394660201</v>
      </c>
      <c r="P151" s="131">
        <v>1600.8597394660201</v>
      </c>
      <c r="Q151" s="131">
        <v>1600.8597394660201</v>
      </c>
      <c r="R151" s="131">
        <v>1600.8597394660201</v>
      </c>
    </row>
    <row r="152" spans="1:19" collapsed="1" x14ac:dyDescent="0.2">
      <c r="A152" s="132" t="s">
        <v>460</v>
      </c>
      <c r="B152" s="131">
        <v>1372753.94331301</v>
      </c>
      <c r="C152" s="131">
        <v>1372753.94331301</v>
      </c>
      <c r="D152" s="131">
        <v>1372753.94331301</v>
      </c>
      <c r="E152" s="131">
        <v>1372753.94331301</v>
      </c>
      <c r="F152" s="131">
        <v>1372753.94331301</v>
      </c>
      <c r="G152" s="131">
        <v>1372753.94331301</v>
      </c>
      <c r="H152" s="131">
        <v>1372753.94331301</v>
      </c>
      <c r="I152" s="131">
        <v>1372753.94331301</v>
      </c>
      <c r="J152" s="131">
        <v>1372753.94331301</v>
      </c>
      <c r="K152" s="131">
        <v>1372753.94331301</v>
      </c>
      <c r="L152" s="131">
        <v>1372753.94331301</v>
      </c>
      <c r="M152" s="131">
        <v>1372753.94331301</v>
      </c>
      <c r="N152" s="131">
        <v>1372753.94331301</v>
      </c>
      <c r="O152" s="131">
        <v>1372753.94331301</v>
      </c>
      <c r="P152" s="131">
        <v>1372753.94331301</v>
      </c>
      <c r="Q152" s="131">
        <v>1372753.94331301</v>
      </c>
      <c r="R152" s="131">
        <v>1372753.94331301</v>
      </c>
    </row>
    <row r="153" spans="1:19" s="138" customFormat="1" x14ac:dyDescent="0.2">
      <c r="A153" s="132" t="s">
        <v>514</v>
      </c>
      <c r="B153" s="131">
        <v>1417506.12</v>
      </c>
      <c r="C153" s="131">
        <v>1417506.12</v>
      </c>
      <c r="D153" s="131">
        <v>1417506.12</v>
      </c>
      <c r="E153" s="131">
        <v>1417506.12</v>
      </c>
      <c r="F153" s="131">
        <v>1417506.12</v>
      </c>
      <c r="G153" s="131">
        <v>1417506.12</v>
      </c>
      <c r="H153" s="131">
        <v>1417506.12</v>
      </c>
      <c r="I153" s="131">
        <v>1417506.12</v>
      </c>
      <c r="J153" s="131">
        <v>1417506.12</v>
      </c>
      <c r="K153" s="131">
        <v>1417506.12</v>
      </c>
      <c r="L153" s="131">
        <v>1417506.12</v>
      </c>
      <c r="M153" s="131">
        <v>1417506.12</v>
      </c>
      <c r="N153" s="131">
        <v>1417506.12</v>
      </c>
      <c r="O153" s="131">
        <v>1417506.12</v>
      </c>
      <c r="P153" s="131">
        <v>1417506.12</v>
      </c>
      <c r="Q153" s="131">
        <v>1417506.12</v>
      </c>
      <c r="R153" s="131">
        <v>1417506.12</v>
      </c>
      <c r="S153" s="131">
        <v>24097604.039999999</v>
      </c>
    </row>
    <row r="154" spans="1:19" x14ac:dyDescent="0.2">
      <c r="A154" s="137" t="s">
        <v>515</v>
      </c>
      <c r="B154" s="138">
        <v>0</v>
      </c>
      <c r="C154" s="138">
        <v>0</v>
      </c>
      <c r="D154" s="138">
        <v>0</v>
      </c>
      <c r="E154" s="138">
        <v>2.2156985230126401E-2</v>
      </c>
      <c r="F154" s="138">
        <v>0</v>
      </c>
      <c r="G154" s="138">
        <v>8.2847295100664294E-3</v>
      </c>
      <c r="H154" s="138">
        <v>1.1293494376348899E-3</v>
      </c>
      <c r="I154" s="138">
        <v>0</v>
      </c>
      <c r="J154" s="138">
        <v>0</v>
      </c>
      <c r="K154" s="138">
        <v>0</v>
      </c>
      <c r="L154" s="138">
        <v>0</v>
      </c>
      <c r="M154" s="138">
        <v>0</v>
      </c>
      <c r="N154" s="138">
        <v>0.96842893582217204</v>
      </c>
      <c r="O154" s="138">
        <v>0</v>
      </c>
      <c r="P154" s="138">
        <v>0</v>
      </c>
      <c r="Q154" s="138">
        <v>0</v>
      </c>
      <c r="R154" s="138">
        <v>0</v>
      </c>
      <c r="S154" s="138">
        <v>1</v>
      </c>
    </row>
    <row r="155" spans="1:19" x14ac:dyDescent="0.2">
      <c r="A155" s="132" t="s">
        <v>516</v>
      </c>
      <c r="B155" s="131">
        <v>0</v>
      </c>
      <c r="C155" s="131">
        <v>0</v>
      </c>
      <c r="D155" s="131">
        <v>0</v>
      </c>
      <c r="E155" s="131">
        <v>17371.0764204191</v>
      </c>
      <c r="F155" s="131">
        <v>0</v>
      </c>
      <c r="G155" s="131">
        <v>6495.2279358920796</v>
      </c>
      <c r="H155" s="131">
        <v>885.40995910575896</v>
      </c>
      <c r="I155" s="131">
        <v>0</v>
      </c>
      <c r="J155" s="131">
        <v>0</v>
      </c>
      <c r="K155" s="131">
        <v>0</v>
      </c>
      <c r="L155" s="131">
        <v>0</v>
      </c>
      <c r="M155" s="131">
        <v>0</v>
      </c>
      <c r="N155" s="131">
        <v>759248.28568458301</v>
      </c>
      <c r="O155" s="131">
        <v>0</v>
      </c>
      <c r="P155" s="131">
        <v>0</v>
      </c>
      <c r="Q155" s="131">
        <v>0</v>
      </c>
      <c r="R155" s="131">
        <v>0</v>
      </c>
      <c r="S155" s="131">
        <v>784000</v>
      </c>
    </row>
    <row r="156" spans="1:19" x14ac:dyDescent="0.2">
      <c r="A156" s="132" t="s">
        <v>517</v>
      </c>
      <c r="B156" s="131">
        <v>0</v>
      </c>
      <c r="C156" s="131">
        <v>0</v>
      </c>
      <c r="D156" s="131">
        <v>0</v>
      </c>
      <c r="E156" s="131">
        <v>0</v>
      </c>
      <c r="F156" s="131">
        <v>0</v>
      </c>
      <c r="G156" s="131">
        <v>0</v>
      </c>
      <c r="H156" s="131">
        <v>0</v>
      </c>
      <c r="I156" s="131">
        <v>0</v>
      </c>
      <c r="J156" s="131">
        <v>0</v>
      </c>
      <c r="K156" s="131">
        <v>0</v>
      </c>
      <c r="L156" s="131">
        <v>0</v>
      </c>
      <c r="M156" s="131">
        <v>0</v>
      </c>
      <c r="N156" s="131">
        <v>0</v>
      </c>
      <c r="O156" s="131">
        <v>0</v>
      </c>
      <c r="P156" s="131">
        <v>0</v>
      </c>
      <c r="Q156" s="131">
        <v>0</v>
      </c>
      <c r="R156" s="131">
        <v>0</v>
      </c>
      <c r="S156" s="131">
        <v>0</v>
      </c>
    </row>
    <row r="157" spans="1:19" hidden="1" outlineLevel="1" x14ac:dyDescent="0.2">
      <c r="A157" s="132" t="s">
        <v>518</v>
      </c>
      <c r="B157" s="131">
        <v>388741.09904188401</v>
      </c>
      <c r="C157" s="131">
        <v>388741.09904188401</v>
      </c>
      <c r="D157" s="131">
        <v>388741.09904188401</v>
      </c>
      <c r="E157" s="131">
        <v>388741.09904188401</v>
      </c>
      <c r="F157" s="131">
        <v>388741.09904188401</v>
      </c>
      <c r="G157" s="131">
        <v>388741.09904188401</v>
      </c>
      <c r="H157" s="131">
        <v>388741.09904188401</v>
      </c>
      <c r="I157" s="131">
        <v>388741.09904188401</v>
      </c>
      <c r="J157" s="131">
        <v>388741.09904188401</v>
      </c>
      <c r="K157" s="131">
        <v>388741.09904188401</v>
      </c>
      <c r="L157" s="131">
        <v>388741.09904188401</v>
      </c>
      <c r="M157" s="131">
        <v>388741.09904188401</v>
      </c>
      <c r="N157" s="131">
        <v>388741.09904188401</v>
      </c>
      <c r="O157" s="131">
        <v>388741.09904188401</v>
      </c>
      <c r="P157" s="131">
        <v>388741.09904188401</v>
      </c>
      <c r="Q157" s="131">
        <v>388741.09904188401</v>
      </c>
      <c r="R157" s="131">
        <v>388741.09904188401</v>
      </c>
      <c r="S157" s="131">
        <v>6608598.6837120196</v>
      </c>
    </row>
    <row r="158" spans="1:19" hidden="1" outlineLevel="1" x14ac:dyDescent="0.2">
      <c r="A158" s="132" t="s">
        <v>450</v>
      </c>
      <c r="B158" s="131">
        <v>100.91071021905699</v>
      </c>
      <c r="C158" s="131">
        <v>100.91071021905699</v>
      </c>
      <c r="D158" s="131">
        <v>100.91071021905699</v>
      </c>
      <c r="E158" s="131">
        <v>100.91071021905699</v>
      </c>
      <c r="F158" s="131">
        <v>100.91071021905699</v>
      </c>
      <c r="G158" s="131">
        <v>100.91071021905699</v>
      </c>
      <c r="H158" s="131">
        <v>100.91071021905699</v>
      </c>
      <c r="I158" s="131">
        <v>100.91071021905699</v>
      </c>
      <c r="J158" s="131">
        <v>100.91071021905699</v>
      </c>
      <c r="K158" s="131">
        <v>100.91071021905699</v>
      </c>
      <c r="L158" s="131">
        <v>100.91071021905699</v>
      </c>
      <c r="M158" s="131">
        <v>100.91071021905699</v>
      </c>
      <c r="N158" s="131">
        <v>100.91071021905699</v>
      </c>
      <c r="O158" s="131">
        <v>100.91071021905699</v>
      </c>
      <c r="P158" s="131">
        <v>100.91071021905699</v>
      </c>
      <c r="Q158" s="131">
        <v>100.91071021905699</v>
      </c>
      <c r="R158" s="131">
        <v>100.91071021905699</v>
      </c>
    </row>
    <row r="159" spans="1:19" hidden="1" outlineLevel="1" x14ac:dyDescent="0.2">
      <c r="A159" s="132" t="s">
        <v>451</v>
      </c>
      <c r="B159" s="131">
        <v>22.5052663078473</v>
      </c>
      <c r="C159" s="131">
        <v>22.5052663078473</v>
      </c>
      <c r="D159" s="131">
        <v>22.5052663078473</v>
      </c>
      <c r="E159" s="131">
        <v>22.5052663078473</v>
      </c>
      <c r="F159" s="131">
        <v>22.5052663078473</v>
      </c>
      <c r="G159" s="131">
        <v>22.5052663078473</v>
      </c>
      <c r="H159" s="131">
        <v>22.5052663078473</v>
      </c>
      <c r="I159" s="131">
        <v>22.5052663078473</v>
      </c>
      <c r="J159" s="131">
        <v>22.5052663078473</v>
      </c>
      <c r="K159" s="131">
        <v>22.5052663078473</v>
      </c>
      <c r="L159" s="131">
        <v>22.5052663078473</v>
      </c>
      <c r="M159" s="131">
        <v>22.5052663078473</v>
      </c>
      <c r="N159" s="131">
        <v>22.5052663078473</v>
      </c>
      <c r="O159" s="131">
        <v>22.5052663078473</v>
      </c>
      <c r="P159" s="131">
        <v>22.5052663078473</v>
      </c>
      <c r="Q159" s="131">
        <v>22.5052663078473</v>
      </c>
      <c r="R159" s="131">
        <v>22.5052663078473</v>
      </c>
    </row>
    <row r="160" spans="1:19" hidden="1" outlineLevel="1" x14ac:dyDescent="0.2">
      <c r="A160" s="132" t="s">
        <v>466</v>
      </c>
      <c r="B160" s="131">
        <v>6.1707988263452203</v>
      </c>
      <c r="C160" s="131">
        <v>6.1707988263452203</v>
      </c>
      <c r="D160" s="131">
        <v>6.1707988263452203</v>
      </c>
      <c r="E160" s="131">
        <v>6.1707988263452203</v>
      </c>
      <c r="F160" s="131">
        <v>6.1707988263452203</v>
      </c>
      <c r="G160" s="131">
        <v>6.1707988263452203</v>
      </c>
      <c r="H160" s="131">
        <v>6.1707988263452203</v>
      </c>
      <c r="I160" s="131">
        <v>6.1707988263452203</v>
      </c>
      <c r="J160" s="131">
        <v>6.1707988263452203</v>
      </c>
      <c r="K160" s="131">
        <v>6.1707988263452203</v>
      </c>
      <c r="L160" s="131">
        <v>6.1707988263452203</v>
      </c>
      <c r="M160" s="131">
        <v>6.1707988263452203</v>
      </c>
      <c r="N160" s="131">
        <v>6.1707988263452203</v>
      </c>
      <c r="O160" s="131">
        <v>6.1707988263452203</v>
      </c>
      <c r="P160" s="131">
        <v>6.1707988263452203</v>
      </c>
      <c r="Q160" s="131">
        <v>6.1707988263452203</v>
      </c>
      <c r="R160" s="131">
        <v>6.1707988263452203</v>
      </c>
    </row>
    <row r="161" spans="1:19" hidden="1" outlineLevel="1" x14ac:dyDescent="0.2">
      <c r="A161" s="132" t="s">
        <v>452</v>
      </c>
      <c r="B161" s="131">
        <v>158290.12509793899</v>
      </c>
      <c r="C161" s="131">
        <v>158290.12509793899</v>
      </c>
      <c r="D161" s="131">
        <v>158290.12509793899</v>
      </c>
      <c r="E161" s="131">
        <v>158290.12509793899</v>
      </c>
      <c r="F161" s="131">
        <v>158290.12509793899</v>
      </c>
      <c r="G161" s="131">
        <v>158290.12509793899</v>
      </c>
      <c r="H161" s="131">
        <v>158290.12509793899</v>
      </c>
      <c r="I161" s="131">
        <v>158290.12509793899</v>
      </c>
      <c r="J161" s="131">
        <v>158290.12509793899</v>
      </c>
      <c r="K161" s="131">
        <v>158290.12509793899</v>
      </c>
      <c r="L161" s="131">
        <v>158290.12509793899</v>
      </c>
      <c r="M161" s="131">
        <v>158290.12509793899</v>
      </c>
      <c r="N161" s="131">
        <v>158290.12509793899</v>
      </c>
      <c r="O161" s="131">
        <v>158290.12509793899</v>
      </c>
      <c r="P161" s="131">
        <v>158290.12509793899</v>
      </c>
      <c r="Q161" s="131">
        <v>158290.12509793899</v>
      </c>
      <c r="R161" s="131">
        <v>158290.12509793899</v>
      </c>
    </row>
    <row r="162" spans="1:19" hidden="1" outlineLevel="1" x14ac:dyDescent="0.2">
      <c r="A162" s="132" t="s">
        <v>453</v>
      </c>
      <c r="B162" s="131">
        <v>3996.5904575157301</v>
      </c>
      <c r="C162" s="131">
        <v>3996.5904575157301</v>
      </c>
      <c r="D162" s="131">
        <v>3996.5904575157301</v>
      </c>
      <c r="E162" s="131">
        <v>3996.5904575157301</v>
      </c>
      <c r="F162" s="131">
        <v>3996.5904575157301</v>
      </c>
      <c r="G162" s="131">
        <v>3996.5904575157301</v>
      </c>
      <c r="H162" s="131">
        <v>3996.5904575157301</v>
      </c>
      <c r="I162" s="131">
        <v>3996.5904575157301</v>
      </c>
      <c r="J162" s="131">
        <v>3996.5904575157301</v>
      </c>
      <c r="K162" s="131">
        <v>3996.5904575157301</v>
      </c>
      <c r="L162" s="131">
        <v>3996.5904575157301</v>
      </c>
      <c r="M162" s="131">
        <v>3996.5904575157301</v>
      </c>
      <c r="N162" s="131">
        <v>3996.5904575157301</v>
      </c>
      <c r="O162" s="131">
        <v>3996.5904575157301</v>
      </c>
      <c r="P162" s="131">
        <v>3996.5904575157301</v>
      </c>
      <c r="Q162" s="131">
        <v>3996.5904575157301</v>
      </c>
      <c r="R162" s="131">
        <v>3996.5904575157301</v>
      </c>
    </row>
    <row r="163" spans="1:19" hidden="1" outlineLevel="1" x14ac:dyDescent="0.2">
      <c r="A163" s="132" t="s">
        <v>454</v>
      </c>
      <c r="B163" s="131">
        <v>39226.921166688597</v>
      </c>
      <c r="C163" s="131">
        <v>39226.921166688597</v>
      </c>
      <c r="D163" s="131">
        <v>39226.921166688597</v>
      </c>
      <c r="E163" s="131">
        <v>39226.921166688597</v>
      </c>
      <c r="F163" s="131">
        <v>39226.921166688597</v>
      </c>
      <c r="G163" s="131">
        <v>39226.921166688597</v>
      </c>
      <c r="H163" s="131">
        <v>39226.921166688597</v>
      </c>
      <c r="I163" s="131">
        <v>39226.921166688597</v>
      </c>
      <c r="J163" s="131">
        <v>39226.921166688597</v>
      </c>
      <c r="K163" s="131">
        <v>39226.921166688597</v>
      </c>
      <c r="L163" s="131">
        <v>39226.921166688597</v>
      </c>
      <c r="M163" s="131">
        <v>39226.921166688597</v>
      </c>
      <c r="N163" s="131">
        <v>39226.921166688597</v>
      </c>
      <c r="O163" s="131">
        <v>39226.921166688597</v>
      </c>
      <c r="P163" s="131">
        <v>39226.921166688597</v>
      </c>
      <c r="Q163" s="131">
        <v>39226.921166688597</v>
      </c>
      <c r="R163" s="131">
        <v>39226.921166688597</v>
      </c>
    </row>
    <row r="164" spans="1:19" hidden="1" outlineLevel="1" x14ac:dyDescent="0.2">
      <c r="A164" s="132" t="s">
        <v>455</v>
      </c>
      <c r="B164" s="131">
        <v>1136.3042054493001</v>
      </c>
      <c r="C164" s="131">
        <v>1136.3042054493001</v>
      </c>
      <c r="D164" s="131">
        <v>1136.3042054493001</v>
      </c>
      <c r="E164" s="131">
        <v>1136.3042054493001</v>
      </c>
      <c r="F164" s="131">
        <v>1136.3042054493001</v>
      </c>
      <c r="G164" s="131">
        <v>1136.3042054493001</v>
      </c>
      <c r="H164" s="131">
        <v>1136.3042054493001</v>
      </c>
      <c r="I164" s="131">
        <v>1136.3042054493001</v>
      </c>
      <c r="J164" s="131">
        <v>1136.3042054493001</v>
      </c>
      <c r="K164" s="131">
        <v>1136.3042054493001</v>
      </c>
      <c r="L164" s="131">
        <v>1136.3042054493001</v>
      </c>
      <c r="M164" s="131">
        <v>1136.3042054493001</v>
      </c>
      <c r="N164" s="131">
        <v>1136.3042054493001</v>
      </c>
      <c r="O164" s="131">
        <v>1136.3042054493001</v>
      </c>
      <c r="P164" s="131">
        <v>1136.3042054493001</v>
      </c>
      <c r="Q164" s="131">
        <v>1136.3042054493001</v>
      </c>
      <c r="R164" s="131">
        <v>1136.3042054493001</v>
      </c>
    </row>
    <row r="165" spans="1:19" hidden="1" outlineLevel="1" x14ac:dyDescent="0.2">
      <c r="A165" s="132" t="s">
        <v>456</v>
      </c>
      <c r="B165" s="131">
        <v>57.412628296094297</v>
      </c>
      <c r="C165" s="131">
        <v>57.412628296094297</v>
      </c>
      <c r="D165" s="131">
        <v>57.412628296094297</v>
      </c>
      <c r="E165" s="131">
        <v>57.412628296094297</v>
      </c>
      <c r="F165" s="131">
        <v>57.412628296094297</v>
      </c>
      <c r="G165" s="131">
        <v>57.412628296094297</v>
      </c>
      <c r="H165" s="131">
        <v>57.412628296094297</v>
      </c>
      <c r="I165" s="131">
        <v>57.412628296094297</v>
      </c>
      <c r="J165" s="131">
        <v>57.412628296094297</v>
      </c>
      <c r="K165" s="131">
        <v>57.412628296094297</v>
      </c>
      <c r="L165" s="131">
        <v>57.412628296094297</v>
      </c>
      <c r="M165" s="131">
        <v>57.412628296094297</v>
      </c>
      <c r="N165" s="131">
        <v>57.412628296094297</v>
      </c>
      <c r="O165" s="131">
        <v>57.412628296094297</v>
      </c>
      <c r="P165" s="131">
        <v>57.412628296094297</v>
      </c>
      <c r="Q165" s="131">
        <v>57.412628296094297</v>
      </c>
      <c r="R165" s="131">
        <v>57.412628296094297</v>
      </c>
    </row>
    <row r="166" spans="1:19" hidden="1" outlineLevel="1" x14ac:dyDescent="0.2">
      <c r="A166" s="132" t="s">
        <v>457</v>
      </c>
      <c r="B166" s="131">
        <v>2.5409171637892101</v>
      </c>
      <c r="C166" s="131">
        <v>2.5409171637892101</v>
      </c>
      <c r="D166" s="131">
        <v>2.5409171637892101</v>
      </c>
      <c r="E166" s="131">
        <v>2.5409171637892101</v>
      </c>
      <c r="F166" s="131">
        <v>2.5409171637892101</v>
      </c>
      <c r="G166" s="131">
        <v>2.5409171637892101</v>
      </c>
      <c r="H166" s="131">
        <v>2.5409171637892101</v>
      </c>
      <c r="I166" s="131">
        <v>2.5409171637892101</v>
      </c>
      <c r="J166" s="131">
        <v>2.5409171637892101</v>
      </c>
      <c r="K166" s="131">
        <v>2.5409171637892101</v>
      </c>
      <c r="L166" s="131">
        <v>2.5409171637892101</v>
      </c>
      <c r="M166" s="131">
        <v>2.5409171637892101</v>
      </c>
      <c r="N166" s="131">
        <v>2.5409171637892101</v>
      </c>
      <c r="O166" s="131">
        <v>2.5409171637892101</v>
      </c>
      <c r="P166" s="131">
        <v>2.5409171637892101</v>
      </c>
      <c r="Q166" s="131">
        <v>2.5409171637892101</v>
      </c>
      <c r="R166" s="131">
        <v>2.5409171637892101</v>
      </c>
    </row>
    <row r="167" spans="1:19" hidden="1" outlineLevel="1" x14ac:dyDescent="0.2">
      <c r="A167" s="132" t="s">
        <v>467</v>
      </c>
      <c r="B167" s="131">
        <v>9.8006804889012393</v>
      </c>
      <c r="C167" s="131">
        <v>9.8006804889012393</v>
      </c>
      <c r="D167" s="131">
        <v>9.8006804889012393</v>
      </c>
      <c r="E167" s="131">
        <v>9.8006804889012393</v>
      </c>
      <c r="F167" s="131">
        <v>9.8006804889012393</v>
      </c>
      <c r="G167" s="131">
        <v>9.8006804889012393</v>
      </c>
      <c r="H167" s="131">
        <v>9.8006804889012393</v>
      </c>
      <c r="I167" s="131">
        <v>9.8006804889012393</v>
      </c>
      <c r="J167" s="131">
        <v>9.8006804889012393</v>
      </c>
      <c r="K167" s="131">
        <v>9.8006804889012393</v>
      </c>
      <c r="L167" s="131">
        <v>9.8006804889012393</v>
      </c>
      <c r="M167" s="131">
        <v>9.8006804889012393</v>
      </c>
      <c r="N167" s="131">
        <v>9.8006804889012393</v>
      </c>
      <c r="O167" s="131">
        <v>9.8006804889012393</v>
      </c>
      <c r="P167" s="131">
        <v>9.8006804889012393</v>
      </c>
      <c r="Q167" s="131">
        <v>9.8006804889012393</v>
      </c>
      <c r="R167" s="131">
        <v>9.8006804889012393</v>
      </c>
    </row>
    <row r="168" spans="1:19" hidden="1" outlineLevel="1" x14ac:dyDescent="0.2">
      <c r="A168" s="132" t="s">
        <v>458</v>
      </c>
      <c r="B168" s="131">
        <v>1949.79093504196</v>
      </c>
      <c r="C168" s="131">
        <v>1949.79093504196</v>
      </c>
      <c r="D168" s="131">
        <v>1949.79093504196</v>
      </c>
      <c r="E168" s="131">
        <v>1949.79093504196</v>
      </c>
      <c r="F168" s="131">
        <v>1949.79093504196</v>
      </c>
      <c r="G168" s="131">
        <v>1949.79093504196</v>
      </c>
      <c r="H168" s="131">
        <v>1949.79093504196</v>
      </c>
      <c r="I168" s="131">
        <v>1949.79093504196</v>
      </c>
      <c r="J168" s="131">
        <v>1949.79093504196</v>
      </c>
      <c r="K168" s="131">
        <v>1949.79093504196</v>
      </c>
      <c r="L168" s="131">
        <v>1949.79093504196</v>
      </c>
      <c r="M168" s="131">
        <v>1949.79093504196</v>
      </c>
      <c r="N168" s="131">
        <v>1949.79093504196</v>
      </c>
      <c r="O168" s="131">
        <v>1949.79093504196</v>
      </c>
      <c r="P168" s="131">
        <v>1949.79093504196</v>
      </c>
      <c r="Q168" s="131">
        <v>1949.79093504196</v>
      </c>
      <c r="R168" s="131">
        <v>1949.79093504196</v>
      </c>
    </row>
    <row r="169" spans="1:19" hidden="1" outlineLevel="1" x14ac:dyDescent="0.2">
      <c r="A169" s="132" t="s">
        <v>459</v>
      </c>
      <c r="B169" s="131">
        <v>65.6706090784092</v>
      </c>
      <c r="C169" s="131">
        <v>65.6706090784092</v>
      </c>
      <c r="D169" s="131">
        <v>65.6706090784092</v>
      </c>
      <c r="E169" s="131">
        <v>65.6706090784092</v>
      </c>
      <c r="F169" s="131">
        <v>65.6706090784092</v>
      </c>
      <c r="G169" s="131">
        <v>65.6706090784092</v>
      </c>
      <c r="H169" s="131">
        <v>65.6706090784092</v>
      </c>
      <c r="I169" s="131">
        <v>65.6706090784092</v>
      </c>
      <c r="J169" s="131">
        <v>65.6706090784092</v>
      </c>
      <c r="K169" s="131">
        <v>65.6706090784092</v>
      </c>
      <c r="L169" s="131">
        <v>65.6706090784092</v>
      </c>
      <c r="M169" s="131">
        <v>65.6706090784092</v>
      </c>
      <c r="N169" s="131">
        <v>65.6706090784092</v>
      </c>
      <c r="O169" s="131">
        <v>65.6706090784092</v>
      </c>
      <c r="P169" s="131">
        <v>65.6706090784092</v>
      </c>
      <c r="Q169" s="131">
        <v>65.6706090784092</v>
      </c>
      <c r="R169" s="131">
        <v>65.6706090784092</v>
      </c>
    </row>
    <row r="170" spans="1:19" hidden="1" outlineLevel="1" x14ac:dyDescent="0.2">
      <c r="A170" s="132" t="s">
        <v>460</v>
      </c>
      <c r="B170" s="131">
        <v>1602703.22341707</v>
      </c>
      <c r="C170" s="131">
        <v>1602703.22341707</v>
      </c>
      <c r="D170" s="131">
        <v>1602703.22341707</v>
      </c>
      <c r="E170" s="131">
        <v>1602703.22341707</v>
      </c>
      <c r="F170" s="131">
        <v>1602703.22341707</v>
      </c>
      <c r="G170" s="131">
        <v>1602703.22341707</v>
      </c>
      <c r="H170" s="131">
        <v>1602703.22341707</v>
      </c>
      <c r="I170" s="131">
        <v>1602703.22341707</v>
      </c>
      <c r="J170" s="131">
        <v>1602703.22341707</v>
      </c>
      <c r="K170" s="131">
        <v>1602703.22341707</v>
      </c>
      <c r="L170" s="131">
        <v>1602703.22341707</v>
      </c>
      <c r="M170" s="131">
        <v>1602703.22341707</v>
      </c>
      <c r="N170" s="131">
        <v>1602703.22341707</v>
      </c>
      <c r="O170" s="131">
        <v>1602703.22341707</v>
      </c>
      <c r="P170" s="131">
        <v>1602703.22341707</v>
      </c>
      <c r="Q170" s="131">
        <v>1602703.22341707</v>
      </c>
      <c r="R170" s="131">
        <v>1602703.22341707</v>
      </c>
    </row>
    <row r="171" spans="1:19" hidden="1" outlineLevel="1" x14ac:dyDescent="0.2">
      <c r="A171" s="132" t="s">
        <v>461</v>
      </c>
      <c r="B171" s="131">
        <v>3354.2223992987401</v>
      </c>
      <c r="C171" s="131">
        <v>3354.2223992987401</v>
      </c>
      <c r="D171" s="131">
        <v>3354.2223992987401</v>
      </c>
      <c r="E171" s="131">
        <v>3354.2223992987401</v>
      </c>
      <c r="F171" s="131">
        <v>3354.2223992987401</v>
      </c>
      <c r="G171" s="131">
        <v>3354.2223992987401</v>
      </c>
      <c r="H171" s="131">
        <v>3354.2223992987401</v>
      </c>
      <c r="I171" s="131">
        <v>3354.2223992987401</v>
      </c>
      <c r="J171" s="131">
        <v>3354.2223992987401</v>
      </c>
      <c r="K171" s="131">
        <v>3354.2223992987401</v>
      </c>
      <c r="L171" s="131">
        <v>3354.2223992987401</v>
      </c>
      <c r="M171" s="131">
        <v>3354.2223992987401</v>
      </c>
      <c r="N171" s="131">
        <v>3354.2223992987401</v>
      </c>
      <c r="O171" s="131">
        <v>3354.2223992987401</v>
      </c>
      <c r="P171" s="131">
        <v>3354.2223992987401</v>
      </c>
      <c r="Q171" s="131">
        <v>3354.2223992987401</v>
      </c>
      <c r="R171" s="131">
        <v>3354.2223992987401</v>
      </c>
    </row>
    <row r="172" spans="1:19" hidden="1" outlineLevel="1" x14ac:dyDescent="0.2">
      <c r="A172" s="132" t="s">
        <v>462</v>
      </c>
      <c r="B172" s="131">
        <v>339.03094728273197</v>
      </c>
      <c r="C172" s="131">
        <v>339.03094728273197</v>
      </c>
      <c r="D172" s="131">
        <v>339.03094728273197</v>
      </c>
      <c r="E172" s="131">
        <v>339.03094728273197</v>
      </c>
      <c r="F172" s="131">
        <v>339.03094728273197</v>
      </c>
      <c r="G172" s="131">
        <v>339.03094728273197</v>
      </c>
      <c r="H172" s="131">
        <v>339.03094728273197</v>
      </c>
      <c r="I172" s="131">
        <v>339.03094728273197</v>
      </c>
      <c r="J172" s="131">
        <v>339.03094728273197</v>
      </c>
      <c r="K172" s="131">
        <v>339.03094728273197</v>
      </c>
      <c r="L172" s="131">
        <v>339.03094728273197</v>
      </c>
      <c r="M172" s="131">
        <v>339.03094728273197</v>
      </c>
      <c r="N172" s="131">
        <v>339.03094728273197</v>
      </c>
      <c r="O172" s="131">
        <v>339.03094728273197</v>
      </c>
      <c r="P172" s="131">
        <v>339.03094728273197</v>
      </c>
      <c r="Q172" s="131">
        <v>339.03094728273197</v>
      </c>
      <c r="R172" s="131">
        <v>339.03094728273197</v>
      </c>
    </row>
    <row r="173" spans="1:19" hidden="1" outlineLevel="1" x14ac:dyDescent="0.2">
      <c r="A173" s="132" t="s">
        <v>463</v>
      </c>
      <c r="B173" s="131">
        <v>2.17792899753361</v>
      </c>
      <c r="C173" s="131">
        <v>2.17792899753361</v>
      </c>
      <c r="D173" s="131">
        <v>2.17792899753361</v>
      </c>
      <c r="E173" s="131">
        <v>2.17792899753361</v>
      </c>
      <c r="F173" s="131">
        <v>2.17792899753361</v>
      </c>
      <c r="G173" s="131">
        <v>2.17792899753361</v>
      </c>
      <c r="H173" s="131">
        <v>2.17792899753361</v>
      </c>
      <c r="I173" s="131">
        <v>2.17792899753361</v>
      </c>
      <c r="J173" s="131">
        <v>2.17792899753361</v>
      </c>
      <c r="K173" s="131">
        <v>2.17792899753361</v>
      </c>
      <c r="L173" s="131">
        <v>2.17792899753361</v>
      </c>
      <c r="M173" s="131">
        <v>2.17792899753361</v>
      </c>
      <c r="N173" s="131">
        <v>2.17792899753361</v>
      </c>
      <c r="O173" s="131">
        <v>2.17792899753361</v>
      </c>
      <c r="P173" s="131">
        <v>2.17792899753361</v>
      </c>
      <c r="Q173" s="131">
        <v>2.17792899753361</v>
      </c>
      <c r="R173" s="131">
        <v>2.17792899753361</v>
      </c>
    </row>
    <row r="174" spans="1:19" collapsed="1" x14ac:dyDescent="0.2">
      <c r="A174" s="132" t="s">
        <v>464</v>
      </c>
      <c r="B174" s="131">
        <v>5.0818343275784201</v>
      </c>
      <c r="C174" s="131">
        <v>5.0818343275784201</v>
      </c>
      <c r="D174" s="131">
        <v>5.0818343275784201</v>
      </c>
      <c r="E174" s="131">
        <v>5.0818343275784201</v>
      </c>
      <c r="F174" s="131">
        <v>5.0818343275784201</v>
      </c>
      <c r="G174" s="131">
        <v>5.0818343275784201</v>
      </c>
      <c r="H174" s="131">
        <v>5.0818343275784201</v>
      </c>
      <c r="I174" s="131">
        <v>5.0818343275784201</v>
      </c>
      <c r="J174" s="131">
        <v>5.0818343275784201</v>
      </c>
      <c r="K174" s="131">
        <v>5.0818343275784201</v>
      </c>
      <c r="L174" s="131">
        <v>5.0818343275784201</v>
      </c>
      <c r="M174" s="131">
        <v>5.0818343275784201</v>
      </c>
      <c r="N174" s="131">
        <v>5.0818343275784201</v>
      </c>
      <c r="O174" s="131">
        <v>5.0818343275784201</v>
      </c>
      <c r="P174" s="131">
        <v>5.0818343275784201</v>
      </c>
      <c r="Q174" s="131">
        <v>5.0818343275784201</v>
      </c>
      <c r="R174" s="131">
        <v>5.0818343275784201</v>
      </c>
    </row>
    <row r="175" spans="1:19" s="138" customFormat="1" x14ac:dyDescent="0.2">
      <c r="A175" s="132" t="s">
        <v>519</v>
      </c>
      <c r="B175" s="131">
        <v>1811268.48</v>
      </c>
      <c r="C175" s="131">
        <v>1811268.48</v>
      </c>
      <c r="D175" s="131">
        <v>1811268.48</v>
      </c>
      <c r="E175" s="131">
        <v>1811268.48</v>
      </c>
      <c r="F175" s="131">
        <v>1811268.48</v>
      </c>
      <c r="G175" s="131">
        <v>1811268.48</v>
      </c>
      <c r="H175" s="131">
        <v>1811268.48</v>
      </c>
      <c r="I175" s="131">
        <v>1811268.48</v>
      </c>
      <c r="J175" s="131">
        <v>1811268.48</v>
      </c>
      <c r="K175" s="131">
        <v>1811268.48</v>
      </c>
      <c r="L175" s="131">
        <v>1811268.48</v>
      </c>
      <c r="M175" s="131">
        <v>1811268.48</v>
      </c>
      <c r="N175" s="131">
        <v>1811268.48</v>
      </c>
      <c r="O175" s="131">
        <v>1811268.48</v>
      </c>
      <c r="P175" s="131">
        <v>1811268.48</v>
      </c>
      <c r="Q175" s="131">
        <v>1811268.48</v>
      </c>
      <c r="R175" s="131">
        <v>1811268.48</v>
      </c>
      <c r="S175" s="131">
        <v>30791564.16</v>
      </c>
    </row>
    <row r="176" spans="1:19" x14ac:dyDescent="0.2">
      <c r="A176" s="137" t="s">
        <v>520</v>
      </c>
      <c r="B176" s="138">
        <v>5.5712729136134002E-5</v>
      </c>
      <c r="C176" s="138">
        <v>1.2425141030360799E-5</v>
      </c>
      <c r="D176" s="138">
        <v>3.4068935083247398E-6</v>
      </c>
      <c r="E176" s="138">
        <v>8.73918620269587E-2</v>
      </c>
      <c r="F176" s="138">
        <v>2.20651466176661E-3</v>
      </c>
      <c r="G176" s="138">
        <v>2.1657154419585899E-2</v>
      </c>
      <c r="H176" s="138">
        <v>6.27352718824603E-4</v>
      </c>
      <c r="I176" s="138">
        <v>3.16974699941194E-5</v>
      </c>
      <c r="J176" s="138">
        <v>1.4028385034278299E-6</v>
      </c>
      <c r="K176" s="138">
        <v>5.4109485132216502E-6</v>
      </c>
      <c r="L176" s="138">
        <v>1.0764781458803699E-3</v>
      </c>
      <c r="M176" s="138">
        <v>3.6256695130259899E-5</v>
      </c>
      <c r="N176" s="138">
        <v>0.88485127473596703</v>
      </c>
      <c r="O176" s="138">
        <v>1.8518637277333599E-3</v>
      </c>
      <c r="P176" s="138">
        <v>1.87178737457371E-4</v>
      </c>
      <c r="Q176" s="138">
        <v>1.20243300293814E-6</v>
      </c>
      <c r="R176" s="138">
        <v>2.80567700685567E-6</v>
      </c>
      <c r="S176" s="138">
        <v>1</v>
      </c>
    </row>
    <row r="177" spans="1:19" x14ac:dyDescent="0.2">
      <c r="A177" s="132" t="s">
        <v>521</v>
      </c>
      <c r="B177" s="131">
        <v>21.6578275550035</v>
      </c>
      <c r="C177" s="131">
        <v>4.8301629798928696</v>
      </c>
      <c r="D177" s="131">
        <v>1.3243995267448201</v>
      </c>
      <c r="E177" s="131">
        <v>33972.808491676602</v>
      </c>
      <c r="F177" s="131">
        <v>857.76293466718596</v>
      </c>
      <c r="G177" s="131">
        <v>8419.0260111896296</v>
      </c>
      <c r="H177" s="131">
        <v>243.87778540279001</v>
      </c>
      <c r="I177" s="131">
        <v>12.322109322361101</v>
      </c>
      <c r="J177" s="131">
        <v>0.54534098160080802</v>
      </c>
      <c r="K177" s="131">
        <v>2.1034580718888298</v>
      </c>
      <c r="L177" s="131">
        <v>418.47129752410598</v>
      </c>
      <c r="M177" s="131">
        <v>14.0944675125637</v>
      </c>
      <c r="N177" s="131">
        <v>343978.05702947202</v>
      </c>
      <c r="O177" s="131">
        <v>719.89554079486697</v>
      </c>
      <c r="P177" s="131">
        <v>72.764068116450701</v>
      </c>
      <c r="Q177" s="131">
        <v>0.467435127086407</v>
      </c>
      <c r="R177" s="131">
        <v>1.09068196320161</v>
      </c>
      <c r="S177" s="131">
        <v>388741.09904188401</v>
      </c>
    </row>
    <row r="178" spans="1:19" x14ac:dyDescent="0.2">
      <c r="A178" s="132" t="s">
        <v>522</v>
      </c>
      <c r="B178" s="131">
        <v>0</v>
      </c>
      <c r="C178" s="131">
        <v>0</v>
      </c>
      <c r="D178" s="131">
        <v>0</v>
      </c>
      <c r="E178" s="131">
        <v>0</v>
      </c>
      <c r="F178" s="131">
        <v>0</v>
      </c>
      <c r="G178" s="131">
        <v>0</v>
      </c>
      <c r="H178" s="131">
        <v>0</v>
      </c>
      <c r="I178" s="131">
        <v>0</v>
      </c>
      <c r="J178" s="131">
        <v>0</v>
      </c>
      <c r="K178" s="131">
        <v>0</v>
      </c>
      <c r="L178" s="131">
        <v>0</v>
      </c>
      <c r="M178" s="131">
        <v>0</v>
      </c>
      <c r="N178" s="131">
        <v>0</v>
      </c>
      <c r="O178" s="131">
        <v>0</v>
      </c>
      <c r="P178" s="131">
        <v>0</v>
      </c>
      <c r="Q178" s="131">
        <v>0</v>
      </c>
      <c r="R178" s="131">
        <v>0</v>
      </c>
      <c r="S178" s="131">
        <v>0</v>
      </c>
    </row>
    <row r="179" spans="1:19" hidden="1" outlineLevel="1" x14ac:dyDescent="0.2">
      <c r="A179" s="132" t="s">
        <v>523</v>
      </c>
      <c r="B179" s="131">
        <v>0</v>
      </c>
      <c r="C179" s="131">
        <v>0</v>
      </c>
      <c r="D179" s="131">
        <v>0</v>
      </c>
      <c r="E179" s="131">
        <v>0</v>
      </c>
      <c r="F179" s="131">
        <v>0</v>
      </c>
      <c r="G179" s="131">
        <v>0</v>
      </c>
      <c r="H179" s="131">
        <v>0</v>
      </c>
      <c r="I179" s="131">
        <v>0</v>
      </c>
      <c r="J179" s="131">
        <v>0</v>
      </c>
      <c r="K179" s="131">
        <v>0</v>
      </c>
      <c r="L179" s="131">
        <v>0</v>
      </c>
      <c r="M179" s="131">
        <v>0</v>
      </c>
      <c r="N179" s="131">
        <v>0</v>
      </c>
      <c r="O179" s="131">
        <v>0</v>
      </c>
      <c r="P179" s="131">
        <v>0</v>
      </c>
      <c r="Q179" s="131">
        <v>0</v>
      </c>
      <c r="R179" s="131">
        <v>0</v>
      </c>
      <c r="S179" s="131">
        <v>0</v>
      </c>
    </row>
    <row r="180" spans="1:19" hidden="1" outlineLevel="1" x14ac:dyDescent="0.2">
      <c r="A180" s="132" t="s">
        <v>450</v>
      </c>
      <c r="B180" s="131">
        <v>563850.28812883596</v>
      </c>
      <c r="C180" s="131">
        <v>563850.28812883596</v>
      </c>
      <c r="D180" s="131">
        <v>563850.28812883596</v>
      </c>
      <c r="E180" s="131">
        <v>563850.28812883596</v>
      </c>
      <c r="F180" s="131">
        <v>563850.28812883596</v>
      </c>
      <c r="G180" s="131">
        <v>563850.28812883596</v>
      </c>
      <c r="H180" s="131">
        <v>563850.28812883596</v>
      </c>
      <c r="I180" s="131">
        <v>563850.28812883596</v>
      </c>
      <c r="J180" s="131">
        <v>563850.28812883596</v>
      </c>
      <c r="K180" s="131">
        <v>563850.28812883596</v>
      </c>
      <c r="L180" s="131">
        <v>563850.28812883596</v>
      </c>
      <c r="M180" s="131">
        <v>563850.28812883596</v>
      </c>
      <c r="N180" s="131">
        <v>563850.28812883596</v>
      </c>
      <c r="O180" s="131">
        <v>563850.28812883596</v>
      </c>
      <c r="P180" s="131">
        <v>563850.28812883596</v>
      </c>
      <c r="Q180" s="131">
        <v>563850.28812883596</v>
      </c>
      <c r="R180" s="131">
        <v>563850.28812883596</v>
      </c>
    </row>
    <row r="181" spans="1:19" hidden="1" outlineLevel="1" x14ac:dyDescent="0.2">
      <c r="A181" s="132" t="s">
        <v>451</v>
      </c>
      <c r="B181" s="131">
        <v>22442.225262293199</v>
      </c>
      <c r="C181" s="131">
        <v>22442.225262293199</v>
      </c>
      <c r="D181" s="131">
        <v>22442.225262293199</v>
      </c>
      <c r="E181" s="131">
        <v>22442.225262293199</v>
      </c>
      <c r="F181" s="131">
        <v>22442.225262293199</v>
      </c>
      <c r="G181" s="131">
        <v>22442.225262293199</v>
      </c>
      <c r="H181" s="131">
        <v>22442.225262293199</v>
      </c>
      <c r="I181" s="131">
        <v>22442.225262293199</v>
      </c>
      <c r="J181" s="131">
        <v>22442.225262293199</v>
      </c>
      <c r="K181" s="131">
        <v>22442.225262293199</v>
      </c>
      <c r="L181" s="131">
        <v>22442.225262293199</v>
      </c>
      <c r="M181" s="131">
        <v>22442.225262293199</v>
      </c>
      <c r="N181" s="131">
        <v>22442.225262293199</v>
      </c>
      <c r="O181" s="131">
        <v>22442.225262293199</v>
      </c>
      <c r="P181" s="131">
        <v>22442.225262293199</v>
      </c>
      <c r="Q181" s="131">
        <v>22442.225262293199</v>
      </c>
      <c r="R181" s="131">
        <v>22442.225262293199</v>
      </c>
    </row>
    <row r="182" spans="1:19" hidden="1" outlineLevel="1" x14ac:dyDescent="0.2">
      <c r="A182" s="132" t="s">
        <v>466</v>
      </c>
      <c r="B182" s="131">
        <v>237798.93880535499</v>
      </c>
      <c r="C182" s="131">
        <v>237798.93880535499</v>
      </c>
      <c r="D182" s="131">
        <v>237798.93880535499</v>
      </c>
      <c r="E182" s="131">
        <v>237798.93880535499</v>
      </c>
      <c r="F182" s="131">
        <v>237798.93880535499</v>
      </c>
      <c r="G182" s="131">
        <v>237798.93880535499</v>
      </c>
      <c r="H182" s="131">
        <v>237798.93880535499</v>
      </c>
      <c r="I182" s="131">
        <v>237798.93880535499</v>
      </c>
      <c r="J182" s="131">
        <v>237798.93880535499</v>
      </c>
      <c r="K182" s="131">
        <v>237798.93880535499</v>
      </c>
      <c r="L182" s="131">
        <v>237798.93880535499</v>
      </c>
      <c r="M182" s="131">
        <v>237798.93880535499</v>
      </c>
      <c r="N182" s="131">
        <v>237798.93880535499</v>
      </c>
      <c r="O182" s="131">
        <v>237798.93880535499</v>
      </c>
      <c r="P182" s="131">
        <v>237798.93880535499</v>
      </c>
      <c r="Q182" s="131">
        <v>237798.93880535499</v>
      </c>
      <c r="R182" s="131">
        <v>237798.93880535499</v>
      </c>
    </row>
    <row r="183" spans="1:19" hidden="1" outlineLevel="1" x14ac:dyDescent="0.2">
      <c r="A183" s="132" t="s">
        <v>452</v>
      </c>
      <c r="B183" s="131">
        <v>2163839.8833576501</v>
      </c>
      <c r="C183" s="131">
        <v>2163839.8833576501</v>
      </c>
      <c r="D183" s="131">
        <v>2163839.8833576501</v>
      </c>
      <c r="E183" s="131">
        <v>2163839.8833576501</v>
      </c>
      <c r="F183" s="131">
        <v>2163839.8833576501</v>
      </c>
      <c r="G183" s="131">
        <v>2163839.8833576501</v>
      </c>
      <c r="H183" s="131">
        <v>2163839.8833576501</v>
      </c>
      <c r="I183" s="131">
        <v>2163839.8833576501</v>
      </c>
      <c r="J183" s="131">
        <v>2163839.8833576501</v>
      </c>
      <c r="K183" s="131">
        <v>2163839.8833576501</v>
      </c>
      <c r="L183" s="131">
        <v>2163839.8833576501</v>
      </c>
      <c r="M183" s="131">
        <v>2163839.8833576501</v>
      </c>
      <c r="N183" s="131">
        <v>2163839.8833576501</v>
      </c>
      <c r="O183" s="131">
        <v>2163839.8833576501</v>
      </c>
      <c r="P183" s="131">
        <v>2163839.8833576501</v>
      </c>
      <c r="Q183" s="131">
        <v>2163839.8833576501</v>
      </c>
      <c r="R183" s="131">
        <v>2163839.8833576501</v>
      </c>
    </row>
    <row r="184" spans="1:19" hidden="1" outlineLevel="1" x14ac:dyDescent="0.2">
      <c r="A184" s="132" t="s">
        <v>453</v>
      </c>
      <c r="B184" s="131">
        <v>25629.8754181808</v>
      </c>
      <c r="C184" s="131">
        <v>25629.8754181808</v>
      </c>
      <c r="D184" s="131">
        <v>25629.8754181808</v>
      </c>
      <c r="E184" s="131">
        <v>25629.8754181808</v>
      </c>
      <c r="F184" s="131">
        <v>25629.8754181808</v>
      </c>
      <c r="G184" s="131">
        <v>25629.8754181808</v>
      </c>
      <c r="H184" s="131">
        <v>25629.8754181808</v>
      </c>
      <c r="I184" s="131">
        <v>25629.8754181808</v>
      </c>
      <c r="J184" s="131">
        <v>25629.8754181808</v>
      </c>
      <c r="K184" s="131">
        <v>25629.8754181808</v>
      </c>
      <c r="L184" s="131">
        <v>25629.8754181808</v>
      </c>
      <c r="M184" s="131">
        <v>25629.8754181808</v>
      </c>
      <c r="N184" s="131">
        <v>25629.8754181808</v>
      </c>
      <c r="O184" s="131">
        <v>25629.8754181808</v>
      </c>
      <c r="P184" s="131">
        <v>25629.8754181808</v>
      </c>
      <c r="Q184" s="131">
        <v>25629.8754181808</v>
      </c>
      <c r="R184" s="131">
        <v>25629.8754181808</v>
      </c>
    </row>
    <row r="185" spans="1:19" hidden="1" outlineLevel="1" x14ac:dyDescent="0.2">
      <c r="A185" s="132" t="s">
        <v>454</v>
      </c>
      <c r="B185" s="131">
        <v>6519439.9420076404</v>
      </c>
      <c r="C185" s="131">
        <v>6519439.9420076404</v>
      </c>
      <c r="D185" s="131">
        <v>6519439.9420076404</v>
      </c>
      <c r="E185" s="131">
        <v>6519439.9420076404</v>
      </c>
      <c r="F185" s="131">
        <v>6519439.9420076404</v>
      </c>
      <c r="G185" s="131">
        <v>6519439.9420076404</v>
      </c>
      <c r="H185" s="131">
        <v>6519439.9420076404</v>
      </c>
      <c r="I185" s="131">
        <v>6519439.9420076404</v>
      </c>
      <c r="J185" s="131">
        <v>6519439.9420076404</v>
      </c>
      <c r="K185" s="131">
        <v>6519439.9420076404</v>
      </c>
      <c r="L185" s="131">
        <v>6519439.9420076404</v>
      </c>
      <c r="M185" s="131">
        <v>6519439.9420076404</v>
      </c>
      <c r="N185" s="131">
        <v>6519439.9420076404</v>
      </c>
      <c r="O185" s="131">
        <v>6519439.9420076404</v>
      </c>
      <c r="P185" s="131">
        <v>6519439.9420076404</v>
      </c>
      <c r="Q185" s="131">
        <v>6519439.9420076404</v>
      </c>
      <c r="R185" s="131">
        <v>6519439.9420076404</v>
      </c>
    </row>
    <row r="186" spans="1:19" hidden="1" outlineLevel="1" x14ac:dyDescent="0.2">
      <c r="A186" s="132" t="s">
        <v>455</v>
      </c>
      <c r="B186" s="131">
        <v>2571596.4555473998</v>
      </c>
      <c r="C186" s="131">
        <v>2571596.4555473998</v>
      </c>
      <c r="D186" s="131">
        <v>2571596.4555473998</v>
      </c>
      <c r="E186" s="131">
        <v>2571596.4555473998</v>
      </c>
      <c r="F186" s="131">
        <v>2571596.4555473998</v>
      </c>
      <c r="G186" s="131">
        <v>2571596.4555473998</v>
      </c>
      <c r="H186" s="131">
        <v>2571596.4555473998</v>
      </c>
      <c r="I186" s="131">
        <v>2571596.4555473998</v>
      </c>
      <c r="J186" s="131">
        <v>2571596.4555473998</v>
      </c>
      <c r="K186" s="131">
        <v>2571596.4555473998</v>
      </c>
      <c r="L186" s="131">
        <v>2571596.4555473998</v>
      </c>
      <c r="M186" s="131">
        <v>2571596.4555473998</v>
      </c>
      <c r="N186" s="131">
        <v>2571596.4555473998</v>
      </c>
      <c r="O186" s="131">
        <v>2571596.4555473998</v>
      </c>
      <c r="P186" s="131">
        <v>2571596.4555473998</v>
      </c>
      <c r="Q186" s="131">
        <v>2571596.4555473998</v>
      </c>
      <c r="R186" s="131">
        <v>2571596.4555473998</v>
      </c>
    </row>
    <row r="187" spans="1:19" hidden="1" outlineLevel="1" x14ac:dyDescent="0.2">
      <c r="A187" s="132" t="s">
        <v>456</v>
      </c>
      <c r="B187" s="131">
        <v>532038.29517509101</v>
      </c>
      <c r="C187" s="131">
        <v>532038.29517509101</v>
      </c>
      <c r="D187" s="131">
        <v>532038.29517509101</v>
      </c>
      <c r="E187" s="131">
        <v>532038.29517509101</v>
      </c>
      <c r="F187" s="131">
        <v>532038.29517509101</v>
      </c>
      <c r="G187" s="131">
        <v>532038.29517509101</v>
      </c>
      <c r="H187" s="131">
        <v>532038.29517509101</v>
      </c>
      <c r="I187" s="131">
        <v>532038.29517509101</v>
      </c>
      <c r="J187" s="131">
        <v>532038.29517509101</v>
      </c>
      <c r="K187" s="131">
        <v>532038.29517509101</v>
      </c>
      <c r="L187" s="131">
        <v>532038.29517509101</v>
      </c>
      <c r="M187" s="131">
        <v>532038.29517509101</v>
      </c>
      <c r="N187" s="131">
        <v>532038.29517509101</v>
      </c>
      <c r="O187" s="131">
        <v>532038.29517509101</v>
      </c>
      <c r="P187" s="131">
        <v>532038.29517509101</v>
      </c>
      <c r="Q187" s="131">
        <v>532038.29517509101</v>
      </c>
      <c r="R187" s="131">
        <v>532038.29517509101</v>
      </c>
    </row>
    <row r="188" spans="1:19" hidden="1" outlineLevel="1" x14ac:dyDescent="0.2">
      <c r="A188" s="132" t="s">
        <v>457</v>
      </c>
      <c r="B188" s="131">
        <v>28314.724186541302</v>
      </c>
      <c r="C188" s="131">
        <v>28314.724186541302</v>
      </c>
      <c r="D188" s="131">
        <v>28314.724186541302</v>
      </c>
      <c r="E188" s="131">
        <v>28314.724186541302</v>
      </c>
      <c r="F188" s="131">
        <v>28314.724186541302</v>
      </c>
      <c r="G188" s="131">
        <v>28314.724186541302</v>
      </c>
      <c r="H188" s="131">
        <v>28314.724186541302</v>
      </c>
      <c r="I188" s="131">
        <v>28314.724186541302</v>
      </c>
      <c r="J188" s="131">
        <v>28314.724186541302</v>
      </c>
      <c r="K188" s="131">
        <v>28314.724186541302</v>
      </c>
      <c r="L188" s="131">
        <v>28314.724186541302</v>
      </c>
      <c r="M188" s="131">
        <v>28314.724186541302</v>
      </c>
      <c r="N188" s="131">
        <v>28314.724186541302</v>
      </c>
      <c r="O188" s="131">
        <v>28314.724186541302</v>
      </c>
      <c r="P188" s="131">
        <v>28314.724186541302</v>
      </c>
      <c r="Q188" s="131">
        <v>28314.724186541302</v>
      </c>
      <c r="R188" s="131">
        <v>28314.724186541302</v>
      </c>
    </row>
    <row r="189" spans="1:19" hidden="1" outlineLevel="1" x14ac:dyDescent="0.2">
      <c r="A189" s="132" t="s">
        <v>467</v>
      </c>
      <c r="B189" s="131">
        <v>21870.6953354537</v>
      </c>
      <c r="C189" s="131">
        <v>21870.6953354537</v>
      </c>
      <c r="D189" s="131">
        <v>21870.6953354537</v>
      </c>
      <c r="E189" s="131">
        <v>21870.6953354537</v>
      </c>
      <c r="F189" s="131">
        <v>21870.6953354537</v>
      </c>
      <c r="G189" s="131">
        <v>21870.6953354537</v>
      </c>
      <c r="H189" s="131">
        <v>21870.6953354537</v>
      </c>
      <c r="I189" s="131">
        <v>21870.6953354537</v>
      </c>
      <c r="J189" s="131">
        <v>21870.6953354537</v>
      </c>
      <c r="K189" s="131">
        <v>21870.6953354537</v>
      </c>
      <c r="L189" s="131">
        <v>21870.6953354537</v>
      </c>
      <c r="M189" s="131">
        <v>21870.6953354537</v>
      </c>
      <c r="N189" s="131">
        <v>21870.6953354537</v>
      </c>
      <c r="O189" s="131">
        <v>21870.6953354537</v>
      </c>
      <c r="P189" s="131">
        <v>21870.6953354537</v>
      </c>
      <c r="Q189" s="131">
        <v>21870.6953354537</v>
      </c>
      <c r="R189" s="131">
        <v>21870.6953354537</v>
      </c>
    </row>
    <row r="190" spans="1:19" hidden="1" outlineLevel="1" x14ac:dyDescent="0.2">
      <c r="A190" s="132" t="s">
        <v>458</v>
      </c>
      <c r="B190" s="131">
        <v>42788.833741356</v>
      </c>
      <c r="C190" s="131">
        <v>42788.833741356</v>
      </c>
      <c r="D190" s="131">
        <v>42788.833741356</v>
      </c>
      <c r="E190" s="131">
        <v>42788.833741356</v>
      </c>
      <c r="F190" s="131">
        <v>42788.833741356</v>
      </c>
      <c r="G190" s="131">
        <v>42788.833741356</v>
      </c>
      <c r="H190" s="131">
        <v>42788.833741356</v>
      </c>
      <c r="I190" s="131">
        <v>42788.833741356</v>
      </c>
      <c r="J190" s="131">
        <v>42788.833741356</v>
      </c>
      <c r="K190" s="131">
        <v>42788.833741356</v>
      </c>
      <c r="L190" s="131">
        <v>42788.833741356</v>
      </c>
      <c r="M190" s="131">
        <v>42788.833741356</v>
      </c>
      <c r="N190" s="131">
        <v>42788.833741356</v>
      </c>
      <c r="O190" s="131">
        <v>42788.833741356</v>
      </c>
      <c r="P190" s="131">
        <v>42788.833741356</v>
      </c>
      <c r="Q190" s="131">
        <v>42788.833741356</v>
      </c>
      <c r="R190" s="131">
        <v>42788.833741356</v>
      </c>
    </row>
    <row r="191" spans="1:19" hidden="1" outlineLevel="1" x14ac:dyDescent="0.2">
      <c r="A191" s="132" t="s">
        <v>459</v>
      </c>
      <c r="B191" s="131">
        <v>6943.0882343868398</v>
      </c>
      <c r="C191" s="131">
        <v>6943.0882343868398</v>
      </c>
      <c r="D191" s="131">
        <v>6943.0882343868398</v>
      </c>
      <c r="E191" s="131">
        <v>6943.0882343868398</v>
      </c>
      <c r="F191" s="131">
        <v>6943.0882343868398</v>
      </c>
      <c r="G191" s="131">
        <v>6943.0882343868398</v>
      </c>
      <c r="H191" s="131">
        <v>6943.0882343868398</v>
      </c>
      <c r="I191" s="131">
        <v>6943.0882343868398</v>
      </c>
      <c r="J191" s="131">
        <v>6943.0882343868398</v>
      </c>
      <c r="K191" s="131">
        <v>6943.0882343868398</v>
      </c>
      <c r="L191" s="131">
        <v>6943.0882343868398</v>
      </c>
      <c r="M191" s="131">
        <v>6943.0882343868398</v>
      </c>
      <c r="N191" s="131">
        <v>6943.0882343868398</v>
      </c>
      <c r="O191" s="131">
        <v>6943.0882343868398</v>
      </c>
      <c r="P191" s="131">
        <v>6943.0882343868398</v>
      </c>
      <c r="Q191" s="131">
        <v>6943.0882343868398</v>
      </c>
      <c r="R191" s="131">
        <v>6943.0882343868398</v>
      </c>
    </row>
    <row r="192" spans="1:19" hidden="1" outlineLevel="1" x14ac:dyDescent="0.2">
      <c r="A192" s="132" t="s">
        <v>460</v>
      </c>
      <c r="B192" s="131">
        <v>21174245.954793099</v>
      </c>
      <c r="C192" s="131">
        <v>21174245.954793099</v>
      </c>
      <c r="D192" s="131">
        <v>21174245.954793099</v>
      </c>
      <c r="E192" s="131">
        <v>21174245.954793099</v>
      </c>
      <c r="F192" s="131">
        <v>21174245.954793099</v>
      </c>
      <c r="G192" s="131">
        <v>21174245.954793099</v>
      </c>
      <c r="H192" s="131">
        <v>21174245.954793099</v>
      </c>
      <c r="I192" s="131">
        <v>21174245.954793099</v>
      </c>
      <c r="J192" s="131">
        <v>21174245.954793099</v>
      </c>
      <c r="K192" s="131">
        <v>21174245.954793099</v>
      </c>
      <c r="L192" s="131">
        <v>21174245.954793099</v>
      </c>
      <c r="M192" s="131">
        <v>21174245.954793099</v>
      </c>
      <c r="N192" s="131">
        <v>21174245.954793099</v>
      </c>
      <c r="O192" s="131">
        <v>21174245.954793099</v>
      </c>
      <c r="P192" s="131">
        <v>21174245.954793099</v>
      </c>
      <c r="Q192" s="131">
        <v>21174245.954793099</v>
      </c>
      <c r="R192" s="131">
        <v>21174245.954793099</v>
      </c>
    </row>
    <row r="193" spans="1:19" hidden="1" outlineLevel="1" x14ac:dyDescent="0.2">
      <c r="A193" s="132" t="s">
        <v>461</v>
      </c>
      <c r="B193" s="131">
        <v>608683.94811469899</v>
      </c>
      <c r="C193" s="131">
        <v>608683.94811469899</v>
      </c>
      <c r="D193" s="131">
        <v>608683.94811469899</v>
      </c>
      <c r="E193" s="131">
        <v>608683.94811469899</v>
      </c>
      <c r="F193" s="131">
        <v>608683.94811469899</v>
      </c>
      <c r="G193" s="131">
        <v>608683.94811469899</v>
      </c>
      <c r="H193" s="131">
        <v>608683.94811469899</v>
      </c>
      <c r="I193" s="131">
        <v>608683.94811469899</v>
      </c>
      <c r="J193" s="131">
        <v>608683.94811469899</v>
      </c>
      <c r="K193" s="131">
        <v>608683.94811469899</v>
      </c>
      <c r="L193" s="131">
        <v>608683.94811469899</v>
      </c>
      <c r="M193" s="131">
        <v>608683.94811469899</v>
      </c>
      <c r="N193" s="131">
        <v>608683.94811469899</v>
      </c>
      <c r="O193" s="131">
        <v>608683.94811469899</v>
      </c>
      <c r="P193" s="131">
        <v>608683.94811469899</v>
      </c>
      <c r="Q193" s="131">
        <v>608683.94811469899</v>
      </c>
      <c r="R193" s="131">
        <v>608683.94811469899</v>
      </c>
    </row>
    <row r="194" spans="1:19" hidden="1" outlineLevel="1" x14ac:dyDescent="0.2">
      <c r="A194" s="132" t="s">
        <v>462</v>
      </c>
      <c r="B194" s="131">
        <v>7657.7340380159003</v>
      </c>
      <c r="C194" s="131">
        <v>7657.7340380159003</v>
      </c>
      <c r="D194" s="131">
        <v>7657.7340380159003</v>
      </c>
      <c r="E194" s="131">
        <v>7657.7340380159003</v>
      </c>
      <c r="F194" s="131">
        <v>7657.7340380159003</v>
      </c>
      <c r="G194" s="131">
        <v>7657.7340380159003</v>
      </c>
      <c r="H194" s="131">
        <v>7657.7340380159003</v>
      </c>
      <c r="I194" s="131">
        <v>7657.7340380159003</v>
      </c>
      <c r="J194" s="131">
        <v>7657.7340380159003</v>
      </c>
      <c r="K194" s="131">
        <v>7657.7340380159003</v>
      </c>
      <c r="L194" s="131">
        <v>7657.7340380159003</v>
      </c>
      <c r="M194" s="131">
        <v>7657.7340380159003</v>
      </c>
      <c r="N194" s="131">
        <v>7657.7340380159003</v>
      </c>
      <c r="O194" s="131">
        <v>7657.7340380159003</v>
      </c>
      <c r="P194" s="131">
        <v>7657.7340380159003</v>
      </c>
      <c r="Q194" s="131">
        <v>7657.7340380159003</v>
      </c>
      <c r="R194" s="131">
        <v>7657.7340380159003</v>
      </c>
    </row>
    <row r="195" spans="1:19" hidden="1" outlineLevel="1" x14ac:dyDescent="0.2">
      <c r="A195" s="132" t="s">
        <v>463</v>
      </c>
      <c r="B195" s="131">
        <v>4512.0739762118001</v>
      </c>
      <c r="C195" s="131">
        <v>4512.0739762118001</v>
      </c>
      <c r="D195" s="131">
        <v>4512.0739762118001</v>
      </c>
      <c r="E195" s="131">
        <v>4512.0739762118001</v>
      </c>
      <c r="F195" s="131">
        <v>4512.0739762118001</v>
      </c>
      <c r="G195" s="131">
        <v>4512.0739762118001</v>
      </c>
      <c r="H195" s="131">
        <v>4512.0739762118001</v>
      </c>
      <c r="I195" s="131">
        <v>4512.0739762118001</v>
      </c>
      <c r="J195" s="131">
        <v>4512.0739762118001</v>
      </c>
      <c r="K195" s="131">
        <v>4512.0739762118001</v>
      </c>
      <c r="L195" s="131">
        <v>4512.0739762118001</v>
      </c>
      <c r="M195" s="131">
        <v>4512.0739762118001</v>
      </c>
      <c r="N195" s="131">
        <v>4512.0739762118001</v>
      </c>
      <c r="O195" s="131">
        <v>4512.0739762118001</v>
      </c>
      <c r="P195" s="131">
        <v>4512.0739762118001</v>
      </c>
      <c r="Q195" s="131">
        <v>4512.0739762118001</v>
      </c>
      <c r="R195" s="131">
        <v>4512.0739762118001</v>
      </c>
    </row>
    <row r="196" spans="1:19" collapsed="1" x14ac:dyDescent="0.2">
      <c r="A196" s="132" t="s">
        <v>464</v>
      </c>
      <c r="B196" s="131">
        <v>13774.7838777118</v>
      </c>
      <c r="C196" s="131">
        <v>13774.7838777118</v>
      </c>
      <c r="D196" s="131">
        <v>13774.7838777118</v>
      </c>
      <c r="E196" s="131">
        <v>13774.7838777118</v>
      </c>
      <c r="F196" s="131">
        <v>13774.7838777118</v>
      </c>
      <c r="G196" s="131">
        <v>13774.7838777118</v>
      </c>
      <c r="H196" s="131">
        <v>13774.7838777118</v>
      </c>
      <c r="I196" s="131">
        <v>13774.7838777118</v>
      </c>
      <c r="J196" s="131">
        <v>13774.7838777118</v>
      </c>
      <c r="K196" s="131">
        <v>13774.7838777118</v>
      </c>
      <c r="L196" s="131">
        <v>13774.7838777118</v>
      </c>
      <c r="M196" s="131">
        <v>13774.7838777118</v>
      </c>
      <c r="N196" s="131">
        <v>13774.7838777118</v>
      </c>
      <c r="O196" s="131">
        <v>13774.7838777118</v>
      </c>
      <c r="P196" s="131">
        <v>13774.7838777118</v>
      </c>
      <c r="Q196" s="131">
        <v>13774.7838777118</v>
      </c>
      <c r="R196" s="131">
        <v>13774.7838777118</v>
      </c>
    </row>
    <row r="197" spans="1:19" s="138" customFormat="1" x14ac:dyDescent="0.2">
      <c r="A197" s="132" t="s">
        <v>524</v>
      </c>
      <c r="B197" s="131">
        <v>34545427.740000002</v>
      </c>
      <c r="C197" s="131">
        <v>34545427.740000002</v>
      </c>
      <c r="D197" s="131">
        <v>34545427.740000002</v>
      </c>
      <c r="E197" s="131">
        <v>34545427.740000002</v>
      </c>
      <c r="F197" s="131">
        <v>34545427.740000002</v>
      </c>
      <c r="G197" s="131">
        <v>34545427.740000002</v>
      </c>
      <c r="H197" s="131">
        <v>34545427.740000002</v>
      </c>
      <c r="I197" s="131">
        <v>34545427.740000002</v>
      </c>
      <c r="J197" s="131">
        <v>34545427.740000002</v>
      </c>
      <c r="K197" s="131">
        <v>34545427.740000002</v>
      </c>
      <c r="L197" s="131">
        <v>34545427.740000002</v>
      </c>
      <c r="M197" s="131">
        <v>34545427.740000002</v>
      </c>
      <c r="N197" s="131">
        <v>34545427.740000002</v>
      </c>
      <c r="O197" s="131">
        <v>34545427.740000002</v>
      </c>
      <c r="P197" s="131">
        <v>34545427.740000002</v>
      </c>
      <c r="Q197" s="131">
        <v>34545427.740000002</v>
      </c>
      <c r="R197" s="131">
        <v>34545427.740000002</v>
      </c>
      <c r="S197" s="131">
        <v>587272271.58000004</v>
      </c>
    </row>
    <row r="198" spans="1:19" x14ac:dyDescent="0.2">
      <c r="A198" s="137" t="s">
        <v>525</v>
      </c>
      <c r="B198" s="138">
        <v>1.6321994689790901E-2</v>
      </c>
      <c r="C198" s="138">
        <v>6.4964386694530698E-4</v>
      </c>
      <c r="D198" s="138">
        <v>6.8836588330909304E-3</v>
      </c>
      <c r="E198" s="138">
        <v>6.2637518911139403E-2</v>
      </c>
      <c r="F198" s="138">
        <v>7.4191802200509799E-4</v>
      </c>
      <c r="G198" s="138">
        <v>0.188720776337611</v>
      </c>
      <c r="H198" s="138">
        <v>7.4441007791307703E-2</v>
      </c>
      <c r="I198" s="138">
        <v>1.5401120495000999E-2</v>
      </c>
      <c r="J198" s="138">
        <v>8.1963738876377704E-4</v>
      </c>
      <c r="K198" s="138">
        <v>6.33099566751918E-4</v>
      </c>
      <c r="L198" s="138">
        <v>1.23862509572608E-3</v>
      </c>
      <c r="M198" s="138">
        <v>2.0098428905390199E-4</v>
      </c>
      <c r="N198" s="138">
        <v>0.61293917429991995</v>
      </c>
      <c r="O198" s="138">
        <v>1.7619812170103898E-2</v>
      </c>
      <c r="P198" s="138">
        <v>2.2167142047423599E-4</v>
      </c>
      <c r="Q198" s="138">
        <v>1.3061276908108099E-4</v>
      </c>
      <c r="R198" s="138">
        <v>3.987440532329E-4</v>
      </c>
      <c r="S198" s="138">
        <v>1</v>
      </c>
    </row>
    <row r="199" spans="1:19" x14ac:dyDescent="0.2">
      <c r="A199" s="132" t="s">
        <v>526</v>
      </c>
      <c r="B199" s="131">
        <v>0</v>
      </c>
      <c r="C199" s="131">
        <v>0</v>
      </c>
      <c r="D199" s="131">
        <v>0</v>
      </c>
      <c r="E199" s="131">
        <v>0</v>
      </c>
      <c r="F199" s="131">
        <v>0</v>
      </c>
      <c r="G199" s="131">
        <v>0</v>
      </c>
      <c r="H199" s="131">
        <v>0</v>
      </c>
      <c r="I199" s="131">
        <v>0</v>
      </c>
      <c r="J199" s="131">
        <v>0</v>
      </c>
      <c r="K199" s="131">
        <v>0</v>
      </c>
      <c r="L199" s="131">
        <v>0</v>
      </c>
      <c r="M199" s="131">
        <v>0</v>
      </c>
      <c r="N199" s="131">
        <v>0</v>
      </c>
      <c r="O199" s="131">
        <v>0</v>
      </c>
      <c r="P199" s="131">
        <v>0</v>
      </c>
      <c r="Q199" s="131">
        <v>0</v>
      </c>
      <c r="R199" s="131">
        <v>0</v>
      </c>
      <c r="S199" s="131">
        <v>0</v>
      </c>
    </row>
    <row r="200" spans="1:19" x14ac:dyDescent="0.2">
      <c r="A200" s="132" t="s">
        <v>468</v>
      </c>
      <c r="B200" s="131">
        <v>0</v>
      </c>
      <c r="C200" s="131">
        <v>0</v>
      </c>
      <c r="D200" s="131">
        <v>0</v>
      </c>
      <c r="E200" s="131">
        <v>0</v>
      </c>
      <c r="F200" s="131">
        <v>0</v>
      </c>
      <c r="G200" s="131">
        <v>0</v>
      </c>
      <c r="H200" s="131">
        <v>0</v>
      </c>
      <c r="I200" s="131">
        <v>0</v>
      </c>
      <c r="J200" s="131">
        <v>0</v>
      </c>
      <c r="K200" s="131">
        <v>0</v>
      </c>
      <c r="L200" s="131">
        <v>0</v>
      </c>
      <c r="M200" s="131">
        <v>0</v>
      </c>
      <c r="N200" s="131">
        <v>0</v>
      </c>
      <c r="O200" s="131">
        <v>0</v>
      </c>
      <c r="P200" s="131">
        <v>0</v>
      </c>
      <c r="Q200" s="131">
        <v>0</v>
      </c>
      <c r="R200" s="131">
        <v>0</v>
      </c>
      <c r="S200" s="131">
        <v>0</v>
      </c>
    </row>
    <row r="201" spans="1:19" x14ac:dyDescent="0.2">
      <c r="A201" s="132" t="s">
        <v>527</v>
      </c>
      <c r="B201" s="131">
        <v>0</v>
      </c>
      <c r="C201" s="131">
        <v>0</v>
      </c>
      <c r="D201" s="131">
        <v>0</v>
      </c>
      <c r="E201" s="131">
        <v>0</v>
      </c>
      <c r="F201" s="131">
        <v>0</v>
      </c>
      <c r="G201" s="131">
        <v>0</v>
      </c>
      <c r="H201" s="131">
        <v>0</v>
      </c>
      <c r="I201" s="131">
        <v>0</v>
      </c>
      <c r="J201" s="131">
        <v>0</v>
      </c>
      <c r="K201" s="131">
        <v>0</v>
      </c>
      <c r="L201" s="131">
        <v>0</v>
      </c>
      <c r="M201" s="131">
        <v>0</v>
      </c>
      <c r="N201" s="131">
        <v>0</v>
      </c>
      <c r="O201" s="131">
        <v>0</v>
      </c>
      <c r="P201" s="131">
        <v>0</v>
      </c>
      <c r="Q201" s="131">
        <v>0</v>
      </c>
      <c r="R201" s="131">
        <v>0</v>
      </c>
      <c r="S201" s="131">
        <v>0</v>
      </c>
    </row>
    <row r="202" spans="1:19" x14ac:dyDescent="0.2">
      <c r="A202" s="132" t="s">
        <v>528</v>
      </c>
      <c r="B202" s="131">
        <v>0</v>
      </c>
      <c r="C202" s="131">
        <v>0</v>
      </c>
      <c r="D202" s="131">
        <v>0</v>
      </c>
      <c r="E202" s="131">
        <v>0</v>
      </c>
      <c r="F202" s="131">
        <v>0</v>
      </c>
      <c r="G202" s="131">
        <v>0</v>
      </c>
      <c r="H202" s="131">
        <v>0</v>
      </c>
      <c r="I202" s="131">
        <v>0</v>
      </c>
      <c r="J202" s="131">
        <v>0</v>
      </c>
      <c r="K202" s="131">
        <v>0</v>
      </c>
      <c r="L202" s="131">
        <v>0</v>
      </c>
      <c r="M202" s="131">
        <v>0</v>
      </c>
      <c r="N202" s="131">
        <v>0</v>
      </c>
      <c r="O202" s="131">
        <v>0</v>
      </c>
      <c r="P202" s="131">
        <v>0</v>
      </c>
      <c r="Q202" s="131">
        <v>0</v>
      </c>
      <c r="R202" s="131">
        <v>0</v>
      </c>
      <c r="S202" s="131">
        <v>0</v>
      </c>
    </row>
    <row r="203" spans="1:19" x14ac:dyDescent="0.2">
      <c r="A203" s="140" t="s">
        <v>529</v>
      </c>
      <c r="B203" s="131">
        <v>1834.8497001850601</v>
      </c>
      <c r="C203" s="131">
        <v>119.95889668256299</v>
      </c>
      <c r="D203" s="131">
        <v>0</v>
      </c>
      <c r="E203" s="131">
        <v>113449.651246208</v>
      </c>
      <c r="F203" s="131">
        <v>1354.40894640954</v>
      </c>
      <c r="G203" s="131">
        <v>97369.142817844695</v>
      </c>
      <c r="H203" s="131">
        <v>13658.8960503623</v>
      </c>
      <c r="I203" s="131">
        <v>3341.0042831951</v>
      </c>
      <c r="J203" s="131">
        <v>57.181468471249097</v>
      </c>
      <c r="K203" s="131">
        <v>0</v>
      </c>
      <c r="L203" s="131">
        <v>14723.168564609199</v>
      </c>
      <c r="M203" s="131">
        <v>1.34091172854901</v>
      </c>
      <c r="N203" s="131">
        <v>1326765.21259682</v>
      </c>
      <c r="O203" s="131">
        <v>1463.08467658782</v>
      </c>
      <c r="P203" s="131">
        <v>39.291021042499104</v>
      </c>
      <c r="Q203" s="131">
        <v>43.155909364519502</v>
      </c>
      <c r="R203" s="131">
        <v>185.772910487996</v>
      </c>
      <c r="S203" s="131">
        <v>1574406.12</v>
      </c>
    </row>
    <row r="204" spans="1:19" x14ac:dyDescent="0.2">
      <c r="A204" s="140" t="s">
        <v>530</v>
      </c>
      <c r="B204" s="131">
        <v>30.1328060278829</v>
      </c>
      <c r="C204" s="131">
        <v>0</v>
      </c>
      <c r="D204" s="131">
        <v>0</v>
      </c>
      <c r="E204" s="131">
        <v>200503.69130953299</v>
      </c>
      <c r="F204" s="131">
        <v>0</v>
      </c>
      <c r="G204" s="131">
        <v>22554.405311870301</v>
      </c>
      <c r="H204" s="131">
        <v>451.992090418244</v>
      </c>
      <c r="I204" s="131">
        <v>15.0664030139414</v>
      </c>
      <c r="J204" s="131">
        <v>0</v>
      </c>
      <c r="K204" s="131">
        <v>0</v>
      </c>
      <c r="L204" s="131">
        <v>0</v>
      </c>
      <c r="M204" s="131">
        <v>0</v>
      </c>
      <c r="N204" s="131">
        <v>524280.69207913597</v>
      </c>
      <c r="O204" s="131">
        <v>0</v>
      </c>
      <c r="P204" s="131">
        <v>0</v>
      </c>
      <c r="Q204" s="131">
        <v>0</v>
      </c>
      <c r="R204" s="131">
        <v>0</v>
      </c>
      <c r="S204" s="131">
        <v>747835.97999999905</v>
      </c>
    </row>
    <row r="205" spans="1:19" x14ac:dyDescent="0.2">
      <c r="A205" s="140" t="s">
        <v>531</v>
      </c>
      <c r="B205" s="131">
        <v>0</v>
      </c>
      <c r="C205" s="131">
        <v>0</v>
      </c>
      <c r="D205" s="131">
        <v>0</v>
      </c>
      <c r="E205" s="131">
        <v>-199898.00499340301</v>
      </c>
      <c r="F205" s="131">
        <v>0</v>
      </c>
      <c r="G205" s="131">
        <v>-8228.1294190198005</v>
      </c>
      <c r="H205" s="131">
        <v>0</v>
      </c>
      <c r="I205" s="131">
        <v>0</v>
      </c>
      <c r="J205" s="131">
        <v>0</v>
      </c>
      <c r="K205" s="131">
        <v>0</v>
      </c>
      <c r="L205" s="131">
        <v>0</v>
      </c>
      <c r="M205" s="131">
        <v>0</v>
      </c>
      <c r="N205" s="131">
        <v>-3669170.9455875698</v>
      </c>
      <c r="O205" s="131">
        <v>0</v>
      </c>
      <c r="P205" s="131">
        <v>0</v>
      </c>
      <c r="Q205" s="131">
        <v>0</v>
      </c>
      <c r="R205" s="131">
        <v>0</v>
      </c>
      <c r="S205" s="131">
        <v>-3877297.08</v>
      </c>
    </row>
    <row r="206" spans="1:19" x14ac:dyDescent="0.2">
      <c r="A206" s="140" t="s">
        <v>532</v>
      </c>
      <c r="B206" s="131">
        <v>-11.442639670723601</v>
      </c>
      <c r="C206" s="131">
        <v>-5.7213198353618298</v>
      </c>
      <c r="D206" s="131">
        <v>0</v>
      </c>
      <c r="E206" s="131">
        <v>-172329.014101015</v>
      </c>
      <c r="F206" s="131">
        <v>0</v>
      </c>
      <c r="G206" s="131">
        <v>-19870.143788211499</v>
      </c>
      <c r="H206" s="131">
        <v>-280.34467193273002</v>
      </c>
      <c r="I206" s="131">
        <v>-2.8606599176809002</v>
      </c>
      <c r="J206" s="131">
        <v>0</v>
      </c>
      <c r="K206" s="131">
        <v>0</v>
      </c>
      <c r="L206" s="131">
        <v>0</v>
      </c>
      <c r="M206" s="131">
        <v>0</v>
      </c>
      <c r="N206" s="131">
        <v>-3202660.3928194102</v>
      </c>
      <c r="O206" s="131">
        <v>0</v>
      </c>
      <c r="P206" s="131">
        <v>0</v>
      </c>
      <c r="Q206" s="131">
        <v>0</v>
      </c>
      <c r="R206" s="131">
        <v>0</v>
      </c>
      <c r="S206" s="131">
        <v>-3395159.9199999901</v>
      </c>
    </row>
    <row r="207" spans="1:19" x14ac:dyDescent="0.2">
      <c r="A207" s="140" t="s">
        <v>533</v>
      </c>
      <c r="B207" s="131">
        <v>0</v>
      </c>
      <c r="C207" s="131">
        <v>0</v>
      </c>
      <c r="D207" s="131">
        <v>0</v>
      </c>
      <c r="E207" s="131">
        <v>0</v>
      </c>
      <c r="F207" s="131">
        <v>0</v>
      </c>
      <c r="G207" s="131">
        <v>0</v>
      </c>
      <c r="H207" s="131">
        <v>0</v>
      </c>
      <c r="I207" s="131">
        <v>0</v>
      </c>
      <c r="J207" s="131">
        <v>0</v>
      </c>
      <c r="K207" s="131">
        <v>0</v>
      </c>
      <c r="L207" s="131">
        <v>0</v>
      </c>
      <c r="M207" s="131">
        <v>0</v>
      </c>
      <c r="N207" s="131">
        <v>0</v>
      </c>
      <c r="O207" s="131">
        <v>0</v>
      </c>
      <c r="P207" s="131">
        <v>0</v>
      </c>
      <c r="Q207" s="131">
        <v>0</v>
      </c>
      <c r="R207" s="131">
        <v>0</v>
      </c>
      <c r="S207" s="131">
        <v>0</v>
      </c>
    </row>
    <row r="208" spans="1:19" x14ac:dyDescent="0.2">
      <c r="A208" s="140" t="s">
        <v>534</v>
      </c>
      <c r="B208" s="131">
        <v>0</v>
      </c>
      <c r="C208" s="131">
        <v>0</v>
      </c>
      <c r="D208" s="131">
        <v>0</v>
      </c>
      <c r="E208" s="131">
        <v>17371.0764204191</v>
      </c>
      <c r="F208" s="131">
        <v>0</v>
      </c>
      <c r="G208" s="131">
        <v>6495.2279358920796</v>
      </c>
      <c r="H208" s="131">
        <v>885.40995910575896</v>
      </c>
      <c r="I208" s="131">
        <v>0</v>
      </c>
      <c r="J208" s="131">
        <v>0</v>
      </c>
      <c r="K208" s="131">
        <v>0</v>
      </c>
      <c r="L208" s="131">
        <v>0</v>
      </c>
      <c r="M208" s="131">
        <v>0</v>
      </c>
      <c r="N208" s="131">
        <v>759248.28568458301</v>
      </c>
      <c r="O208" s="131">
        <v>0</v>
      </c>
      <c r="P208" s="131">
        <v>0</v>
      </c>
      <c r="Q208" s="131">
        <v>0</v>
      </c>
      <c r="R208" s="131">
        <v>0</v>
      </c>
      <c r="S208" s="131">
        <v>784000</v>
      </c>
    </row>
    <row r="209" spans="1:19" x14ac:dyDescent="0.2">
      <c r="A209" s="140" t="s">
        <v>535</v>
      </c>
      <c r="B209" s="131">
        <v>21.6578275550035</v>
      </c>
      <c r="C209" s="131">
        <v>4.8301629798928696</v>
      </c>
      <c r="D209" s="131">
        <v>1.3243995267448201</v>
      </c>
      <c r="E209" s="131">
        <v>33972.808491676602</v>
      </c>
      <c r="F209" s="131">
        <v>857.76293466718596</v>
      </c>
      <c r="G209" s="131">
        <v>8419.0260111896296</v>
      </c>
      <c r="H209" s="131">
        <v>243.87778540279001</v>
      </c>
      <c r="I209" s="131">
        <v>12.322109322361101</v>
      </c>
      <c r="J209" s="131">
        <v>0.54534098160080802</v>
      </c>
      <c r="K209" s="131">
        <v>2.1034580718888298</v>
      </c>
      <c r="L209" s="131">
        <v>418.47129752410598</v>
      </c>
      <c r="M209" s="131">
        <v>14.0944675125637</v>
      </c>
      <c r="N209" s="131">
        <v>343978.05702947202</v>
      </c>
      <c r="O209" s="131">
        <v>719.89554079486697</v>
      </c>
      <c r="P209" s="131">
        <v>72.764068116450701</v>
      </c>
      <c r="Q209" s="131">
        <v>0.467435127086407</v>
      </c>
      <c r="R209" s="131">
        <v>1.09068196320161</v>
      </c>
      <c r="S209" s="131">
        <v>388741.09904188401</v>
      </c>
    </row>
    <row r="210" spans="1:19" x14ac:dyDescent="0.2">
      <c r="A210" s="140" t="s">
        <v>536</v>
      </c>
      <c r="B210" s="131">
        <v>0</v>
      </c>
      <c r="C210" s="131">
        <v>0</v>
      </c>
      <c r="D210" s="131">
        <v>0</v>
      </c>
      <c r="E210" s="131">
        <v>0</v>
      </c>
      <c r="F210" s="131">
        <v>0</v>
      </c>
      <c r="G210" s="131">
        <v>0</v>
      </c>
      <c r="H210" s="131">
        <v>0</v>
      </c>
      <c r="I210" s="131">
        <v>0</v>
      </c>
      <c r="J210" s="131">
        <v>0</v>
      </c>
      <c r="K210" s="131">
        <v>0</v>
      </c>
      <c r="L210" s="131">
        <v>0</v>
      </c>
      <c r="M210" s="131">
        <v>0</v>
      </c>
      <c r="N210" s="131">
        <v>0</v>
      </c>
      <c r="O210" s="131">
        <v>0</v>
      </c>
      <c r="P210" s="131">
        <v>0</v>
      </c>
      <c r="Q210" s="131">
        <v>0</v>
      </c>
      <c r="R210" s="131">
        <v>0</v>
      </c>
      <c r="S210" s="131">
        <v>0</v>
      </c>
    </row>
    <row r="211" spans="1:19" x14ac:dyDescent="0.2">
      <c r="A211" s="132" t="s">
        <v>537</v>
      </c>
      <c r="B211" s="131">
        <v>1875.1976940972199</v>
      </c>
      <c r="C211" s="131">
        <v>119.067739827094</v>
      </c>
      <c r="D211" s="131">
        <v>1.3243995267448201</v>
      </c>
      <c r="E211" s="131">
        <v>-6929.7916265818303</v>
      </c>
      <c r="F211" s="131">
        <v>2212.1718810767302</v>
      </c>
      <c r="G211" s="131">
        <v>106739.52886956499</v>
      </c>
      <c r="H211" s="131">
        <v>14959.831213356299</v>
      </c>
      <c r="I211" s="131">
        <v>3365.5321356137201</v>
      </c>
      <c r="J211" s="131">
        <v>57.726809452849899</v>
      </c>
      <c r="K211" s="131">
        <v>2.1034580718888298</v>
      </c>
      <c r="L211" s="131">
        <v>15141.639862133299</v>
      </c>
      <c r="M211" s="131">
        <v>15.435379241112701</v>
      </c>
      <c r="N211" s="131">
        <v>-3917559.0910169799</v>
      </c>
      <c r="O211" s="131">
        <v>2182.9802173826902</v>
      </c>
      <c r="P211" s="131">
        <v>112.055089158949</v>
      </c>
      <c r="Q211" s="131">
        <v>43.623344491605899</v>
      </c>
      <c r="R211" s="131">
        <v>186.863592451198</v>
      </c>
      <c r="S211" s="131">
        <v>-3777473.80095811</v>
      </c>
    </row>
    <row r="212" spans="1:19" x14ac:dyDescent="0.2">
      <c r="A212" s="132" t="s">
        <v>538</v>
      </c>
      <c r="B212" s="131">
        <v>0</v>
      </c>
      <c r="C212" s="131">
        <v>0</v>
      </c>
      <c r="D212" s="131">
        <v>0</v>
      </c>
      <c r="E212" s="131">
        <v>0</v>
      </c>
      <c r="F212" s="131">
        <v>0</v>
      </c>
      <c r="G212" s="131">
        <v>0</v>
      </c>
      <c r="H212" s="131">
        <v>0</v>
      </c>
      <c r="I212" s="131">
        <v>0</v>
      </c>
      <c r="J212" s="131">
        <v>0</v>
      </c>
      <c r="K212" s="131">
        <v>0</v>
      </c>
      <c r="L212" s="131">
        <v>0</v>
      </c>
      <c r="M212" s="131">
        <v>0</v>
      </c>
      <c r="N212" s="131">
        <v>0</v>
      </c>
      <c r="O212" s="131">
        <v>0</v>
      </c>
      <c r="P212" s="131">
        <v>0</v>
      </c>
      <c r="Q212" s="131">
        <v>0</v>
      </c>
      <c r="R212" s="131">
        <v>0</v>
      </c>
      <c r="S212" s="131">
        <v>0</v>
      </c>
    </row>
    <row r="213" spans="1:19" s="287" customFormat="1" x14ac:dyDescent="0.2">
      <c r="A213" s="286" t="s">
        <v>539</v>
      </c>
      <c r="B213" s="287">
        <v>32204457.545125101</v>
      </c>
      <c r="C213" s="287">
        <v>692311.67773174099</v>
      </c>
      <c r="D213" s="287">
        <v>13419839.589751299</v>
      </c>
      <c r="E213" s="287">
        <v>39087560.519550301</v>
      </c>
      <c r="F213" s="287">
        <v>39330.9276505952</v>
      </c>
      <c r="G213" s="287">
        <v>264802428.851841</v>
      </c>
      <c r="H213" s="287">
        <v>134627788.95994601</v>
      </c>
      <c r="I213" s="287">
        <v>29528712.527440902</v>
      </c>
      <c r="J213" s="287">
        <v>1382580.42646457</v>
      </c>
      <c r="K213" s="287">
        <v>729484.69959288405</v>
      </c>
      <c r="L213" s="287">
        <v>131787.257531993</v>
      </c>
      <c r="M213" s="287">
        <v>243510.66991530999</v>
      </c>
      <c r="N213" s="287">
        <v>605789407.77676904</v>
      </c>
      <c r="O213" s="287">
        <v>10672435.286504701</v>
      </c>
      <c r="P213" s="287">
        <v>15303.575742441501</v>
      </c>
      <c r="Q213" s="287">
        <v>190973.253407924</v>
      </c>
      <c r="R213" s="287">
        <v>34847.553142350203</v>
      </c>
      <c r="S213" s="287">
        <v>1133592761.09811</v>
      </c>
    </row>
    <row r="214" spans="1:19" x14ac:dyDescent="0.2">
      <c r="A214" s="132" t="s">
        <v>540</v>
      </c>
      <c r="B214" s="131">
        <v>0</v>
      </c>
      <c r="C214" s="131">
        <v>0</v>
      </c>
      <c r="D214" s="131">
        <v>0</v>
      </c>
      <c r="E214" s="131">
        <v>0</v>
      </c>
      <c r="F214" s="131">
        <v>0</v>
      </c>
      <c r="G214" s="131">
        <v>0</v>
      </c>
      <c r="H214" s="131">
        <v>0</v>
      </c>
      <c r="I214" s="131">
        <v>0</v>
      </c>
      <c r="J214" s="131">
        <v>0</v>
      </c>
      <c r="K214" s="131">
        <v>0</v>
      </c>
      <c r="L214" s="131">
        <v>0</v>
      </c>
      <c r="M214" s="131">
        <v>0</v>
      </c>
      <c r="N214" s="131">
        <v>0</v>
      </c>
      <c r="O214" s="131">
        <v>0</v>
      </c>
      <c r="P214" s="131">
        <v>0</v>
      </c>
      <c r="Q214" s="131">
        <v>0</v>
      </c>
      <c r="R214" s="131">
        <v>0</v>
      </c>
      <c r="S214" s="131">
        <v>0</v>
      </c>
    </row>
    <row r="215" spans="1:19" x14ac:dyDescent="0.2">
      <c r="A215" s="132" t="s">
        <v>541</v>
      </c>
      <c r="B215" s="131">
        <v>121613372.85471</v>
      </c>
      <c r="C215" s="131">
        <v>4864605.7740927003</v>
      </c>
      <c r="D215" s="131">
        <v>50081007.731127299</v>
      </c>
      <c r="E215" s="131">
        <v>423173228.84131801</v>
      </c>
      <c r="F215" s="131">
        <v>4387390.0839426098</v>
      </c>
      <c r="G215" s="131">
        <v>1431410771.1384001</v>
      </c>
      <c r="H215" s="131">
        <v>525939415.56103599</v>
      </c>
      <c r="I215" s="131">
        <v>109405959.556181</v>
      </c>
      <c r="J215" s="131">
        <v>6072479.5900748996</v>
      </c>
      <c r="K215" s="131">
        <v>4890930.5905087199</v>
      </c>
      <c r="L215" s="131">
        <v>18642232.080365401</v>
      </c>
      <c r="M215" s="131">
        <v>1271637.6816697801</v>
      </c>
      <c r="N215" s="131">
        <v>4286471714.6978102</v>
      </c>
      <c r="O215" s="131">
        <v>105835242.502194</v>
      </c>
      <c r="P215" s="131">
        <v>1576850.7984615499</v>
      </c>
      <c r="Q215" s="131">
        <v>1014453.61602196</v>
      </c>
      <c r="R215" s="131">
        <v>4470390.3667487204</v>
      </c>
      <c r="S215" s="131">
        <v>7101121683.4646702</v>
      </c>
    </row>
    <row r="216" spans="1:19" x14ac:dyDescent="0.2">
      <c r="A216" s="132" t="s">
        <v>542</v>
      </c>
      <c r="B216" s="131">
        <v>0</v>
      </c>
      <c r="C216" s="131">
        <v>0</v>
      </c>
      <c r="D216" s="131">
        <v>0</v>
      </c>
      <c r="E216" s="131">
        <v>0</v>
      </c>
      <c r="F216" s="131">
        <v>0</v>
      </c>
      <c r="G216" s="131">
        <v>0</v>
      </c>
      <c r="H216" s="131">
        <v>0</v>
      </c>
      <c r="I216" s="131">
        <v>0</v>
      </c>
      <c r="J216" s="131">
        <v>0</v>
      </c>
      <c r="K216" s="131">
        <v>0</v>
      </c>
      <c r="L216" s="131">
        <v>0</v>
      </c>
      <c r="M216" s="131">
        <v>0</v>
      </c>
      <c r="N216" s="131">
        <v>0</v>
      </c>
      <c r="O216" s="131">
        <v>0</v>
      </c>
      <c r="P216" s="131">
        <v>0</v>
      </c>
      <c r="Q216" s="131">
        <v>0</v>
      </c>
      <c r="R216" s="131">
        <v>0</v>
      </c>
      <c r="S216" s="131">
        <v>0</v>
      </c>
    </row>
    <row r="217" spans="1:19" x14ac:dyDescent="0.2">
      <c r="A217" s="132" t="s">
        <v>543</v>
      </c>
      <c r="B217" s="131">
        <v>1E-61</v>
      </c>
      <c r="C217" s="131">
        <v>1E-61</v>
      </c>
      <c r="D217" s="131">
        <v>1E-61</v>
      </c>
      <c r="E217" s="131">
        <v>1E-61</v>
      </c>
      <c r="F217" s="131">
        <v>1E-61</v>
      </c>
      <c r="G217" s="131">
        <v>1E-61</v>
      </c>
      <c r="H217" s="131">
        <v>1E-61</v>
      </c>
      <c r="I217" s="131">
        <v>1E-61</v>
      </c>
      <c r="J217" s="131">
        <v>1E-61</v>
      </c>
      <c r="K217" s="131">
        <v>1E-61</v>
      </c>
      <c r="L217" s="131">
        <v>1E-61</v>
      </c>
      <c r="M217" s="131">
        <v>1E-61</v>
      </c>
      <c r="N217" s="131">
        <v>1E-61</v>
      </c>
      <c r="O217" s="131">
        <v>1E-61</v>
      </c>
      <c r="P217" s="131">
        <v>1E-61</v>
      </c>
      <c r="Q217" s="131">
        <v>1E-61</v>
      </c>
      <c r="R217" s="131">
        <v>1E-61</v>
      </c>
      <c r="S217" s="131">
        <v>1.6999999999999901E-60</v>
      </c>
    </row>
    <row r="218" spans="1:19" x14ac:dyDescent="0.2">
      <c r="A218" s="132" t="s">
        <v>544</v>
      </c>
      <c r="B218" s="131">
        <v>0</v>
      </c>
      <c r="C218" s="131">
        <v>0</v>
      </c>
      <c r="D218" s="131">
        <v>0</v>
      </c>
      <c r="E218" s="131">
        <v>0</v>
      </c>
      <c r="F218" s="131">
        <v>0</v>
      </c>
      <c r="G218" s="131">
        <v>0</v>
      </c>
      <c r="H218" s="131">
        <v>0</v>
      </c>
      <c r="I218" s="131">
        <v>0</v>
      </c>
      <c r="J218" s="131">
        <v>0</v>
      </c>
      <c r="K218" s="131">
        <v>0</v>
      </c>
      <c r="L218" s="131">
        <v>0</v>
      </c>
      <c r="M218" s="131">
        <v>0</v>
      </c>
      <c r="N218" s="131">
        <v>0</v>
      </c>
      <c r="O218" s="131">
        <v>0</v>
      </c>
      <c r="P218" s="131">
        <v>0</v>
      </c>
      <c r="Q218" s="131">
        <v>0</v>
      </c>
      <c r="R218" s="131">
        <v>0</v>
      </c>
      <c r="S218" s="131">
        <v>0</v>
      </c>
    </row>
    <row r="219" spans="1:19" x14ac:dyDescent="0.2">
      <c r="A219" s="134" t="s">
        <v>545</v>
      </c>
    </row>
    <row r="220" spans="1:19" x14ac:dyDescent="0.2">
      <c r="A220" s="132" t="s">
        <v>546</v>
      </c>
    </row>
    <row r="221" spans="1:19" x14ac:dyDescent="0.2">
      <c r="A221" s="132" t="s">
        <v>547</v>
      </c>
    </row>
    <row r="222" spans="1:19" x14ac:dyDescent="0.2">
      <c r="A222" s="140" t="s">
        <v>548</v>
      </c>
    </row>
    <row r="223" spans="1:19" x14ac:dyDescent="0.2">
      <c r="A223" s="140" t="s">
        <v>549</v>
      </c>
    </row>
    <row r="224" spans="1:19" x14ac:dyDescent="0.2">
      <c r="A224" s="140" t="s">
        <v>550</v>
      </c>
    </row>
    <row r="225" spans="1:19" x14ac:dyDescent="0.2">
      <c r="A225" s="140" t="s">
        <v>551</v>
      </c>
    </row>
    <row r="226" spans="1:19" x14ac:dyDescent="0.2">
      <c r="A226" s="140" t="s">
        <v>552</v>
      </c>
    </row>
    <row r="227" spans="1:19" x14ac:dyDescent="0.2">
      <c r="A227" s="140" t="s">
        <v>553</v>
      </c>
    </row>
    <row r="228" spans="1:19" x14ac:dyDescent="0.2">
      <c r="A228" s="132" t="s">
        <v>554</v>
      </c>
    </row>
    <row r="229" spans="1:19" x14ac:dyDescent="0.2">
      <c r="A229" s="132" t="s">
        <v>555</v>
      </c>
    </row>
    <row r="230" spans="1:19" x14ac:dyDescent="0.2">
      <c r="A230" s="132" t="s">
        <v>556</v>
      </c>
    </row>
    <row r="231" spans="1:19" x14ac:dyDescent="0.2">
      <c r="A231" s="132" t="s">
        <v>557</v>
      </c>
    </row>
    <row r="232" spans="1:19" x14ac:dyDescent="0.2">
      <c r="A232" s="132" t="s">
        <v>558</v>
      </c>
    </row>
    <row r="233" spans="1:19" x14ac:dyDescent="0.2">
      <c r="A233" s="132" t="s">
        <v>559</v>
      </c>
    </row>
    <row r="234" spans="1:19" x14ac:dyDescent="0.2">
      <c r="A234" s="132" t="s">
        <v>560</v>
      </c>
    </row>
    <row r="235" spans="1:19" x14ac:dyDescent="0.2">
      <c r="A235" s="132" t="s">
        <v>561</v>
      </c>
    </row>
    <row r="236" spans="1:19" x14ac:dyDescent="0.2">
      <c r="A236" s="132" t="s">
        <v>562</v>
      </c>
    </row>
    <row r="237" spans="1:19" x14ac:dyDescent="0.2">
      <c r="A237" s="132" t="s">
        <v>563</v>
      </c>
    </row>
    <row r="238" spans="1:19" x14ac:dyDescent="0.2">
      <c r="A238" s="132" t="s">
        <v>564</v>
      </c>
      <c r="B238" s="131">
        <v>0</v>
      </c>
      <c r="C238" s="131">
        <v>0</v>
      </c>
      <c r="D238" s="131">
        <v>0</v>
      </c>
      <c r="E238" s="131">
        <v>0</v>
      </c>
      <c r="F238" s="131">
        <v>0</v>
      </c>
      <c r="G238" s="131">
        <v>0</v>
      </c>
      <c r="H238" s="131">
        <v>0</v>
      </c>
      <c r="I238" s="131">
        <v>0</v>
      </c>
      <c r="J238" s="131">
        <v>0</v>
      </c>
      <c r="K238" s="131">
        <v>0</v>
      </c>
      <c r="L238" s="131">
        <v>0</v>
      </c>
      <c r="M238" s="131">
        <v>0</v>
      </c>
      <c r="N238" s="131">
        <v>0</v>
      </c>
      <c r="O238" s="131">
        <v>0</v>
      </c>
      <c r="P238" s="131">
        <v>0</v>
      </c>
      <c r="Q238" s="131">
        <v>0</v>
      </c>
      <c r="R238" s="131">
        <v>0</v>
      </c>
      <c r="S238" s="131">
        <v>0</v>
      </c>
    </row>
    <row r="239" spans="1:19" x14ac:dyDescent="0.2">
      <c r="A239" s="132" t="s">
        <v>565</v>
      </c>
      <c r="B239" s="131">
        <v>0</v>
      </c>
      <c r="C239" s="131">
        <v>0</v>
      </c>
      <c r="D239" s="131">
        <v>0</v>
      </c>
      <c r="E239" s="131">
        <v>0</v>
      </c>
      <c r="F239" s="131">
        <v>0</v>
      </c>
      <c r="G239" s="131">
        <v>0</v>
      </c>
      <c r="H239" s="131">
        <v>0</v>
      </c>
      <c r="I239" s="131">
        <v>0</v>
      </c>
      <c r="J239" s="131">
        <v>0</v>
      </c>
      <c r="K239" s="131">
        <v>0</v>
      </c>
      <c r="L239" s="131">
        <v>0</v>
      </c>
      <c r="M239" s="131">
        <v>0</v>
      </c>
      <c r="N239" s="131">
        <v>0</v>
      </c>
      <c r="O239" s="131">
        <v>0</v>
      </c>
      <c r="P239" s="131">
        <v>0</v>
      </c>
      <c r="Q239" s="131">
        <v>0</v>
      </c>
      <c r="R239" s="131">
        <v>0</v>
      </c>
      <c r="S239" s="131">
        <v>0</v>
      </c>
    </row>
    <row r="240" spans="1:19" x14ac:dyDescent="0.2">
      <c r="A240" s="132" t="s">
        <v>566</v>
      </c>
      <c r="B240" s="131">
        <v>0</v>
      </c>
      <c r="C240" s="131">
        <v>0</v>
      </c>
      <c r="D240" s="131">
        <v>0</v>
      </c>
      <c r="E240" s="131">
        <v>0</v>
      </c>
      <c r="F240" s="131">
        <v>0</v>
      </c>
      <c r="G240" s="131">
        <v>0</v>
      </c>
      <c r="H240" s="131">
        <v>0</v>
      </c>
      <c r="I240" s="131">
        <v>0</v>
      </c>
      <c r="J240" s="131">
        <v>0</v>
      </c>
      <c r="K240" s="131">
        <v>0</v>
      </c>
      <c r="L240" s="131">
        <v>0</v>
      </c>
      <c r="M240" s="131">
        <v>0</v>
      </c>
      <c r="N240" s="131">
        <v>0</v>
      </c>
      <c r="O240" s="131">
        <v>0</v>
      </c>
      <c r="P240" s="131">
        <v>0</v>
      </c>
      <c r="Q240" s="131">
        <v>0</v>
      </c>
      <c r="R240" s="131">
        <v>0</v>
      </c>
      <c r="S240" s="131">
        <v>0</v>
      </c>
    </row>
    <row r="241" spans="1:19" x14ac:dyDescent="0.2">
      <c r="A241" s="132" t="s">
        <v>567</v>
      </c>
      <c r="B241" s="131">
        <v>0</v>
      </c>
      <c r="C241" s="131">
        <v>0</v>
      </c>
      <c r="D241" s="131">
        <v>0</v>
      </c>
      <c r="E241" s="131">
        <v>0</v>
      </c>
      <c r="F241" s="131">
        <v>0</v>
      </c>
      <c r="G241" s="131">
        <v>0</v>
      </c>
      <c r="H241" s="131">
        <v>0</v>
      </c>
      <c r="I241" s="131">
        <v>0</v>
      </c>
      <c r="J241" s="131">
        <v>0</v>
      </c>
      <c r="K241" s="131">
        <v>0</v>
      </c>
      <c r="L241" s="131">
        <v>0</v>
      </c>
      <c r="M241" s="131">
        <v>0</v>
      </c>
      <c r="N241" s="131">
        <v>0</v>
      </c>
      <c r="O241" s="131">
        <v>0</v>
      </c>
      <c r="P241" s="131">
        <v>0</v>
      </c>
      <c r="Q241" s="131">
        <v>0</v>
      </c>
      <c r="R241" s="131">
        <v>0</v>
      </c>
      <c r="S241" s="131">
        <v>0</v>
      </c>
    </row>
    <row r="242" spans="1:19" x14ac:dyDescent="0.2">
      <c r="A242" s="132" t="s">
        <v>568</v>
      </c>
      <c r="B242" s="131">
        <v>0</v>
      </c>
      <c r="C242" s="131">
        <v>0</v>
      </c>
      <c r="D242" s="131">
        <v>0</v>
      </c>
      <c r="E242" s="131">
        <v>0</v>
      </c>
      <c r="F242" s="131">
        <v>0</v>
      </c>
      <c r="G242" s="131">
        <v>0</v>
      </c>
      <c r="H242" s="131">
        <v>0</v>
      </c>
      <c r="I242" s="131">
        <v>0</v>
      </c>
      <c r="J242" s="131">
        <v>0</v>
      </c>
      <c r="K242" s="131">
        <v>0</v>
      </c>
      <c r="L242" s="131">
        <v>0</v>
      </c>
      <c r="M242" s="131">
        <v>0</v>
      </c>
      <c r="N242" s="131">
        <v>0</v>
      </c>
      <c r="O242" s="131">
        <v>0</v>
      </c>
      <c r="P242" s="131">
        <v>0</v>
      </c>
      <c r="Q242" s="131">
        <v>0</v>
      </c>
      <c r="R242" s="131">
        <v>0</v>
      </c>
      <c r="S242" s="131">
        <v>0</v>
      </c>
    </row>
    <row r="243" spans="1:19" x14ac:dyDescent="0.2">
      <c r="A243" s="132" t="s">
        <v>569</v>
      </c>
      <c r="B243" s="131">
        <v>0</v>
      </c>
      <c r="C243" s="131">
        <v>0</v>
      </c>
      <c r="D243" s="131">
        <v>0</v>
      </c>
      <c r="E243" s="131">
        <v>0</v>
      </c>
      <c r="F243" s="131">
        <v>0</v>
      </c>
      <c r="G243" s="131">
        <v>0</v>
      </c>
      <c r="H243" s="131">
        <v>0</v>
      </c>
      <c r="I243" s="131">
        <v>0</v>
      </c>
      <c r="J243" s="131">
        <v>0</v>
      </c>
      <c r="K243" s="131">
        <v>0</v>
      </c>
      <c r="L243" s="131">
        <v>0</v>
      </c>
      <c r="M243" s="131">
        <v>0</v>
      </c>
      <c r="N243" s="131">
        <v>0</v>
      </c>
      <c r="O243" s="131">
        <v>0</v>
      </c>
      <c r="P243" s="131">
        <v>0</v>
      </c>
      <c r="Q243" s="131">
        <v>0</v>
      </c>
      <c r="R243" s="131">
        <v>0</v>
      </c>
      <c r="S243" s="131">
        <v>0</v>
      </c>
    </row>
    <row r="244" spans="1:19" x14ac:dyDescent="0.2">
      <c r="A244" s="132" t="s">
        <v>570</v>
      </c>
      <c r="B244" s="131">
        <v>0</v>
      </c>
      <c r="C244" s="131">
        <v>0</v>
      </c>
      <c r="D244" s="131">
        <v>0</v>
      </c>
      <c r="E244" s="131">
        <v>0</v>
      </c>
      <c r="F244" s="131">
        <v>0</v>
      </c>
      <c r="G244" s="131">
        <v>0</v>
      </c>
      <c r="H244" s="131">
        <v>0</v>
      </c>
      <c r="I244" s="131">
        <v>0</v>
      </c>
      <c r="J244" s="131">
        <v>0</v>
      </c>
      <c r="K244" s="131">
        <v>0</v>
      </c>
      <c r="L244" s="131">
        <v>0</v>
      </c>
      <c r="M244" s="131">
        <v>0</v>
      </c>
      <c r="N244" s="131">
        <v>0</v>
      </c>
      <c r="O244" s="131">
        <v>0</v>
      </c>
      <c r="P244" s="131">
        <v>0</v>
      </c>
      <c r="Q244" s="131">
        <v>0</v>
      </c>
      <c r="R244" s="131">
        <v>0</v>
      </c>
      <c r="S244" s="131">
        <v>0</v>
      </c>
    </row>
    <row r="245" spans="1:19" x14ac:dyDescent="0.2">
      <c r="A245" s="132" t="s">
        <v>571</v>
      </c>
      <c r="B245" s="131">
        <v>0</v>
      </c>
      <c r="C245" s="131">
        <v>0</v>
      </c>
      <c r="D245" s="131">
        <v>0</v>
      </c>
      <c r="E245" s="131">
        <v>0</v>
      </c>
      <c r="F245" s="131">
        <v>0</v>
      </c>
      <c r="G245" s="131">
        <v>0</v>
      </c>
      <c r="H245" s="131">
        <v>0</v>
      </c>
      <c r="I245" s="131">
        <v>0</v>
      </c>
      <c r="J245" s="131">
        <v>0</v>
      </c>
      <c r="K245" s="131">
        <v>0</v>
      </c>
      <c r="L245" s="131">
        <v>0</v>
      </c>
      <c r="M245" s="131">
        <v>0</v>
      </c>
      <c r="N245" s="131">
        <v>0</v>
      </c>
      <c r="O245" s="131">
        <v>0</v>
      </c>
      <c r="P245" s="131">
        <v>0</v>
      </c>
      <c r="Q245" s="131">
        <v>0</v>
      </c>
      <c r="R245" s="131">
        <v>0</v>
      </c>
      <c r="S245" s="131">
        <v>0</v>
      </c>
    </row>
    <row r="246" spans="1:19" x14ac:dyDescent="0.2">
      <c r="A246" s="132" t="s">
        <v>572</v>
      </c>
      <c r="B246" s="131">
        <v>0</v>
      </c>
      <c r="C246" s="131">
        <v>0</v>
      </c>
      <c r="D246" s="131">
        <v>0</v>
      </c>
      <c r="E246" s="131">
        <v>0</v>
      </c>
      <c r="F246" s="131">
        <v>0</v>
      </c>
      <c r="G246" s="131">
        <v>0</v>
      </c>
      <c r="H246" s="131">
        <v>0</v>
      </c>
      <c r="I246" s="131">
        <v>0</v>
      </c>
      <c r="J246" s="131">
        <v>0</v>
      </c>
      <c r="K246" s="131">
        <v>0</v>
      </c>
      <c r="L246" s="131">
        <v>0</v>
      </c>
      <c r="M246" s="131">
        <v>0</v>
      </c>
      <c r="N246" s="131">
        <v>0</v>
      </c>
      <c r="O246" s="131">
        <v>0</v>
      </c>
      <c r="P246" s="131">
        <v>0</v>
      </c>
      <c r="Q246" s="131">
        <v>0</v>
      </c>
      <c r="R246" s="131">
        <v>0</v>
      </c>
      <c r="S246" s="131">
        <v>0</v>
      </c>
    </row>
    <row r="247" spans="1:19" x14ac:dyDescent="0.2">
      <c r="A247" s="134" t="s">
        <v>573</v>
      </c>
    </row>
    <row r="248" spans="1:19" x14ac:dyDescent="0.2">
      <c r="A248" s="132" t="s">
        <v>574</v>
      </c>
      <c r="B248" s="131">
        <v>0</v>
      </c>
      <c r="C248" s="131">
        <v>0</v>
      </c>
      <c r="D248" s="131">
        <v>0</v>
      </c>
      <c r="E248" s="131">
        <v>0</v>
      </c>
      <c r="F248" s="131">
        <v>0</v>
      </c>
      <c r="G248" s="131">
        <v>0</v>
      </c>
      <c r="H248" s="131">
        <v>0</v>
      </c>
      <c r="I248" s="131">
        <v>0</v>
      </c>
      <c r="J248" s="131">
        <v>0</v>
      </c>
      <c r="K248" s="131">
        <v>0</v>
      </c>
      <c r="L248" s="131">
        <v>0</v>
      </c>
      <c r="M248" s="131">
        <v>0</v>
      </c>
      <c r="N248" s="131">
        <v>0</v>
      </c>
      <c r="O248" s="131">
        <v>0</v>
      </c>
      <c r="P248" s="131">
        <v>0</v>
      </c>
      <c r="Q248" s="131">
        <v>0</v>
      </c>
      <c r="R248" s="131">
        <v>0</v>
      </c>
      <c r="S248" s="131">
        <v>0</v>
      </c>
    </row>
    <row r="249" spans="1:19" x14ac:dyDescent="0.2">
      <c r="A249" s="132" t="s">
        <v>575</v>
      </c>
      <c r="B249" s="131">
        <v>0</v>
      </c>
      <c r="C249" s="131">
        <v>0</v>
      </c>
      <c r="D249" s="131">
        <v>0</v>
      </c>
      <c r="E249" s="131">
        <v>0</v>
      </c>
      <c r="F249" s="131">
        <v>0</v>
      </c>
      <c r="G249" s="131">
        <v>0</v>
      </c>
      <c r="H249" s="131">
        <v>0</v>
      </c>
      <c r="I249" s="131">
        <v>0</v>
      </c>
      <c r="J249" s="131">
        <v>0</v>
      </c>
      <c r="K249" s="131">
        <v>0</v>
      </c>
      <c r="L249" s="131">
        <v>0</v>
      </c>
      <c r="M249" s="131">
        <v>0</v>
      </c>
      <c r="N249" s="131">
        <v>0</v>
      </c>
      <c r="O249" s="131">
        <v>0</v>
      </c>
      <c r="P249" s="131">
        <v>0</v>
      </c>
      <c r="Q249" s="131">
        <v>0</v>
      </c>
      <c r="R249" s="131">
        <v>0</v>
      </c>
      <c r="S249" s="131">
        <v>0</v>
      </c>
    </row>
    <row r="250" spans="1:19" x14ac:dyDescent="0.2">
      <c r="A250" s="132" t="s">
        <v>576</v>
      </c>
      <c r="B250" s="131">
        <v>0</v>
      </c>
      <c r="C250" s="131">
        <v>0</v>
      </c>
      <c r="D250" s="131">
        <v>0</v>
      </c>
      <c r="E250" s="131">
        <v>0</v>
      </c>
      <c r="F250" s="131">
        <v>0</v>
      </c>
      <c r="G250" s="131">
        <v>0</v>
      </c>
      <c r="H250" s="131">
        <v>0</v>
      </c>
      <c r="I250" s="131">
        <v>0</v>
      </c>
      <c r="J250" s="131">
        <v>0</v>
      </c>
      <c r="K250" s="131">
        <v>0</v>
      </c>
      <c r="L250" s="131">
        <v>0</v>
      </c>
      <c r="M250" s="131">
        <v>0</v>
      </c>
      <c r="N250" s="131">
        <v>0</v>
      </c>
      <c r="O250" s="131">
        <v>0</v>
      </c>
      <c r="P250" s="131">
        <v>0</v>
      </c>
      <c r="Q250" s="131">
        <v>0</v>
      </c>
      <c r="R250" s="131">
        <v>0</v>
      </c>
      <c r="S250" s="131">
        <v>0</v>
      </c>
    </row>
    <row r="251" spans="1:19" x14ac:dyDescent="0.2">
      <c r="A251" s="132" t="s">
        <v>577</v>
      </c>
      <c r="B251" s="131">
        <v>0</v>
      </c>
      <c r="C251" s="131">
        <v>0</v>
      </c>
      <c r="D251" s="131">
        <v>0</v>
      </c>
      <c r="E251" s="131">
        <v>0</v>
      </c>
      <c r="F251" s="131">
        <v>0</v>
      </c>
      <c r="G251" s="131">
        <v>0</v>
      </c>
      <c r="H251" s="131">
        <v>0</v>
      </c>
      <c r="I251" s="131">
        <v>0</v>
      </c>
      <c r="J251" s="131">
        <v>0</v>
      </c>
      <c r="K251" s="131">
        <v>0</v>
      </c>
      <c r="L251" s="131">
        <v>0</v>
      </c>
      <c r="M251" s="131">
        <v>0</v>
      </c>
      <c r="N251" s="131">
        <v>0</v>
      </c>
      <c r="O251" s="131">
        <v>0</v>
      </c>
      <c r="P251" s="131">
        <v>0</v>
      </c>
      <c r="Q251" s="131">
        <v>0</v>
      </c>
      <c r="R251" s="131">
        <v>0</v>
      </c>
      <c r="S251" s="131">
        <v>0</v>
      </c>
    </row>
    <row r="252" spans="1:19" x14ac:dyDescent="0.2">
      <c r="A252" s="132" t="s">
        <v>578</v>
      </c>
      <c r="B252" s="131">
        <v>0</v>
      </c>
      <c r="C252" s="131">
        <v>0</v>
      </c>
      <c r="D252" s="131">
        <v>0</v>
      </c>
      <c r="E252" s="131">
        <v>0</v>
      </c>
      <c r="F252" s="131">
        <v>0</v>
      </c>
      <c r="G252" s="131">
        <v>0</v>
      </c>
      <c r="H252" s="131">
        <v>0</v>
      </c>
      <c r="I252" s="131">
        <v>0</v>
      </c>
      <c r="J252" s="131">
        <v>0</v>
      </c>
      <c r="K252" s="131">
        <v>0</v>
      </c>
      <c r="L252" s="131">
        <v>0</v>
      </c>
      <c r="M252" s="131">
        <v>0</v>
      </c>
      <c r="N252" s="131">
        <v>0</v>
      </c>
      <c r="O252" s="131">
        <v>0</v>
      </c>
      <c r="P252" s="131">
        <v>0</v>
      </c>
      <c r="Q252" s="131">
        <v>0</v>
      </c>
      <c r="R252" s="131">
        <v>0</v>
      </c>
      <c r="S252" s="131">
        <v>0</v>
      </c>
    </row>
    <row r="253" spans="1:19" x14ac:dyDescent="0.2">
      <c r="A253" s="132" t="s">
        <v>579</v>
      </c>
      <c r="B253" s="131">
        <v>0</v>
      </c>
      <c r="C253" s="131">
        <v>0</v>
      </c>
      <c r="D253" s="131">
        <v>0</v>
      </c>
      <c r="E253" s="131">
        <v>0</v>
      </c>
      <c r="F253" s="131">
        <v>0</v>
      </c>
      <c r="G253" s="131">
        <v>0</v>
      </c>
      <c r="H253" s="131">
        <v>0</v>
      </c>
      <c r="I253" s="131">
        <v>0</v>
      </c>
      <c r="J253" s="131">
        <v>0</v>
      </c>
      <c r="K253" s="131">
        <v>0</v>
      </c>
      <c r="L253" s="131">
        <v>0</v>
      </c>
      <c r="M253" s="131">
        <v>0</v>
      </c>
      <c r="N253" s="131">
        <v>0</v>
      </c>
      <c r="O253" s="131">
        <v>0</v>
      </c>
      <c r="P253" s="131">
        <v>0</v>
      </c>
      <c r="Q253" s="131">
        <v>0</v>
      </c>
      <c r="R253" s="131">
        <v>0</v>
      </c>
      <c r="S253" s="131">
        <v>0</v>
      </c>
    </row>
    <row r="254" spans="1:19" x14ac:dyDescent="0.2">
      <c r="A254" s="132" t="s">
        <v>580</v>
      </c>
      <c r="B254" s="131">
        <v>0</v>
      </c>
      <c r="C254" s="131">
        <v>0</v>
      </c>
      <c r="D254" s="131">
        <v>0</v>
      </c>
      <c r="E254" s="131">
        <v>0</v>
      </c>
      <c r="F254" s="131">
        <v>0</v>
      </c>
      <c r="G254" s="131">
        <v>0</v>
      </c>
      <c r="H254" s="131">
        <v>0</v>
      </c>
      <c r="I254" s="131">
        <v>0</v>
      </c>
      <c r="J254" s="131">
        <v>0</v>
      </c>
      <c r="K254" s="131">
        <v>0</v>
      </c>
      <c r="L254" s="131">
        <v>0</v>
      </c>
      <c r="M254" s="131">
        <v>0</v>
      </c>
      <c r="N254" s="131">
        <v>0</v>
      </c>
      <c r="O254" s="131">
        <v>0</v>
      </c>
      <c r="P254" s="131">
        <v>0</v>
      </c>
      <c r="Q254" s="131">
        <v>0</v>
      </c>
      <c r="R254" s="131">
        <v>0</v>
      </c>
      <c r="S254" s="131">
        <v>0</v>
      </c>
    </row>
    <row r="255" spans="1:19" x14ac:dyDescent="0.2">
      <c r="A255" s="132" t="s">
        <v>581</v>
      </c>
      <c r="B255" s="131">
        <v>0</v>
      </c>
      <c r="C255" s="131">
        <v>0</v>
      </c>
      <c r="D255" s="131">
        <v>0</v>
      </c>
      <c r="E255" s="131">
        <v>0</v>
      </c>
      <c r="F255" s="131">
        <v>0</v>
      </c>
      <c r="G255" s="131">
        <v>0</v>
      </c>
      <c r="H255" s="131">
        <v>0</v>
      </c>
      <c r="I255" s="131">
        <v>0</v>
      </c>
      <c r="J255" s="131">
        <v>0</v>
      </c>
      <c r="K255" s="131">
        <v>0</v>
      </c>
      <c r="L255" s="131">
        <v>0</v>
      </c>
      <c r="M255" s="131">
        <v>0</v>
      </c>
      <c r="N255" s="131">
        <v>0</v>
      </c>
      <c r="O255" s="131">
        <v>0</v>
      </c>
      <c r="P255" s="131">
        <v>0</v>
      </c>
      <c r="Q255" s="131">
        <v>0</v>
      </c>
      <c r="R255" s="131">
        <v>0</v>
      </c>
      <c r="S255" s="131">
        <v>0</v>
      </c>
    </row>
    <row r="256" spans="1:19" x14ac:dyDescent="0.2">
      <c r="A256" s="132" t="s">
        <v>582</v>
      </c>
      <c r="B256" s="131">
        <v>0</v>
      </c>
      <c r="C256" s="131">
        <v>0</v>
      </c>
      <c r="D256" s="131">
        <v>0</v>
      </c>
      <c r="E256" s="131">
        <v>0</v>
      </c>
      <c r="F256" s="131">
        <v>0</v>
      </c>
      <c r="G256" s="131">
        <v>0</v>
      </c>
      <c r="H256" s="131">
        <v>0</v>
      </c>
      <c r="I256" s="131">
        <v>0</v>
      </c>
      <c r="J256" s="131">
        <v>0</v>
      </c>
      <c r="K256" s="131">
        <v>0</v>
      </c>
      <c r="L256" s="131">
        <v>0</v>
      </c>
      <c r="M256" s="131">
        <v>0</v>
      </c>
      <c r="N256" s="131">
        <v>0</v>
      </c>
      <c r="O256" s="131">
        <v>0</v>
      </c>
      <c r="P256" s="131">
        <v>0</v>
      </c>
      <c r="Q256" s="131">
        <v>0</v>
      </c>
      <c r="R256" s="131">
        <v>0</v>
      </c>
      <c r="S256" s="131">
        <v>0</v>
      </c>
    </row>
    <row r="257" spans="1:19" x14ac:dyDescent="0.2">
      <c r="A257" s="132" t="s">
        <v>583</v>
      </c>
      <c r="B257" s="131">
        <v>0</v>
      </c>
      <c r="C257" s="131">
        <v>0</v>
      </c>
      <c r="D257" s="131">
        <v>0</v>
      </c>
      <c r="E257" s="131">
        <v>0</v>
      </c>
      <c r="F257" s="131">
        <v>0</v>
      </c>
      <c r="G257" s="131">
        <v>0</v>
      </c>
      <c r="H257" s="131">
        <v>0</v>
      </c>
      <c r="I257" s="131">
        <v>0</v>
      </c>
      <c r="J257" s="131">
        <v>0</v>
      </c>
      <c r="K257" s="131">
        <v>0</v>
      </c>
      <c r="L257" s="131">
        <v>0</v>
      </c>
      <c r="M257" s="131">
        <v>0</v>
      </c>
      <c r="N257" s="131">
        <v>0</v>
      </c>
      <c r="O257" s="131">
        <v>0</v>
      </c>
      <c r="P257" s="131">
        <v>0</v>
      </c>
      <c r="Q257" s="131">
        <v>0</v>
      </c>
      <c r="R257" s="131">
        <v>0</v>
      </c>
      <c r="S257" s="131">
        <v>0</v>
      </c>
    </row>
    <row r="258" spans="1:19" x14ac:dyDescent="0.2">
      <c r="A258" s="132" t="s">
        <v>584</v>
      </c>
      <c r="B258" s="131">
        <v>0</v>
      </c>
      <c r="C258" s="131">
        <v>0</v>
      </c>
      <c r="D258" s="131">
        <v>0</v>
      </c>
      <c r="E258" s="131">
        <v>0</v>
      </c>
      <c r="F258" s="131">
        <v>0</v>
      </c>
      <c r="G258" s="131">
        <v>0</v>
      </c>
      <c r="H258" s="131">
        <v>0</v>
      </c>
      <c r="I258" s="131">
        <v>0</v>
      </c>
      <c r="J258" s="131">
        <v>0</v>
      </c>
      <c r="K258" s="131">
        <v>0</v>
      </c>
      <c r="L258" s="131">
        <v>0</v>
      </c>
      <c r="M258" s="131">
        <v>0</v>
      </c>
      <c r="N258" s="131">
        <v>0</v>
      </c>
      <c r="O258" s="131">
        <v>0</v>
      </c>
      <c r="P258" s="131">
        <v>0</v>
      </c>
      <c r="Q258" s="131">
        <v>0</v>
      </c>
      <c r="R258" s="131">
        <v>0</v>
      </c>
      <c r="S258" s="131">
        <v>0</v>
      </c>
    </row>
    <row r="259" spans="1:19" x14ac:dyDescent="0.2">
      <c r="A259" s="132" t="s">
        <v>585</v>
      </c>
      <c r="B259" s="131">
        <v>0</v>
      </c>
      <c r="C259" s="131">
        <v>0</v>
      </c>
      <c r="D259" s="131">
        <v>0</v>
      </c>
      <c r="E259" s="131">
        <v>0</v>
      </c>
      <c r="F259" s="131">
        <v>0</v>
      </c>
      <c r="G259" s="131">
        <v>0</v>
      </c>
      <c r="H259" s="131">
        <v>0</v>
      </c>
      <c r="I259" s="131">
        <v>0</v>
      </c>
      <c r="J259" s="131">
        <v>0</v>
      </c>
      <c r="K259" s="131">
        <v>0</v>
      </c>
      <c r="L259" s="131">
        <v>0</v>
      </c>
      <c r="M259" s="131">
        <v>0</v>
      </c>
      <c r="N259" s="131">
        <v>0</v>
      </c>
      <c r="O259" s="131">
        <v>0</v>
      </c>
      <c r="P259" s="131">
        <v>0</v>
      </c>
      <c r="Q259" s="131">
        <v>0</v>
      </c>
      <c r="R259" s="131">
        <v>0</v>
      </c>
      <c r="S259" s="131">
        <v>0</v>
      </c>
    </row>
    <row r="260" spans="1:19" x14ac:dyDescent="0.2">
      <c r="A260" s="132" t="s">
        <v>586</v>
      </c>
      <c r="B260" s="131">
        <v>0</v>
      </c>
      <c r="C260" s="131">
        <v>0</v>
      </c>
      <c r="D260" s="131">
        <v>0</v>
      </c>
      <c r="E260" s="131">
        <v>0</v>
      </c>
      <c r="F260" s="131">
        <v>0</v>
      </c>
      <c r="G260" s="131">
        <v>0</v>
      </c>
      <c r="H260" s="131">
        <v>0</v>
      </c>
      <c r="I260" s="131">
        <v>0</v>
      </c>
      <c r="J260" s="131">
        <v>0</v>
      </c>
      <c r="K260" s="131">
        <v>0</v>
      </c>
      <c r="L260" s="131">
        <v>0</v>
      </c>
      <c r="M260" s="131">
        <v>0</v>
      </c>
      <c r="N260" s="131">
        <v>0</v>
      </c>
      <c r="O260" s="131">
        <v>0</v>
      </c>
      <c r="P260" s="131">
        <v>0</v>
      </c>
      <c r="Q260" s="131">
        <v>0</v>
      </c>
      <c r="R260" s="131">
        <v>0</v>
      </c>
      <c r="S260" s="131">
        <v>0</v>
      </c>
    </row>
    <row r="261" spans="1:19" x14ac:dyDescent="0.2">
      <c r="A261" s="132" t="s">
        <v>587</v>
      </c>
      <c r="B261" s="131">
        <v>0</v>
      </c>
      <c r="C261" s="131">
        <v>0</v>
      </c>
      <c r="D261" s="131">
        <v>0</v>
      </c>
      <c r="E261" s="131">
        <v>0</v>
      </c>
      <c r="F261" s="131">
        <v>0</v>
      </c>
      <c r="G261" s="131">
        <v>0</v>
      </c>
      <c r="H261" s="131">
        <v>0</v>
      </c>
      <c r="I261" s="131">
        <v>0</v>
      </c>
      <c r="J261" s="131">
        <v>0</v>
      </c>
      <c r="K261" s="131">
        <v>0</v>
      </c>
      <c r="L261" s="131">
        <v>0</v>
      </c>
      <c r="M261" s="131">
        <v>0</v>
      </c>
      <c r="N261" s="131">
        <v>0</v>
      </c>
      <c r="O261" s="131">
        <v>0</v>
      </c>
      <c r="P261" s="131">
        <v>0</v>
      </c>
      <c r="Q261" s="131">
        <v>0</v>
      </c>
      <c r="R261" s="131">
        <v>0</v>
      </c>
      <c r="S261" s="131">
        <v>0</v>
      </c>
    </row>
    <row r="262" spans="1:19" x14ac:dyDescent="0.2">
      <c r="A262" s="132" t="s">
        <v>588</v>
      </c>
      <c r="B262" s="131">
        <v>0</v>
      </c>
      <c r="C262" s="131">
        <v>0</v>
      </c>
      <c r="D262" s="131">
        <v>0</v>
      </c>
      <c r="E262" s="131">
        <v>0</v>
      </c>
      <c r="F262" s="131">
        <v>0</v>
      </c>
      <c r="G262" s="131">
        <v>0</v>
      </c>
      <c r="H262" s="131">
        <v>0</v>
      </c>
      <c r="I262" s="131">
        <v>0</v>
      </c>
      <c r="J262" s="131">
        <v>0</v>
      </c>
      <c r="K262" s="131">
        <v>0</v>
      </c>
      <c r="L262" s="131">
        <v>0</v>
      </c>
      <c r="M262" s="131">
        <v>0</v>
      </c>
      <c r="N262" s="131">
        <v>0</v>
      </c>
      <c r="O262" s="131">
        <v>0</v>
      </c>
      <c r="P262" s="131">
        <v>0</v>
      </c>
      <c r="Q262" s="131">
        <v>0</v>
      </c>
      <c r="R262" s="131">
        <v>0</v>
      </c>
      <c r="S262" s="131">
        <v>0</v>
      </c>
    </row>
    <row r="263" spans="1:19" x14ac:dyDescent="0.2">
      <c r="A263" s="132" t="s">
        <v>589</v>
      </c>
      <c r="B263" s="131">
        <v>0</v>
      </c>
      <c r="C263" s="131">
        <v>0</v>
      </c>
      <c r="D263" s="131">
        <v>0</v>
      </c>
      <c r="E263" s="131">
        <v>0</v>
      </c>
      <c r="F263" s="131">
        <v>0</v>
      </c>
      <c r="G263" s="131">
        <v>0</v>
      </c>
      <c r="H263" s="131">
        <v>0</v>
      </c>
      <c r="I263" s="131">
        <v>0</v>
      </c>
      <c r="J263" s="131">
        <v>0</v>
      </c>
      <c r="K263" s="131">
        <v>0</v>
      </c>
      <c r="L263" s="131">
        <v>0</v>
      </c>
      <c r="M263" s="131">
        <v>0</v>
      </c>
      <c r="N263" s="131">
        <v>0</v>
      </c>
      <c r="O263" s="131">
        <v>0</v>
      </c>
      <c r="P263" s="131">
        <v>0</v>
      </c>
      <c r="Q263" s="131">
        <v>0</v>
      </c>
      <c r="R263" s="131">
        <v>0</v>
      </c>
      <c r="S263" s="131">
        <v>0</v>
      </c>
    </row>
    <row r="264" spans="1:19" x14ac:dyDescent="0.2">
      <c r="A264" s="132" t="s">
        <v>590</v>
      </c>
      <c r="B264" s="131">
        <v>0</v>
      </c>
      <c r="C264" s="131">
        <v>0</v>
      </c>
      <c r="D264" s="131">
        <v>0</v>
      </c>
      <c r="E264" s="131">
        <v>0</v>
      </c>
      <c r="F264" s="131">
        <v>0</v>
      </c>
      <c r="G264" s="131">
        <v>0</v>
      </c>
      <c r="H264" s="131">
        <v>0</v>
      </c>
      <c r="I264" s="131">
        <v>0</v>
      </c>
      <c r="J264" s="131">
        <v>0</v>
      </c>
      <c r="K264" s="131">
        <v>0</v>
      </c>
      <c r="L264" s="131">
        <v>0</v>
      </c>
      <c r="M264" s="131">
        <v>0</v>
      </c>
      <c r="N264" s="131">
        <v>0</v>
      </c>
      <c r="O264" s="131">
        <v>0</v>
      </c>
      <c r="P264" s="131">
        <v>0</v>
      </c>
      <c r="Q264" s="131">
        <v>0</v>
      </c>
      <c r="R264" s="131">
        <v>0</v>
      </c>
      <c r="S264" s="131">
        <v>0</v>
      </c>
    </row>
    <row r="265" spans="1:19" x14ac:dyDescent="0.2">
      <c r="A265" s="132" t="s">
        <v>591</v>
      </c>
      <c r="B265" s="131">
        <v>0</v>
      </c>
      <c r="C265" s="131">
        <v>0</v>
      </c>
      <c r="D265" s="131">
        <v>0</v>
      </c>
      <c r="E265" s="131">
        <v>0</v>
      </c>
      <c r="F265" s="131">
        <v>0</v>
      </c>
      <c r="G265" s="131">
        <v>0</v>
      </c>
      <c r="H265" s="131">
        <v>0</v>
      </c>
      <c r="I265" s="131">
        <v>0</v>
      </c>
      <c r="J265" s="131">
        <v>0</v>
      </c>
      <c r="K265" s="131">
        <v>0</v>
      </c>
      <c r="L265" s="131">
        <v>0</v>
      </c>
      <c r="M265" s="131">
        <v>0</v>
      </c>
      <c r="N265" s="131">
        <v>0</v>
      </c>
      <c r="O265" s="131">
        <v>0</v>
      </c>
      <c r="P265" s="131">
        <v>0</v>
      </c>
      <c r="Q265" s="131">
        <v>0</v>
      </c>
      <c r="R265" s="131">
        <v>0</v>
      </c>
      <c r="S265" s="131">
        <v>0</v>
      </c>
    </row>
    <row r="266" spans="1:19" x14ac:dyDescent="0.2">
      <c r="A266" s="132" t="s">
        <v>592</v>
      </c>
      <c r="B266" s="131">
        <v>93623.355361841997</v>
      </c>
      <c r="C266" s="131">
        <v>3657.2359526769401</v>
      </c>
      <c r="D266" s="131">
        <v>48150.199247928802</v>
      </c>
      <c r="E266" s="131">
        <v>281958.92751740199</v>
      </c>
      <c r="F266" s="131">
        <v>2375.4075739764298</v>
      </c>
      <c r="G266" s="131">
        <v>1086379.60896271</v>
      </c>
      <c r="H266" s="131">
        <v>438786.17305581801</v>
      </c>
      <c r="I266" s="131">
        <v>87594.748262510504</v>
      </c>
      <c r="J266" s="131">
        <v>5819.18951576984</v>
      </c>
      <c r="K266" s="131">
        <v>3744.2740994691098</v>
      </c>
      <c r="L266" s="131">
        <v>2375.8698983864001</v>
      </c>
      <c r="M266" s="131">
        <v>458.30942899065298</v>
      </c>
      <c r="N266" s="131">
        <v>2945201.5767271598</v>
      </c>
      <c r="O266" s="131">
        <v>14019.0791512172</v>
      </c>
      <c r="P266" s="131">
        <v>1095.4218317902701</v>
      </c>
      <c r="Q266" s="131">
        <v>494.99340349075101</v>
      </c>
      <c r="R266" s="131">
        <v>2437.99922160904</v>
      </c>
      <c r="S266" s="131">
        <v>5018172.3692127597</v>
      </c>
    </row>
    <row r="267" spans="1:19" x14ac:dyDescent="0.2">
      <c r="A267" s="132" t="s">
        <v>593</v>
      </c>
      <c r="B267" s="131">
        <v>0</v>
      </c>
      <c r="C267" s="131">
        <v>0</v>
      </c>
      <c r="D267" s="131">
        <v>0</v>
      </c>
      <c r="E267" s="131">
        <v>0</v>
      </c>
      <c r="F267" s="131">
        <v>0</v>
      </c>
      <c r="G267" s="131">
        <v>0</v>
      </c>
      <c r="H267" s="131">
        <v>0</v>
      </c>
      <c r="I267" s="131">
        <v>0</v>
      </c>
      <c r="J267" s="131">
        <v>0</v>
      </c>
      <c r="K267" s="131">
        <v>0</v>
      </c>
      <c r="L267" s="131">
        <v>0</v>
      </c>
      <c r="M267" s="131">
        <v>0</v>
      </c>
      <c r="N267" s="131">
        <v>0</v>
      </c>
      <c r="O267" s="131">
        <v>0</v>
      </c>
      <c r="P267" s="131">
        <v>0</v>
      </c>
      <c r="Q267" s="131">
        <v>0</v>
      </c>
      <c r="R267" s="131">
        <v>0</v>
      </c>
      <c r="S267" s="131">
        <v>0</v>
      </c>
    </row>
    <row r="268" spans="1:19" x14ac:dyDescent="0.2">
      <c r="A268" s="132" t="s">
        <v>594</v>
      </c>
      <c r="B268" s="131">
        <v>654000.562098108</v>
      </c>
      <c r="C268" s="131">
        <v>25953.5258520282</v>
      </c>
      <c r="D268" s="131">
        <v>285855.714109939</v>
      </c>
      <c r="E268" s="131">
        <v>2429676.4853559202</v>
      </c>
      <c r="F268" s="131">
        <v>27865.4182549012</v>
      </c>
      <c r="G268" s="131">
        <v>7556743.8007044597</v>
      </c>
      <c r="H268" s="131">
        <v>2990784.1363042099</v>
      </c>
      <c r="I268" s="131">
        <v>616219.01609678101</v>
      </c>
      <c r="J268" s="131">
        <v>34119.424730083003</v>
      </c>
      <c r="K268" s="131">
        <v>25467.7704385541</v>
      </c>
      <c r="L268" s="131">
        <v>43578.471972173502</v>
      </c>
      <c r="M268" s="131">
        <v>7283.1137988118098</v>
      </c>
      <c r="N268" s="131">
        <v>23946330.075756598</v>
      </c>
      <c r="O268" s="131">
        <v>613383.07653383794</v>
      </c>
      <c r="P268" s="131">
        <v>8709.2160650297301</v>
      </c>
      <c r="Q268" s="131">
        <v>4943.6339704392703</v>
      </c>
      <c r="R268" s="131">
        <v>16212.153634141599</v>
      </c>
      <c r="S268" s="131">
        <v>39287125.595676102</v>
      </c>
    </row>
    <row r="269" spans="1:19" x14ac:dyDescent="0.2">
      <c r="A269" s="132" t="s">
        <v>595</v>
      </c>
      <c r="B269" s="131">
        <v>0</v>
      </c>
      <c r="C269" s="131">
        <v>0</v>
      </c>
      <c r="D269" s="131">
        <v>0</v>
      </c>
      <c r="E269" s="131">
        <v>0</v>
      </c>
      <c r="F269" s="131">
        <v>0</v>
      </c>
      <c r="G269" s="131">
        <v>0</v>
      </c>
      <c r="H269" s="131">
        <v>0</v>
      </c>
      <c r="I269" s="131">
        <v>0</v>
      </c>
      <c r="J269" s="131">
        <v>0</v>
      </c>
      <c r="K269" s="131">
        <v>0</v>
      </c>
      <c r="L269" s="131">
        <v>0</v>
      </c>
      <c r="M269" s="131">
        <v>0</v>
      </c>
      <c r="N269" s="131">
        <v>0</v>
      </c>
      <c r="O269" s="131">
        <v>0</v>
      </c>
      <c r="P269" s="131">
        <v>0</v>
      </c>
      <c r="Q269" s="131">
        <v>0</v>
      </c>
      <c r="R269" s="131">
        <v>0</v>
      </c>
      <c r="S269" s="131">
        <v>0</v>
      </c>
    </row>
    <row r="270" spans="1:19" x14ac:dyDescent="0.2">
      <c r="A270" s="132" t="s">
        <v>596</v>
      </c>
      <c r="B270" s="131">
        <v>0</v>
      </c>
      <c r="C270" s="131">
        <v>0</v>
      </c>
      <c r="D270" s="131">
        <v>0</v>
      </c>
      <c r="E270" s="131">
        <v>0</v>
      </c>
      <c r="F270" s="131">
        <v>0</v>
      </c>
      <c r="G270" s="131">
        <v>0</v>
      </c>
      <c r="H270" s="131">
        <v>0</v>
      </c>
      <c r="I270" s="131">
        <v>0</v>
      </c>
      <c r="J270" s="131">
        <v>0</v>
      </c>
      <c r="K270" s="131">
        <v>0</v>
      </c>
      <c r="L270" s="131">
        <v>0</v>
      </c>
      <c r="M270" s="131">
        <v>0</v>
      </c>
      <c r="N270" s="131">
        <v>0</v>
      </c>
      <c r="O270" s="131">
        <v>0</v>
      </c>
      <c r="P270" s="131">
        <v>0</v>
      </c>
      <c r="Q270" s="131">
        <v>0</v>
      </c>
      <c r="R270" s="131">
        <v>0</v>
      </c>
      <c r="S270" s="131">
        <v>0</v>
      </c>
    </row>
    <row r="271" spans="1:19" x14ac:dyDescent="0.2">
      <c r="A271" s="132" t="s">
        <v>597</v>
      </c>
      <c r="B271" s="131">
        <v>0</v>
      </c>
      <c r="C271" s="131">
        <v>0</v>
      </c>
      <c r="D271" s="131">
        <v>0</v>
      </c>
      <c r="E271" s="131">
        <v>0</v>
      </c>
      <c r="F271" s="131">
        <v>0</v>
      </c>
      <c r="G271" s="131">
        <v>0</v>
      </c>
      <c r="H271" s="131">
        <v>0</v>
      </c>
      <c r="I271" s="131">
        <v>0</v>
      </c>
      <c r="J271" s="131">
        <v>0</v>
      </c>
      <c r="K271" s="131">
        <v>0</v>
      </c>
      <c r="L271" s="131">
        <v>0</v>
      </c>
      <c r="M271" s="131">
        <v>0</v>
      </c>
      <c r="N271" s="131">
        <v>0</v>
      </c>
      <c r="O271" s="131">
        <v>0</v>
      </c>
      <c r="P271" s="131">
        <v>0</v>
      </c>
      <c r="Q271" s="131">
        <v>0</v>
      </c>
      <c r="R271" s="131">
        <v>0</v>
      </c>
      <c r="S271" s="131">
        <v>0</v>
      </c>
    </row>
    <row r="272" spans="1:19" x14ac:dyDescent="0.2">
      <c r="A272" s="132" t="s">
        <v>598</v>
      </c>
      <c r="B272" s="131">
        <v>0</v>
      </c>
      <c r="C272" s="131">
        <v>0</v>
      </c>
      <c r="D272" s="131">
        <v>0</v>
      </c>
      <c r="E272" s="131">
        <v>0</v>
      </c>
      <c r="F272" s="131">
        <v>0</v>
      </c>
      <c r="G272" s="131">
        <v>0</v>
      </c>
      <c r="H272" s="131">
        <v>0</v>
      </c>
      <c r="I272" s="131">
        <v>0</v>
      </c>
      <c r="J272" s="131">
        <v>0</v>
      </c>
      <c r="K272" s="131">
        <v>0</v>
      </c>
      <c r="L272" s="131">
        <v>0</v>
      </c>
      <c r="M272" s="131">
        <v>0</v>
      </c>
      <c r="N272" s="131">
        <v>0</v>
      </c>
      <c r="O272" s="131">
        <v>0</v>
      </c>
      <c r="P272" s="131">
        <v>0</v>
      </c>
      <c r="Q272" s="131">
        <v>0</v>
      </c>
      <c r="R272" s="131">
        <v>0</v>
      </c>
      <c r="S272" s="131">
        <v>0</v>
      </c>
    </row>
    <row r="273" spans="1:19" x14ac:dyDescent="0.2">
      <c r="A273" s="132" t="s">
        <v>599</v>
      </c>
      <c r="B273" s="131">
        <v>0</v>
      </c>
      <c r="C273" s="131">
        <v>0</v>
      </c>
      <c r="D273" s="131">
        <v>0</v>
      </c>
      <c r="E273" s="131">
        <v>0</v>
      </c>
      <c r="F273" s="131">
        <v>0</v>
      </c>
      <c r="G273" s="131">
        <v>0</v>
      </c>
      <c r="H273" s="131">
        <v>0</v>
      </c>
      <c r="I273" s="131">
        <v>0</v>
      </c>
      <c r="J273" s="131">
        <v>0</v>
      </c>
      <c r="K273" s="131">
        <v>0</v>
      </c>
      <c r="L273" s="131">
        <v>0</v>
      </c>
      <c r="M273" s="131">
        <v>0</v>
      </c>
      <c r="N273" s="131">
        <v>0</v>
      </c>
      <c r="O273" s="131">
        <v>0</v>
      </c>
      <c r="P273" s="131">
        <v>0</v>
      </c>
      <c r="Q273" s="131">
        <v>0</v>
      </c>
      <c r="R273" s="131">
        <v>0</v>
      </c>
      <c r="S273" s="131">
        <v>0</v>
      </c>
    </row>
    <row r="274" spans="1:19" x14ac:dyDescent="0.2">
      <c r="A274" s="132" t="s">
        <v>600</v>
      </c>
      <c r="B274" s="131">
        <v>0</v>
      </c>
      <c r="C274" s="131">
        <v>0</v>
      </c>
      <c r="D274" s="131">
        <v>0</v>
      </c>
      <c r="E274" s="131">
        <v>0</v>
      </c>
      <c r="F274" s="131">
        <v>0</v>
      </c>
      <c r="G274" s="131">
        <v>0</v>
      </c>
      <c r="H274" s="131">
        <v>0</v>
      </c>
      <c r="I274" s="131">
        <v>0</v>
      </c>
      <c r="J274" s="131">
        <v>0</v>
      </c>
      <c r="K274" s="131">
        <v>0</v>
      </c>
      <c r="L274" s="131">
        <v>0</v>
      </c>
      <c r="M274" s="131">
        <v>0</v>
      </c>
      <c r="N274" s="131">
        <v>0</v>
      </c>
      <c r="O274" s="131">
        <v>0</v>
      </c>
      <c r="P274" s="131">
        <v>0</v>
      </c>
      <c r="Q274" s="131">
        <v>0</v>
      </c>
      <c r="R274" s="131">
        <v>0</v>
      </c>
      <c r="S274" s="131">
        <v>0</v>
      </c>
    </row>
    <row r="275" spans="1:19" x14ac:dyDescent="0.2">
      <c r="A275" s="132" t="s">
        <v>601</v>
      </c>
      <c r="B275" s="131">
        <v>0</v>
      </c>
      <c r="C275" s="131">
        <v>0</v>
      </c>
      <c r="D275" s="131">
        <v>0</v>
      </c>
      <c r="E275" s="131">
        <v>0</v>
      </c>
      <c r="F275" s="131">
        <v>0</v>
      </c>
      <c r="G275" s="131">
        <v>0</v>
      </c>
      <c r="H275" s="131">
        <v>0</v>
      </c>
      <c r="I275" s="131">
        <v>0</v>
      </c>
      <c r="J275" s="131">
        <v>0</v>
      </c>
      <c r="K275" s="131">
        <v>0</v>
      </c>
      <c r="L275" s="131">
        <v>0</v>
      </c>
      <c r="M275" s="131">
        <v>0</v>
      </c>
      <c r="N275" s="131">
        <v>0</v>
      </c>
      <c r="O275" s="131">
        <v>0</v>
      </c>
      <c r="P275" s="131">
        <v>0</v>
      </c>
      <c r="Q275" s="131">
        <v>0</v>
      </c>
      <c r="R275" s="131">
        <v>0</v>
      </c>
      <c r="S275" s="131">
        <v>0</v>
      </c>
    </row>
    <row r="276" spans="1:19" x14ac:dyDescent="0.2">
      <c r="A276" s="132" t="s">
        <v>602</v>
      </c>
      <c r="B276" s="131">
        <v>0</v>
      </c>
      <c r="C276" s="131">
        <v>0</v>
      </c>
      <c r="D276" s="131">
        <v>0</v>
      </c>
      <c r="E276" s="131">
        <v>0</v>
      </c>
      <c r="F276" s="131">
        <v>0</v>
      </c>
      <c r="G276" s="131">
        <v>0</v>
      </c>
      <c r="H276" s="131">
        <v>0</v>
      </c>
      <c r="I276" s="131">
        <v>0</v>
      </c>
      <c r="J276" s="131">
        <v>0</v>
      </c>
      <c r="K276" s="131">
        <v>0</v>
      </c>
      <c r="L276" s="131">
        <v>0</v>
      </c>
      <c r="M276" s="131">
        <v>0</v>
      </c>
      <c r="N276" s="131">
        <v>0</v>
      </c>
      <c r="O276" s="131">
        <v>0</v>
      </c>
      <c r="P276" s="131">
        <v>0</v>
      </c>
      <c r="Q276" s="131">
        <v>0</v>
      </c>
      <c r="R276" s="131">
        <v>0</v>
      </c>
      <c r="S276" s="131">
        <v>0</v>
      </c>
    </row>
    <row r="277" spans="1:19" x14ac:dyDescent="0.2">
      <c r="A277" s="132" t="s">
        <v>603</v>
      </c>
      <c r="B277" s="131">
        <v>0</v>
      </c>
      <c r="C277" s="131">
        <v>0</v>
      </c>
      <c r="D277" s="131">
        <v>0</v>
      </c>
      <c r="E277" s="131">
        <v>0</v>
      </c>
      <c r="F277" s="131">
        <v>0</v>
      </c>
      <c r="G277" s="131">
        <v>0</v>
      </c>
      <c r="H277" s="131">
        <v>0</v>
      </c>
      <c r="I277" s="131">
        <v>0</v>
      </c>
      <c r="J277" s="131">
        <v>0</v>
      </c>
      <c r="K277" s="131">
        <v>0</v>
      </c>
      <c r="L277" s="131">
        <v>0</v>
      </c>
      <c r="M277" s="131">
        <v>0</v>
      </c>
      <c r="N277" s="131">
        <v>0</v>
      </c>
      <c r="O277" s="131">
        <v>0</v>
      </c>
      <c r="P277" s="131">
        <v>0</v>
      </c>
      <c r="Q277" s="131">
        <v>0</v>
      </c>
      <c r="R277" s="131">
        <v>0</v>
      </c>
      <c r="S277" s="131">
        <v>0</v>
      </c>
    </row>
    <row r="278" spans="1:19" x14ac:dyDescent="0.2">
      <c r="A278" s="132" t="s">
        <v>604</v>
      </c>
      <c r="B278" s="131">
        <v>0</v>
      </c>
      <c r="C278" s="131">
        <v>0</v>
      </c>
      <c r="D278" s="131">
        <v>0</v>
      </c>
      <c r="E278" s="131">
        <v>0</v>
      </c>
      <c r="F278" s="131">
        <v>0</v>
      </c>
      <c r="G278" s="131">
        <v>0</v>
      </c>
      <c r="H278" s="131">
        <v>0</v>
      </c>
      <c r="I278" s="131">
        <v>0</v>
      </c>
      <c r="J278" s="131">
        <v>0</v>
      </c>
      <c r="K278" s="131">
        <v>0</v>
      </c>
      <c r="L278" s="131">
        <v>0</v>
      </c>
      <c r="M278" s="131">
        <v>0</v>
      </c>
      <c r="N278" s="131">
        <v>0</v>
      </c>
      <c r="O278" s="131">
        <v>0</v>
      </c>
      <c r="P278" s="131">
        <v>0</v>
      </c>
      <c r="Q278" s="131">
        <v>0</v>
      </c>
      <c r="R278" s="131">
        <v>0</v>
      </c>
      <c r="S278" s="131">
        <v>0</v>
      </c>
    </row>
    <row r="279" spans="1:19" x14ac:dyDescent="0.2">
      <c r="A279" s="132" t="s">
        <v>605</v>
      </c>
      <c r="B279" s="131">
        <v>0</v>
      </c>
      <c r="C279" s="131">
        <v>0</v>
      </c>
      <c r="D279" s="131">
        <v>0</v>
      </c>
      <c r="E279" s="131">
        <v>0</v>
      </c>
      <c r="F279" s="131">
        <v>0</v>
      </c>
      <c r="G279" s="131">
        <v>0</v>
      </c>
      <c r="H279" s="131">
        <v>0</v>
      </c>
      <c r="I279" s="131">
        <v>0</v>
      </c>
      <c r="J279" s="131">
        <v>0</v>
      </c>
      <c r="K279" s="131">
        <v>0</v>
      </c>
      <c r="L279" s="131">
        <v>0</v>
      </c>
      <c r="M279" s="131">
        <v>0</v>
      </c>
      <c r="N279" s="131">
        <v>0</v>
      </c>
      <c r="O279" s="131">
        <v>0</v>
      </c>
      <c r="P279" s="131">
        <v>0</v>
      </c>
      <c r="Q279" s="131">
        <v>0</v>
      </c>
      <c r="R279" s="131">
        <v>0</v>
      </c>
      <c r="S279" s="131">
        <v>0</v>
      </c>
    </row>
    <row r="280" spans="1:19" x14ac:dyDescent="0.2">
      <c r="A280" s="132" t="s">
        <v>606</v>
      </c>
      <c r="B280" s="131">
        <v>0</v>
      </c>
      <c r="C280" s="131">
        <v>0</v>
      </c>
      <c r="D280" s="131">
        <v>0</v>
      </c>
      <c r="E280" s="131">
        <v>0</v>
      </c>
      <c r="F280" s="131">
        <v>0</v>
      </c>
      <c r="G280" s="131">
        <v>0</v>
      </c>
      <c r="H280" s="131">
        <v>0</v>
      </c>
      <c r="I280" s="131">
        <v>0</v>
      </c>
      <c r="J280" s="131">
        <v>0</v>
      </c>
      <c r="K280" s="131">
        <v>0</v>
      </c>
      <c r="L280" s="131">
        <v>0</v>
      </c>
      <c r="M280" s="131">
        <v>0</v>
      </c>
      <c r="N280" s="131">
        <v>0</v>
      </c>
      <c r="O280" s="131">
        <v>0</v>
      </c>
      <c r="P280" s="131">
        <v>0</v>
      </c>
      <c r="Q280" s="131">
        <v>0</v>
      </c>
      <c r="R280" s="131">
        <v>0</v>
      </c>
      <c r="S280" s="131">
        <v>0</v>
      </c>
    </row>
    <row r="281" spans="1:19" x14ac:dyDescent="0.2">
      <c r="A281" s="132" t="s">
        <v>607</v>
      </c>
      <c r="B281" s="131">
        <v>0</v>
      </c>
      <c r="C281" s="131">
        <v>0</v>
      </c>
      <c r="D281" s="131">
        <v>0</v>
      </c>
      <c r="E281" s="131">
        <v>0</v>
      </c>
      <c r="F281" s="131">
        <v>0</v>
      </c>
      <c r="G281" s="131">
        <v>0</v>
      </c>
      <c r="H281" s="131">
        <v>0</v>
      </c>
      <c r="I281" s="131">
        <v>0</v>
      </c>
      <c r="J281" s="131">
        <v>0</v>
      </c>
      <c r="K281" s="131">
        <v>0</v>
      </c>
      <c r="L281" s="131">
        <v>0</v>
      </c>
      <c r="M281" s="131">
        <v>0</v>
      </c>
      <c r="N281" s="131">
        <v>0</v>
      </c>
      <c r="O281" s="131">
        <v>0</v>
      </c>
      <c r="P281" s="131">
        <v>0</v>
      </c>
      <c r="Q281" s="131">
        <v>0</v>
      </c>
      <c r="R281" s="131">
        <v>0</v>
      </c>
      <c r="S281" s="131">
        <v>0</v>
      </c>
    </row>
    <row r="282" spans="1:19" x14ac:dyDescent="0.2">
      <c r="A282" s="132" t="s">
        <v>608</v>
      </c>
      <c r="B282" s="131">
        <v>0</v>
      </c>
      <c r="C282" s="131">
        <v>0</v>
      </c>
      <c r="D282" s="131">
        <v>0</v>
      </c>
      <c r="E282" s="131">
        <v>0</v>
      </c>
      <c r="F282" s="131">
        <v>0</v>
      </c>
      <c r="G282" s="131">
        <v>0</v>
      </c>
      <c r="H282" s="131">
        <v>0</v>
      </c>
      <c r="I282" s="131">
        <v>0</v>
      </c>
      <c r="J282" s="131">
        <v>0</v>
      </c>
      <c r="K282" s="131">
        <v>0</v>
      </c>
      <c r="L282" s="131">
        <v>0</v>
      </c>
      <c r="M282" s="131">
        <v>0</v>
      </c>
      <c r="N282" s="131">
        <v>0</v>
      </c>
      <c r="O282" s="131">
        <v>0</v>
      </c>
      <c r="P282" s="131">
        <v>0</v>
      </c>
      <c r="Q282" s="131">
        <v>0</v>
      </c>
      <c r="R282" s="131">
        <v>0</v>
      </c>
      <c r="S282" s="131">
        <v>0</v>
      </c>
    </row>
    <row r="283" spans="1:19" x14ac:dyDescent="0.2">
      <c r="A283" s="132" t="s">
        <v>609</v>
      </c>
      <c r="B283" s="131">
        <v>0</v>
      </c>
      <c r="C283" s="131">
        <v>0</v>
      </c>
      <c r="D283" s="131">
        <v>0</v>
      </c>
      <c r="E283" s="131">
        <v>0</v>
      </c>
      <c r="F283" s="131">
        <v>0</v>
      </c>
      <c r="G283" s="131">
        <v>0</v>
      </c>
      <c r="H283" s="131">
        <v>0</v>
      </c>
      <c r="I283" s="131">
        <v>0</v>
      </c>
      <c r="J283" s="131">
        <v>0</v>
      </c>
      <c r="K283" s="131">
        <v>0</v>
      </c>
      <c r="L283" s="131">
        <v>0</v>
      </c>
      <c r="M283" s="131">
        <v>0</v>
      </c>
      <c r="N283" s="131">
        <v>0</v>
      </c>
      <c r="O283" s="131">
        <v>0</v>
      </c>
      <c r="P283" s="131">
        <v>0</v>
      </c>
      <c r="Q283" s="131">
        <v>0</v>
      </c>
      <c r="R283" s="131">
        <v>0</v>
      </c>
      <c r="S283" s="131">
        <v>0</v>
      </c>
    </row>
    <row r="284" spans="1:19" x14ac:dyDescent="0.2">
      <c r="A284" s="132" t="s">
        <v>610</v>
      </c>
      <c r="B284" s="131">
        <v>0</v>
      </c>
      <c r="C284" s="131">
        <v>0</v>
      </c>
      <c r="D284" s="131">
        <v>0</v>
      </c>
      <c r="E284" s="131">
        <v>0</v>
      </c>
      <c r="F284" s="131">
        <v>0</v>
      </c>
      <c r="G284" s="131">
        <v>0</v>
      </c>
      <c r="H284" s="131">
        <v>0</v>
      </c>
      <c r="I284" s="131">
        <v>0</v>
      </c>
      <c r="J284" s="131">
        <v>0</v>
      </c>
      <c r="K284" s="131">
        <v>0</v>
      </c>
      <c r="L284" s="131">
        <v>0</v>
      </c>
      <c r="M284" s="131">
        <v>0</v>
      </c>
      <c r="N284" s="131">
        <v>0</v>
      </c>
      <c r="O284" s="131">
        <v>0</v>
      </c>
      <c r="P284" s="131">
        <v>0</v>
      </c>
      <c r="Q284" s="131">
        <v>0</v>
      </c>
      <c r="R284" s="131">
        <v>0</v>
      </c>
      <c r="S284" s="131">
        <v>0</v>
      </c>
    </row>
    <row r="285" spans="1:19" x14ac:dyDescent="0.2">
      <c r="A285" s="132" t="s">
        <v>611</v>
      </c>
      <c r="B285" s="131">
        <v>0</v>
      </c>
      <c r="C285" s="131">
        <v>0</v>
      </c>
      <c r="D285" s="131">
        <v>0</v>
      </c>
      <c r="E285" s="131">
        <v>0</v>
      </c>
      <c r="F285" s="131">
        <v>0</v>
      </c>
      <c r="G285" s="131">
        <v>0</v>
      </c>
      <c r="H285" s="131">
        <v>0</v>
      </c>
      <c r="I285" s="131">
        <v>0</v>
      </c>
      <c r="J285" s="131">
        <v>0</v>
      </c>
      <c r="K285" s="131">
        <v>0</v>
      </c>
      <c r="L285" s="131">
        <v>0</v>
      </c>
      <c r="M285" s="131">
        <v>0</v>
      </c>
      <c r="N285" s="131">
        <v>0</v>
      </c>
      <c r="O285" s="131">
        <v>0</v>
      </c>
      <c r="P285" s="131">
        <v>0</v>
      </c>
      <c r="Q285" s="131">
        <v>0</v>
      </c>
      <c r="R285" s="131">
        <v>0</v>
      </c>
      <c r="S285" s="131">
        <v>0</v>
      </c>
    </row>
    <row r="286" spans="1:19" x14ac:dyDescent="0.2">
      <c r="A286" s="132" t="s">
        <v>612</v>
      </c>
      <c r="B286" s="131">
        <v>0</v>
      </c>
      <c r="C286" s="131">
        <v>0</v>
      </c>
      <c r="D286" s="131">
        <v>0</v>
      </c>
      <c r="E286" s="131">
        <v>0</v>
      </c>
      <c r="F286" s="131">
        <v>0</v>
      </c>
      <c r="G286" s="131">
        <v>0</v>
      </c>
      <c r="H286" s="131">
        <v>0</v>
      </c>
      <c r="I286" s="131">
        <v>0</v>
      </c>
      <c r="J286" s="131">
        <v>0</v>
      </c>
      <c r="K286" s="131">
        <v>0</v>
      </c>
      <c r="L286" s="131">
        <v>0</v>
      </c>
      <c r="M286" s="131">
        <v>0</v>
      </c>
      <c r="N286" s="131">
        <v>0</v>
      </c>
      <c r="O286" s="131">
        <v>0</v>
      </c>
      <c r="P286" s="131">
        <v>0</v>
      </c>
      <c r="Q286" s="131">
        <v>0</v>
      </c>
      <c r="R286" s="131">
        <v>0</v>
      </c>
      <c r="S286" s="131">
        <v>0</v>
      </c>
    </row>
    <row r="287" spans="1:19" x14ac:dyDescent="0.2">
      <c r="A287" s="132" t="s">
        <v>613</v>
      </c>
      <c r="B287" s="131">
        <v>0</v>
      </c>
      <c r="C287" s="131">
        <v>0</v>
      </c>
      <c r="D287" s="131">
        <v>0</v>
      </c>
      <c r="E287" s="131">
        <v>0</v>
      </c>
      <c r="F287" s="131">
        <v>0</v>
      </c>
      <c r="G287" s="131">
        <v>0</v>
      </c>
      <c r="H287" s="131">
        <v>0</v>
      </c>
      <c r="I287" s="131">
        <v>0</v>
      </c>
      <c r="J287" s="131">
        <v>0</v>
      </c>
      <c r="K287" s="131">
        <v>0</v>
      </c>
      <c r="L287" s="131">
        <v>0</v>
      </c>
      <c r="M287" s="131">
        <v>0</v>
      </c>
      <c r="N287" s="131">
        <v>0</v>
      </c>
      <c r="O287" s="131">
        <v>0</v>
      </c>
      <c r="P287" s="131">
        <v>0</v>
      </c>
      <c r="Q287" s="131">
        <v>0</v>
      </c>
      <c r="R287" s="131">
        <v>0</v>
      </c>
      <c r="S287" s="131">
        <v>0</v>
      </c>
    </row>
    <row r="288" spans="1:19" x14ac:dyDescent="0.2">
      <c r="A288" s="132" t="s">
        <v>614</v>
      </c>
      <c r="B288" s="131">
        <v>0</v>
      </c>
      <c r="C288" s="131">
        <v>0</v>
      </c>
      <c r="D288" s="131">
        <v>0</v>
      </c>
      <c r="E288" s="131">
        <v>0</v>
      </c>
      <c r="F288" s="131">
        <v>0</v>
      </c>
      <c r="G288" s="131">
        <v>0</v>
      </c>
      <c r="H288" s="131">
        <v>0</v>
      </c>
      <c r="I288" s="131">
        <v>0</v>
      </c>
      <c r="J288" s="131">
        <v>0</v>
      </c>
      <c r="K288" s="131">
        <v>0</v>
      </c>
      <c r="L288" s="131">
        <v>0</v>
      </c>
      <c r="M288" s="131">
        <v>0</v>
      </c>
      <c r="N288" s="131">
        <v>0</v>
      </c>
      <c r="O288" s="131">
        <v>0</v>
      </c>
      <c r="P288" s="131">
        <v>0</v>
      </c>
      <c r="Q288" s="131">
        <v>0</v>
      </c>
      <c r="R288" s="131">
        <v>0</v>
      </c>
      <c r="S288" s="131">
        <v>0</v>
      </c>
    </row>
    <row r="289" spans="1:19" x14ac:dyDescent="0.2">
      <c r="A289" s="132" t="s">
        <v>615</v>
      </c>
      <c r="B289" s="131">
        <v>0</v>
      </c>
      <c r="C289" s="131">
        <v>0</v>
      </c>
      <c r="D289" s="131">
        <v>0</v>
      </c>
      <c r="E289" s="131">
        <v>0</v>
      </c>
      <c r="F289" s="131">
        <v>0</v>
      </c>
      <c r="G289" s="131">
        <v>0</v>
      </c>
      <c r="H289" s="131">
        <v>0</v>
      </c>
      <c r="I289" s="131">
        <v>0</v>
      </c>
      <c r="J289" s="131">
        <v>0</v>
      </c>
      <c r="K289" s="131">
        <v>0</v>
      </c>
      <c r="L289" s="131">
        <v>0</v>
      </c>
      <c r="M289" s="131">
        <v>0</v>
      </c>
      <c r="N289" s="131">
        <v>0</v>
      </c>
      <c r="O289" s="131">
        <v>0</v>
      </c>
      <c r="P289" s="131">
        <v>0</v>
      </c>
      <c r="Q289" s="131">
        <v>0</v>
      </c>
      <c r="R289" s="131">
        <v>0</v>
      </c>
      <c r="S289" s="131">
        <v>0</v>
      </c>
    </row>
    <row r="290" spans="1:19" x14ac:dyDescent="0.2">
      <c r="A290" s="132" t="s">
        <v>616</v>
      </c>
      <c r="B290" s="131">
        <v>0</v>
      </c>
      <c r="C290" s="131">
        <v>0</v>
      </c>
      <c r="D290" s="131">
        <v>0</v>
      </c>
      <c r="E290" s="131">
        <v>0</v>
      </c>
      <c r="F290" s="131">
        <v>0</v>
      </c>
      <c r="G290" s="131">
        <v>0</v>
      </c>
      <c r="H290" s="131">
        <v>0</v>
      </c>
      <c r="I290" s="131">
        <v>0</v>
      </c>
      <c r="J290" s="131">
        <v>0</v>
      </c>
      <c r="K290" s="131">
        <v>0</v>
      </c>
      <c r="L290" s="131">
        <v>0</v>
      </c>
      <c r="M290" s="131">
        <v>0</v>
      </c>
      <c r="N290" s="131">
        <v>0</v>
      </c>
      <c r="O290" s="131">
        <v>0</v>
      </c>
      <c r="P290" s="131">
        <v>0</v>
      </c>
      <c r="Q290" s="131">
        <v>0</v>
      </c>
      <c r="R290" s="131">
        <v>0</v>
      </c>
      <c r="S290" s="131">
        <v>0</v>
      </c>
    </row>
    <row r="291" spans="1:19" x14ac:dyDescent="0.2">
      <c r="A291" s="132" t="s">
        <v>617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ments xmlns="c85253b9-0a55-49a1-98ad-b5b6252d7079" xsi:nil="true"/>
    <Document_x0020_Status xmlns="c85253b9-0a55-49a1-98ad-b5b6252d7079">Draft</Document_x0020_Status>
    <Document_x0020_Type xmlns="c85253b9-0a55-49a1-98ad-b5b6252d7079">Question</Document_x0020_Typ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985FF32044CD140A13D653C61F268D5" ma:contentTypeVersion="" ma:contentTypeDescription="Create a new document." ma:contentTypeScope="" ma:versionID="ab069afa4dc2a1b3f123f87c3cc67968">
  <xsd:schema xmlns:xsd="http://www.w3.org/2001/XMLSchema" xmlns:xs="http://www.w3.org/2001/XMLSchema" xmlns:p="http://schemas.microsoft.com/office/2006/metadata/properties" xmlns:ns2="c85253b9-0a55-49a1-98ad-b5b6252d7079" targetNamespace="http://schemas.microsoft.com/office/2006/metadata/properties" ma:root="true" ma:fieldsID="ce7e9296015639994c0241091a34abd8" ns2:_="">
    <xsd:import namespace="c85253b9-0a55-49a1-98ad-b5b6252d7079"/>
    <xsd:element name="properties">
      <xsd:complexType>
        <xsd:sequence>
          <xsd:element name="documentManagement">
            <xsd:complexType>
              <xsd:all>
                <xsd:element ref="ns2:Comments" minOccurs="0"/>
                <xsd:element ref="ns2:Document_x0020_Status" minOccurs="0"/>
                <xsd:element ref="ns2:Document_x0020_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5253b9-0a55-49a1-98ad-b5b6252d7079"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Document_x0020_Status" ma:index="9" nillable="true" ma:displayName="Document Status" ma:default="Draft" ma:format="Dropdown" ma:internalName="Document_x0020_Status">
      <xsd:simpleType>
        <xsd:restriction base="dms:Choice">
          <xsd:enumeration value="Draft"/>
          <xsd:enumeration value="Final"/>
        </xsd:restriction>
      </xsd:simpleType>
    </xsd:element>
    <xsd:element name="Document_x0020_Type" ma:index="10" nillable="true" ma:displayName="Document Type" ma:default="Question" ma:format="Dropdown" ma:internalName="Document_x0020_Type">
      <xsd:simpleType>
        <xsd:restriction base="dms:Choice">
          <xsd:enumeration value="Answer"/>
          <xsd:enumeration value="Questio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B39209-0AF3-4AD2-AB18-71275A2CD8B1}">
  <ds:schemaRefs>
    <ds:schemaRef ds:uri="http://schemas.microsoft.com/office/2006/metadata/properties"/>
    <ds:schemaRef ds:uri="http://schemas.microsoft.com/office/infopath/2007/PartnerControls"/>
    <ds:schemaRef ds:uri="c85253b9-0a55-49a1-98ad-b5b6252d7079"/>
  </ds:schemaRefs>
</ds:datastoreItem>
</file>

<file path=customXml/itemProps2.xml><?xml version="1.0" encoding="utf-8"?>
<ds:datastoreItem xmlns:ds="http://schemas.openxmlformats.org/officeDocument/2006/customXml" ds:itemID="{486D2D03-BA9D-464A-9449-6E156E088962}">
  <ds:schemaRefs>
    <ds:schemaRef ds:uri="http://schemas.microsoft.com/sharepoint/v3/contenttype/forms"/>
  </ds:schemaRefs>
</ds:datastoreItem>
</file>

<file path=customXml/itemProps3.xml><?xml version="1.0" encoding="utf-8"?>
<ds:datastoreItem xmlns:ds="http://schemas.openxmlformats.org/officeDocument/2006/customXml" ds:itemID="{EDBE2774-59DC-400E-89CC-298C89A691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5253b9-0a55-49a1-98ad-b5b6252d70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15</vt:i4>
      </vt:variant>
    </vt:vector>
  </HeadingPairs>
  <TitlesOfParts>
    <vt:vector size="32" baseType="lpstr">
      <vt:lpstr>RDB-1</vt:lpstr>
      <vt:lpstr>RBD-2</vt:lpstr>
      <vt:lpstr>RBD-3</vt:lpstr>
      <vt:lpstr>RBD-4</vt:lpstr>
      <vt:lpstr>RBD-5</vt:lpstr>
      <vt:lpstr>RBD-6</vt:lpstr>
      <vt:lpstr>Datasheets ==&gt;&gt;</vt:lpstr>
      <vt:lpstr>E-5 Test</vt:lpstr>
      <vt:lpstr>E-5 Sub</vt:lpstr>
      <vt:lpstr>MFR_E_1_Attch1_2017_12CP25</vt:lpstr>
      <vt:lpstr>MFR_E_1_Attch2_2017_12CP25</vt:lpstr>
      <vt:lpstr>MFR_E_1_Attch3_2017_12CP25</vt:lpstr>
      <vt:lpstr>MFR_E_1_Attch1_2018_12CP25</vt:lpstr>
      <vt:lpstr>MFR_E_1_Attch2_2018_12CP25</vt:lpstr>
      <vt:lpstr>MFR_E_1_Attch3_2018_12CP25</vt:lpstr>
      <vt:lpstr>MFR_E_1_Attch2_2017_12CP1-13</vt:lpstr>
      <vt:lpstr>MFR_E_1_Attch2_2018_12CP1-13</vt:lpstr>
      <vt:lpstr>'RBD-2'!Print_Area</vt:lpstr>
      <vt:lpstr>'RBD-3'!Print_Area</vt:lpstr>
      <vt:lpstr>'RBD-4'!Print_Area</vt:lpstr>
      <vt:lpstr>'RBD-5'!Print_Area</vt:lpstr>
      <vt:lpstr>'RBD-6'!Print_Area</vt:lpstr>
      <vt:lpstr>'RDB-1'!Print_Area</vt:lpstr>
      <vt:lpstr>MFR_E_1_Attch1_2017_12CP25!Print_Titles</vt:lpstr>
      <vt:lpstr>MFR_E_1_Attch1_2018_12CP25!Print_Titles</vt:lpstr>
      <vt:lpstr>'MFR_E_1_Attch2_2017_12CP1-13'!Print_Titles</vt:lpstr>
      <vt:lpstr>MFR_E_1_Attch2_2017_12CP25!Print_Titles</vt:lpstr>
      <vt:lpstr>'MFR_E_1_Attch2_2018_12CP1-13'!Print_Titles</vt:lpstr>
      <vt:lpstr>MFR_E_1_Attch2_2018_12CP25!Print_Titles</vt:lpstr>
      <vt:lpstr>MFR_E_1_Attch3_2017_12CP25!Print_Titles</vt:lpstr>
      <vt:lpstr>MFR_E_1_Attch3_2018_12CP25!Print_Titles</vt:lpstr>
      <vt:lpstr>'RBD-3'!Print_Titles</vt:lpstr>
    </vt:vector>
  </TitlesOfParts>
  <Company>Florida Power &amp; Light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RBD Exhibit No 1 - 6 DRAFT - For Management Review</dc:title>
  <dc:creator>FPL_User</dc:creator>
  <cp:lastModifiedBy>FPL_User</cp:lastModifiedBy>
  <cp:lastPrinted>2016-03-04T21:30:13Z</cp:lastPrinted>
  <dcterms:created xsi:type="dcterms:W3CDTF">2008-03-19T15:06:35Z</dcterms:created>
  <dcterms:modified xsi:type="dcterms:W3CDTF">2016-04-13T15:21:25Z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0x0101001985FF32044CD140A13D653C61F268D5</vt:lpwstr>
  </property>
</Properties>
</file>