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16608" windowHeight="9432" tabRatio="918"/>
  </bookViews>
  <sheets>
    <sheet name="E11 Report 2014" sheetId="1" r:id="rId1"/>
    <sheet name="Appendix" sheetId="4" r:id="rId2"/>
    <sheet name="CP Analysis" sheetId="5" r:id="rId3"/>
    <sheet name="GCP Analysis" sheetId="6" r:id="rId4"/>
    <sheet name="NCP Analysis" sheetId="7" r:id="rId5"/>
    <sheet name="NCP on Peak Analysis" sheetId="8" r:id="rId6"/>
    <sheet name="LodeStar KWH" sheetId="9" r:id="rId7"/>
    <sheet name="Sunrise Sunset 2014" sheetId="2" r:id="rId8"/>
    <sheet name="Sort Table" sheetId="3" r:id="rId9"/>
  </sheets>
  <definedNames>
    <definedName name="_xlnm._FilterDatabase" localSheetId="8" hidden="1">'Sort Table'!$B$4:$C$1194</definedName>
    <definedName name="co_name_line1" localSheetId="1">#REF!</definedName>
    <definedName name="co_name_line1">#REF!</definedName>
    <definedName name="co_name_line2" localSheetId="1">#REF!</definedName>
    <definedName name="co_name_line2">#REF!</definedName>
    <definedName name="docket_num" localSheetId="1">#REF!</definedName>
    <definedName name="docket_num">#REF!</definedName>
    <definedName name="HISTORICAL_YEAR_DATE" localSheetId="1">#REF!</definedName>
    <definedName name="HISTORICAL_YEAR_DATE">#REF!</definedName>
    <definedName name="HISTORICAL_YEAR_X" localSheetId="1">#REF!</definedName>
    <definedName name="HISTORICAL_YEAR_X">#REF!</definedName>
    <definedName name="PAGE_1_END" localSheetId="1">#REF!</definedName>
    <definedName name="PAGE_1_END">#REF!</definedName>
    <definedName name="PAGE_1_START" localSheetId="1">#REF!</definedName>
    <definedName name="PAGE_1_START">#REF!</definedName>
    <definedName name="_xlnm.Print_Area" localSheetId="1">Appendix!$A$4:$D$54</definedName>
    <definedName name="_xlnm.Print_Area" localSheetId="0">'E11 Report 2014'!$A$1:$O$1459</definedName>
    <definedName name="_xlnm.Print_Area" localSheetId="3">'GCP Analysis'!$A$8:$Q$109</definedName>
    <definedName name="_xlnm.Print_Area" localSheetId="8">'Sort Table'!$B$4:$P$1194</definedName>
    <definedName name="_xlnm.Print_Area">#REF!</definedName>
    <definedName name="_xlnm.Print_Titles" localSheetId="3">'GCP Analysis'!$4:$7</definedName>
    <definedName name="PRIOR_YEAR_DATE" localSheetId="1">#REF!</definedName>
    <definedName name="PRIOR_YEAR_DATE">#REF!</definedName>
    <definedName name="PRIOR_YEAR_X" localSheetId="1">#REF!</definedName>
    <definedName name="PRIOR_YEAR_X">#REF!</definedName>
    <definedName name="SUBSEQUENT_YEAR_DATE" localSheetId="1">#REF!</definedName>
    <definedName name="SUBSEQUENT_YEAR_DATE">#REF!</definedName>
    <definedName name="SUBSEQUENT_YEAR_X" localSheetId="1">#REF!</definedName>
    <definedName name="SUBSEQUENT_YEAR_X">#REF!</definedName>
    <definedName name="TEST_YEAR_DATE" localSheetId="1">#REF!</definedName>
    <definedName name="TEST_YEAR_DATE">#REF!</definedName>
    <definedName name="TEST_YEAR_X" localSheetId="1">#REF!</definedName>
    <definedName name="TEST_YEAR_X">#REF!</definedName>
  </definedNames>
  <calcPr calcId="145621"/>
</workbook>
</file>

<file path=xl/calcChain.xml><?xml version="1.0" encoding="utf-8"?>
<calcChain xmlns="http://schemas.openxmlformats.org/spreadsheetml/2006/main">
  <c r="O46" i="5" l="1"/>
  <c r="N46" i="5"/>
  <c r="M46" i="5"/>
  <c r="L46" i="5"/>
  <c r="K46" i="5"/>
  <c r="J46" i="5"/>
  <c r="I46" i="5"/>
  <c r="H46" i="5"/>
  <c r="G46" i="5"/>
  <c r="F46" i="5"/>
  <c r="E46" i="5"/>
  <c r="D46" i="5"/>
  <c r="D8" i="5"/>
  <c r="A1194" i="3" l="1"/>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352" i="3"/>
  <c r="F32" i="7" l="1"/>
  <c r="N31" i="9"/>
  <c r="J31" i="9"/>
  <c r="F31" i="9"/>
  <c r="N30" i="9"/>
  <c r="J30" i="9"/>
  <c r="F30" i="9"/>
  <c r="N32" i="9"/>
  <c r="J32" i="9"/>
  <c r="F32" i="9"/>
  <c r="N34" i="9"/>
  <c r="J34" i="9"/>
  <c r="F34" i="9"/>
  <c r="N33" i="9"/>
  <c r="J33" i="9"/>
  <c r="F33" i="9"/>
  <c r="N29" i="9"/>
  <c r="J29" i="9"/>
  <c r="F29" i="9"/>
  <c r="N28" i="9"/>
  <c r="J28" i="9"/>
  <c r="F28" i="9"/>
  <c r="N23" i="9"/>
  <c r="J23" i="9"/>
  <c r="F23" i="9"/>
  <c r="N24" i="9"/>
  <c r="J24" i="9"/>
  <c r="F24" i="9"/>
  <c r="N22" i="9"/>
  <c r="J22" i="9"/>
  <c r="F22" i="9"/>
  <c r="N20" i="9"/>
  <c r="J20" i="9"/>
  <c r="F20" i="9"/>
  <c r="N19" i="9"/>
  <c r="J19" i="9"/>
  <c r="F19" i="9"/>
  <c r="N21" i="9"/>
  <c r="J21" i="9"/>
  <c r="F21" i="9"/>
  <c r="N18" i="9"/>
  <c r="J18" i="9"/>
  <c r="F18" i="9"/>
  <c r="N16" i="9"/>
  <c r="J16" i="9"/>
  <c r="F16" i="9"/>
  <c r="N17" i="9"/>
  <c r="J17" i="9"/>
  <c r="F17" i="9"/>
  <c r="N15" i="9"/>
  <c r="J15" i="9"/>
  <c r="F15" i="9"/>
  <c r="N14" i="9"/>
  <c r="J14" i="9"/>
  <c r="F14" i="9"/>
  <c r="N13" i="9"/>
  <c r="J13" i="9"/>
  <c r="F13" i="9"/>
  <c r="N12" i="9"/>
  <c r="J12" i="9"/>
  <c r="F12" i="9"/>
  <c r="N10" i="9"/>
  <c r="J10" i="9"/>
  <c r="F10" i="9"/>
  <c r="N11" i="9"/>
  <c r="J11" i="9"/>
  <c r="F11" i="9"/>
  <c r="N9" i="9"/>
  <c r="J9" i="9"/>
  <c r="F9" i="9"/>
  <c r="N8" i="9"/>
  <c r="J8" i="9"/>
  <c r="F8" i="9"/>
  <c r="O32" i="8"/>
  <c r="K32" i="8"/>
  <c r="G32" i="8"/>
  <c r="O29" i="8"/>
  <c r="K29" i="8"/>
  <c r="G29" i="8"/>
  <c r="O31" i="8"/>
  <c r="K31" i="8"/>
  <c r="G31" i="8"/>
  <c r="O34" i="8"/>
  <c r="K34" i="8"/>
  <c r="G34" i="8"/>
  <c r="O33" i="8"/>
  <c r="L31" i="9"/>
  <c r="H31" i="9"/>
  <c r="D31" i="9"/>
  <c r="L30" i="9"/>
  <c r="H30" i="9"/>
  <c r="D30" i="9"/>
  <c r="L32" i="9"/>
  <c r="H32" i="9"/>
  <c r="D32" i="9"/>
  <c r="L34" i="9"/>
  <c r="H34" i="9"/>
  <c r="D34" i="9"/>
  <c r="L33" i="9"/>
  <c r="H33" i="9"/>
  <c r="D33" i="9"/>
  <c r="L29" i="9"/>
  <c r="H29" i="9"/>
  <c r="D29" i="9"/>
  <c r="L28" i="9"/>
  <c r="H28" i="9"/>
  <c r="D28" i="9"/>
  <c r="L23" i="9"/>
  <c r="H23" i="9"/>
  <c r="D23" i="9"/>
  <c r="L24" i="9"/>
  <c r="H24" i="9"/>
  <c r="D24" i="9"/>
  <c r="L22" i="9"/>
  <c r="H22" i="9"/>
  <c r="D22" i="9"/>
  <c r="L20" i="9"/>
  <c r="H20" i="9"/>
  <c r="D20" i="9"/>
  <c r="L19" i="9"/>
  <c r="H19" i="9"/>
  <c r="D19" i="9"/>
  <c r="L21" i="9"/>
  <c r="H21" i="9"/>
  <c r="D21" i="9"/>
  <c r="L18" i="9"/>
  <c r="H18" i="9"/>
  <c r="D18" i="9"/>
  <c r="L16" i="9"/>
  <c r="H16" i="9"/>
  <c r="D16" i="9"/>
  <c r="L17" i="9"/>
  <c r="H17" i="9"/>
  <c r="D17" i="9"/>
  <c r="L15" i="9"/>
  <c r="H15" i="9"/>
  <c r="D15" i="9"/>
  <c r="L14" i="9"/>
  <c r="H14" i="9"/>
  <c r="D14" i="9"/>
  <c r="L13" i="9"/>
  <c r="H13" i="9"/>
  <c r="D13" i="9"/>
  <c r="O31" i="9"/>
  <c r="K31" i="9"/>
  <c r="G31" i="9"/>
  <c r="O30" i="9"/>
  <c r="K30" i="9"/>
  <c r="G30" i="9"/>
  <c r="O32" i="9"/>
  <c r="K32" i="9"/>
  <c r="G32" i="9"/>
  <c r="O34" i="9"/>
  <c r="K34" i="9"/>
  <c r="G34" i="9"/>
  <c r="O33" i="9"/>
  <c r="K33" i="9"/>
  <c r="G33" i="9"/>
  <c r="O29" i="9"/>
  <c r="K29" i="9"/>
  <c r="G29" i="9"/>
  <c r="O28" i="9"/>
  <c r="K28" i="9"/>
  <c r="G28" i="9"/>
  <c r="G36" i="9" s="1"/>
  <c r="O23" i="9"/>
  <c r="K23" i="9"/>
  <c r="G23" i="9"/>
  <c r="O24" i="9"/>
  <c r="K24" i="9"/>
  <c r="G24" i="9"/>
  <c r="O22" i="9"/>
  <c r="K22" i="9"/>
  <c r="G22" i="9"/>
  <c r="O20" i="9"/>
  <c r="K20" i="9"/>
  <c r="G20" i="9"/>
  <c r="O19" i="9"/>
  <c r="K19" i="9"/>
  <c r="G19" i="9"/>
  <c r="O21" i="9"/>
  <c r="K21" i="9"/>
  <c r="G21" i="9"/>
  <c r="O18" i="9"/>
  <c r="K18" i="9"/>
  <c r="G18" i="9"/>
  <c r="O16" i="9"/>
  <c r="K16" i="9"/>
  <c r="G16" i="9"/>
  <c r="O17" i="9"/>
  <c r="K17" i="9"/>
  <c r="G17" i="9"/>
  <c r="O15" i="9"/>
  <c r="K15" i="9"/>
  <c r="G15" i="9"/>
  <c r="O14" i="9"/>
  <c r="K14" i="9"/>
  <c r="G14" i="9"/>
  <c r="O13" i="9"/>
  <c r="K13" i="9"/>
  <c r="G13" i="9"/>
  <c r="E31" i="9"/>
  <c r="M32" i="9"/>
  <c r="I34" i="9"/>
  <c r="E33" i="9"/>
  <c r="M28" i="9"/>
  <c r="I23" i="9"/>
  <c r="E24" i="9"/>
  <c r="M20" i="9"/>
  <c r="I19" i="9"/>
  <c r="E21" i="9"/>
  <c r="M16" i="9"/>
  <c r="I17" i="9"/>
  <c r="E15" i="9"/>
  <c r="M13" i="9"/>
  <c r="M12" i="9"/>
  <c r="H12" i="9"/>
  <c r="O10" i="9"/>
  <c r="I10" i="9"/>
  <c r="D10" i="9"/>
  <c r="K11" i="9"/>
  <c r="E11" i="9"/>
  <c r="L9" i="9"/>
  <c r="G9" i="9"/>
  <c r="M8" i="9"/>
  <c r="H8" i="9"/>
  <c r="J32" i="8"/>
  <c r="E32" i="8"/>
  <c r="L29" i="8"/>
  <c r="F29" i="8"/>
  <c r="M31" i="8"/>
  <c r="H31" i="8"/>
  <c r="N34" i="8"/>
  <c r="I34" i="8"/>
  <c r="D34" i="8"/>
  <c r="K33" i="8"/>
  <c r="G33" i="8"/>
  <c r="O30" i="8"/>
  <c r="K30" i="8"/>
  <c r="G30" i="8"/>
  <c r="O28" i="8"/>
  <c r="K28" i="8"/>
  <c r="G28" i="8"/>
  <c r="O24" i="8"/>
  <c r="K24" i="8"/>
  <c r="G24" i="8"/>
  <c r="O22" i="8"/>
  <c r="K22" i="8"/>
  <c r="G22" i="8"/>
  <c r="O23" i="8"/>
  <c r="K23" i="8"/>
  <c r="G23" i="8"/>
  <c r="O21" i="8"/>
  <c r="K21" i="8"/>
  <c r="G21" i="8"/>
  <c r="O20" i="8"/>
  <c r="K20" i="8"/>
  <c r="G20" i="8"/>
  <c r="O19" i="8"/>
  <c r="K19" i="8"/>
  <c r="G19" i="8"/>
  <c r="O17" i="8"/>
  <c r="K17" i="8"/>
  <c r="G17" i="8"/>
  <c r="O18" i="8"/>
  <c r="K18" i="8"/>
  <c r="G18" i="8"/>
  <c r="O16" i="8"/>
  <c r="K16" i="8"/>
  <c r="G16" i="8"/>
  <c r="O15" i="8"/>
  <c r="K15" i="8"/>
  <c r="G15" i="8"/>
  <c r="O14" i="8"/>
  <c r="K14" i="8"/>
  <c r="G14" i="8"/>
  <c r="O13" i="8"/>
  <c r="K13" i="8"/>
  <c r="G13" i="8"/>
  <c r="O12" i="8"/>
  <c r="K12" i="8"/>
  <c r="G12" i="8"/>
  <c r="O11" i="8"/>
  <c r="K11" i="8"/>
  <c r="G11" i="8"/>
  <c r="O10" i="8"/>
  <c r="K10" i="8"/>
  <c r="G10" i="8"/>
  <c r="O9" i="8"/>
  <c r="K9" i="8"/>
  <c r="G9" i="8"/>
  <c r="O8" i="8"/>
  <c r="K8" i="8"/>
  <c r="G8" i="8"/>
  <c r="O32" i="7"/>
  <c r="K32" i="7"/>
  <c r="G32" i="7"/>
  <c r="N29" i="7"/>
  <c r="J29" i="7"/>
  <c r="F29" i="7"/>
  <c r="M31" i="7"/>
  <c r="I31" i="7"/>
  <c r="E31" i="7"/>
  <c r="M34" i="7"/>
  <c r="I34" i="7"/>
  <c r="M31" i="9"/>
  <c r="I30" i="9"/>
  <c r="E32" i="9"/>
  <c r="M33" i="9"/>
  <c r="I29" i="9"/>
  <c r="E28" i="9"/>
  <c r="M24" i="9"/>
  <c r="I22" i="9"/>
  <c r="E20" i="9"/>
  <c r="M21" i="9"/>
  <c r="I18" i="9"/>
  <c r="E16" i="9"/>
  <c r="M15" i="9"/>
  <c r="I14" i="9"/>
  <c r="E13" i="9"/>
  <c r="K12" i="9"/>
  <c r="E12" i="9"/>
  <c r="L10" i="9"/>
  <c r="G10" i="9"/>
  <c r="M11" i="9"/>
  <c r="H11" i="9"/>
  <c r="O9" i="9"/>
  <c r="I9" i="9"/>
  <c r="D9" i="9"/>
  <c r="K8" i="9"/>
  <c r="E8" i="9"/>
  <c r="M32" i="8"/>
  <c r="H32" i="8"/>
  <c r="N29" i="8"/>
  <c r="I29" i="8"/>
  <c r="D29" i="8"/>
  <c r="J31" i="8"/>
  <c r="E31" i="8"/>
  <c r="L34" i="8"/>
  <c r="F34" i="8"/>
  <c r="M33" i="8"/>
  <c r="I33" i="8"/>
  <c r="E33" i="8"/>
  <c r="M30" i="8"/>
  <c r="I30" i="8"/>
  <c r="E30" i="8"/>
  <c r="M28" i="8"/>
  <c r="I28" i="8"/>
  <c r="E28" i="8"/>
  <c r="M24" i="8"/>
  <c r="I24" i="8"/>
  <c r="E24" i="8"/>
  <c r="M22" i="8"/>
  <c r="I22" i="8"/>
  <c r="E22" i="8"/>
  <c r="M23" i="8"/>
  <c r="I23" i="8"/>
  <c r="E23" i="8"/>
  <c r="M21" i="8"/>
  <c r="I21" i="8"/>
  <c r="E21" i="8"/>
  <c r="M20" i="8"/>
  <c r="I20" i="8"/>
  <c r="E20" i="8"/>
  <c r="M19" i="8"/>
  <c r="I19" i="8"/>
  <c r="E19" i="8"/>
  <c r="M17" i="8"/>
  <c r="I17" i="8"/>
  <c r="E17" i="8"/>
  <c r="M18" i="8"/>
  <c r="I18" i="8"/>
  <c r="E18" i="8"/>
  <c r="M16" i="8"/>
  <c r="I16" i="8"/>
  <c r="E16" i="8"/>
  <c r="M15" i="8"/>
  <c r="I15" i="8"/>
  <c r="E15" i="8"/>
  <c r="M14" i="8"/>
  <c r="I14" i="8"/>
  <c r="E14" i="8"/>
  <c r="M13" i="8"/>
  <c r="I13" i="8"/>
  <c r="E13" i="8"/>
  <c r="M12" i="8"/>
  <c r="I12" i="8"/>
  <c r="E12" i="8"/>
  <c r="M11" i="8"/>
  <c r="I11" i="8"/>
  <c r="I31" i="9"/>
  <c r="E30" i="9"/>
  <c r="M34" i="9"/>
  <c r="I33" i="9"/>
  <c r="E29" i="9"/>
  <c r="M23" i="9"/>
  <c r="I24" i="9"/>
  <c r="E22" i="9"/>
  <c r="M19" i="9"/>
  <c r="I21" i="9"/>
  <c r="E18" i="9"/>
  <c r="M17" i="9"/>
  <c r="I15" i="9"/>
  <c r="E14" i="9"/>
  <c r="O12" i="9"/>
  <c r="I12" i="9"/>
  <c r="D12" i="9"/>
  <c r="K10" i="9"/>
  <c r="E10" i="9"/>
  <c r="L11" i="9"/>
  <c r="G11" i="9"/>
  <c r="M9" i="9"/>
  <c r="H9" i="9"/>
  <c r="O8" i="9"/>
  <c r="I8" i="9"/>
  <c r="D8" i="9"/>
  <c r="L32" i="8"/>
  <c r="F32" i="8"/>
  <c r="M29" i="8"/>
  <c r="H29" i="8"/>
  <c r="N31" i="8"/>
  <c r="I31" i="8"/>
  <c r="D31" i="8"/>
  <c r="J34" i="8"/>
  <c r="E34" i="8"/>
  <c r="L33" i="8"/>
  <c r="H33" i="8"/>
  <c r="D33" i="8"/>
  <c r="L30" i="8"/>
  <c r="H30" i="8"/>
  <c r="D30" i="8"/>
  <c r="L28" i="8"/>
  <c r="H28" i="8"/>
  <c r="D28" i="8"/>
  <c r="L24" i="8"/>
  <c r="H24" i="8"/>
  <c r="D24" i="8"/>
  <c r="L22" i="8"/>
  <c r="H22" i="8"/>
  <c r="D22" i="8"/>
  <c r="L23" i="8"/>
  <c r="H23" i="8"/>
  <c r="D23" i="8"/>
  <c r="L21" i="8"/>
  <c r="H21" i="8"/>
  <c r="D21" i="8"/>
  <c r="L20" i="8"/>
  <c r="H20" i="8"/>
  <c r="D20" i="8"/>
  <c r="L19" i="8"/>
  <c r="H19" i="8"/>
  <c r="D19" i="8"/>
  <c r="L17" i="8"/>
  <c r="H17" i="8"/>
  <c r="D17" i="8"/>
  <c r="L18" i="8"/>
  <c r="H18" i="8"/>
  <c r="D18" i="8"/>
  <c r="L16" i="8"/>
  <c r="H16" i="8"/>
  <c r="D16" i="8"/>
  <c r="L15" i="8"/>
  <c r="H15" i="8"/>
  <c r="D15" i="8"/>
  <c r="L14" i="8"/>
  <c r="H14" i="8"/>
  <c r="D14" i="8"/>
  <c r="L13" i="8"/>
  <c r="H13" i="8"/>
  <c r="D13" i="8"/>
  <c r="L12" i="8"/>
  <c r="H12" i="8"/>
  <c r="D12" i="8"/>
  <c r="L11" i="8"/>
  <c r="H11" i="8"/>
  <c r="E34" i="9"/>
  <c r="M22" i="9"/>
  <c r="I16" i="9"/>
  <c r="L12" i="9"/>
  <c r="O11" i="9"/>
  <c r="E9" i="9"/>
  <c r="I32" i="8"/>
  <c r="L31" i="8"/>
  <c r="N33" i="8"/>
  <c r="J30" i="8"/>
  <c r="F28" i="8"/>
  <c r="N22" i="8"/>
  <c r="J23" i="8"/>
  <c r="F21" i="8"/>
  <c r="N19" i="8"/>
  <c r="J17" i="8"/>
  <c r="F18" i="8"/>
  <c r="N15" i="8"/>
  <c r="J14" i="8"/>
  <c r="F13" i="8"/>
  <c r="N11" i="8"/>
  <c r="D11" i="8"/>
  <c r="J10" i="8"/>
  <c r="E10" i="8"/>
  <c r="L9" i="8"/>
  <c r="F9" i="8"/>
  <c r="M8" i="8"/>
  <c r="H8" i="8"/>
  <c r="M32" i="7"/>
  <c r="H32" i="7"/>
  <c r="M29" i="7"/>
  <c r="H29" i="7"/>
  <c r="N31" i="7"/>
  <c r="H31" i="7"/>
  <c r="O34" i="7"/>
  <c r="J34" i="7"/>
  <c r="E34" i="7"/>
  <c r="M33" i="7"/>
  <c r="I33" i="7"/>
  <c r="E33" i="7"/>
  <c r="M30" i="7"/>
  <c r="I30" i="7"/>
  <c r="E30" i="7"/>
  <c r="M28" i="7"/>
  <c r="I28" i="7"/>
  <c r="E28" i="7"/>
  <c r="M24" i="7"/>
  <c r="I24" i="7"/>
  <c r="E24" i="7"/>
  <c r="M22" i="7"/>
  <c r="I22" i="7"/>
  <c r="E22" i="7"/>
  <c r="M23" i="7"/>
  <c r="I23" i="7"/>
  <c r="E23" i="7"/>
  <c r="M21" i="7"/>
  <c r="I21" i="7"/>
  <c r="E21" i="7"/>
  <c r="M20" i="7"/>
  <c r="I20" i="7"/>
  <c r="E20" i="7"/>
  <c r="M19" i="7"/>
  <c r="I19" i="7"/>
  <c r="E19" i="7"/>
  <c r="M17" i="7"/>
  <c r="I17" i="7"/>
  <c r="E17" i="7"/>
  <c r="M18" i="7"/>
  <c r="I18" i="7"/>
  <c r="E18" i="7"/>
  <c r="M16" i="7"/>
  <c r="I16" i="7"/>
  <c r="E16" i="7"/>
  <c r="M15" i="7"/>
  <c r="I15" i="7"/>
  <c r="E15" i="7"/>
  <c r="M14" i="7"/>
  <c r="I14" i="7"/>
  <c r="E14" i="7"/>
  <c r="M12" i="7"/>
  <c r="I12" i="7"/>
  <c r="E12" i="7"/>
  <c r="M13" i="7"/>
  <c r="I13" i="7"/>
  <c r="E13" i="7"/>
  <c r="M11" i="7"/>
  <c r="I11" i="7"/>
  <c r="E11" i="7"/>
  <c r="M10" i="7"/>
  <c r="I10" i="7"/>
  <c r="E10" i="7"/>
  <c r="M9" i="7"/>
  <c r="I9" i="7"/>
  <c r="E9" i="7"/>
  <c r="M8" i="7"/>
  <c r="I8" i="7"/>
  <c r="E8" i="7"/>
  <c r="G29" i="6"/>
  <c r="O21" i="6"/>
  <c r="J14" i="6"/>
  <c r="F8" i="6"/>
  <c r="M30" i="9"/>
  <c r="I28" i="9"/>
  <c r="E19" i="9"/>
  <c r="M14" i="9"/>
  <c r="M10" i="9"/>
  <c r="D11" i="9"/>
  <c r="G8" i="9"/>
  <c r="J29" i="8"/>
  <c r="M34" i="8"/>
  <c r="F33" i="8"/>
  <c r="N28" i="8"/>
  <c r="J24" i="8"/>
  <c r="F22" i="8"/>
  <c r="N21" i="8"/>
  <c r="J20" i="8"/>
  <c r="F19" i="8"/>
  <c r="N18" i="8"/>
  <c r="J16" i="8"/>
  <c r="F15" i="8"/>
  <c r="N13" i="8"/>
  <c r="J12" i="8"/>
  <c r="F11" i="8"/>
  <c r="M10" i="8"/>
  <c r="H10" i="8"/>
  <c r="N9" i="8"/>
  <c r="I9" i="8"/>
  <c r="D9" i="8"/>
  <c r="J8" i="8"/>
  <c r="E8" i="8"/>
  <c r="D32" i="7"/>
  <c r="J32" i="7"/>
  <c r="E32" i="7"/>
  <c r="K29" i="7"/>
  <c r="D29" i="7"/>
  <c r="K31" i="7"/>
  <c r="F31" i="7"/>
  <c r="L34" i="7"/>
  <c r="G34" i="7"/>
  <c r="O33" i="7"/>
  <c r="K33" i="7"/>
  <c r="G33" i="7"/>
  <c r="O30" i="7"/>
  <c r="K30" i="7"/>
  <c r="G30" i="7"/>
  <c r="O28" i="7"/>
  <c r="K28" i="7"/>
  <c r="G28" i="7"/>
  <c r="O24" i="7"/>
  <c r="K24" i="7"/>
  <c r="G24" i="7"/>
  <c r="O22" i="7"/>
  <c r="K22" i="7"/>
  <c r="G22" i="7"/>
  <c r="O23" i="7"/>
  <c r="K23" i="7"/>
  <c r="G23" i="7"/>
  <c r="O21" i="7"/>
  <c r="K21" i="7"/>
  <c r="G21" i="7"/>
  <c r="O20" i="7"/>
  <c r="K20" i="7"/>
  <c r="G20" i="7"/>
  <c r="O19" i="7"/>
  <c r="K19" i="7"/>
  <c r="G19" i="7"/>
  <c r="O17" i="7"/>
  <c r="K17" i="7"/>
  <c r="G17" i="7"/>
  <c r="O18" i="7"/>
  <c r="K18" i="7"/>
  <c r="G18" i="7"/>
  <c r="O16" i="7"/>
  <c r="K16" i="7"/>
  <c r="G16" i="7"/>
  <c r="O15" i="7"/>
  <c r="K15" i="7"/>
  <c r="G15" i="7"/>
  <c r="O14" i="7"/>
  <c r="K14" i="7"/>
  <c r="G14" i="7"/>
  <c r="O12" i="7"/>
  <c r="K12" i="7"/>
  <c r="G12" i="7"/>
  <c r="O13" i="7"/>
  <c r="K13" i="7"/>
  <c r="G13" i="7"/>
  <c r="O11" i="7"/>
  <c r="I32" i="9"/>
  <c r="E23" i="9"/>
  <c r="M18" i="9"/>
  <c r="I13" i="9"/>
  <c r="H10" i="9"/>
  <c r="K9" i="9"/>
  <c r="N32" i="8"/>
  <c r="E29" i="8"/>
  <c r="H34" i="8"/>
  <c r="N30" i="8"/>
  <c r="J28" i="8"/>
  <c r="F24" i="8"/>
  <c r="N23" i="8"/>
  <c r="J21" i="8"/>
  <c r="F20" i="8"/>
  <c r="N17" i="8"/>
  <c r="J18" i="8"/>
  <c r="F16" i="8"/>
  <c r="N14" i="8"/>
  <c r="J13" i="8"/>
  <c r="F12" i="8"/>
  <c r="E11" i="8"/>
  <c r="L10" i="8"/>
  <c r="F10" i="8"/>
  <c r="M9" i="8"/>
  <c r="H9" i="8"/>
  <c r="N8" i="8"/>
  <c r="I8" i="8"/>
  <c r="D8" i="8"/>
  <c r="N32" i="7"/>
  <c r="I32" i="7"/>
  <c r="O29" i="7"/>
  <c r="I29" i="7"/>
  <c r="O31" i="7"/>
  <c r="J31" i="7"/>
  <c r="D31" i="7"/>
  <c r="K34" i="7"/>
  <c r="F34" i="7"/>
  <c r="N33" i="7"/>
  <c r="J33" i="7"/>
  <c r="F33" i="7"/>
  <c r="N30" i="7"/>
  <c r="J30" i="7"/>
  <c r="F30" i="7"/>
  <c r="N28" i="7"/>
  <c r="J28" i="7"/>
  <c r="F28" i="7"/>
  <c r="N24" i="7"/>
  <c r="J24" i="7"/>
  <c r="F24" i="7"/>
  <c r="N22" i="7"/>
  <c r="J22" i="7"/>
  <c r="F22" i="7"/>
  <c r="N23" i="7"/>
  <c r="J23" i="7"/>
  <c r="F23" i="7"/>
  <c r="N21" i="7"/>
  <c r="J21" i="7"/>
  <c r="F21" i="7"/>
  <c r="N20" i="7"/>
  <c r="J20" i="7"/>
  <c r="F20" i="7"/>
  <c r="N19" i="7"/>
  <c r="J19" i="7"/>
  <c r="F19" i="7"/>
  <c r="N17" i="7"/>
  <c r="J17" i="7"/>
  <c r="F17" i="7"/>
  <c r="N18" i="7"/>
  <c r="J18" i="7"/>
  <c r="F18" i="7"/>
  <c r="N16" i="7"/>
  <c r="J16" i="7"/>
  <c r="F16" i="7"/>
  <c r="N15" i="7"/>
  <c r="J15" i="7"/>
  <c r="F15" i="7"/>
  <c r="N14" i="7"/>
  <c r="J14" i="7"/>
  <c r="F14" i="7"/>
  <c r="N12" i="7"/>
  <c r="J12" i="7"/>
  <c r="F12" i="7"/>
  <c r="N13" i="7"/>
  <c r="J13" i="7"/>
  <c r="O16" i="6"/>
  <c r="K25" i="6"/>
  <c r="D8" i="7"/>
  <c r="J8" i="7"/>
  <c r="O8" i="7"/>
  <c r="H9" i="7"/>
  <c r="N9" i="7"/>
  <c r="G10" i="7"/>
  <c r="L10" i="7"/>
  <c r="F11" i="7"/>
  <c r="K11" i="7"/>
  <c r="F13" i="7"/>
  <c r="H12" i="7"/>
  <c r="L14" i="7"/>
  <c r="D16" i="7"/>
  <c r="H18" i="7"/>
  <c r="L17" i="7"/>
  <c r="D20" i="7"/>
  <c r="H21" i="7"/>
  <c r="L23" i="7"/>
  <c r="D24" i="7"/>
  <c r="H28" i="7"/>
  <c r="L30" i="7"/>
  <c r="D34" i="7"/>
  <c r="L31" i="7"/>
  <c r="L32" i="7"/>
  <c r="E9" i="8"/>
  <c r="N10" i="8"/>
  <c r="J15" i="8"/>
  <c r="N20" i="8"/>
  <c r="F30" i="8"/>
  <c r="L8" i="9"/>
  <c r="I20" i="9"/>
  <c r="J9" i="6"/>
  <c r="G18" i="6"/>
  <c r="O26" i="6"/>
  <c r="F8" i="7"/>
  <c r="K8" i="7"/>
  <c r="D9" i="7"/>
  <c r="J9" i="7"/>
  <c r="O9" i="7"/>
  <c r="H10" i="7"/>
  <c r="N10" i="7"/>
  <c r="G11" i="7"/>
  <c r="L11" i="7"/>
  <c r="H13" i="7"/>
  <c r="L12" i="7"/>
  <c r="D15" i="7"/>
  <c r="H16" i="7"/>
  <c r="L18" i="7"/>
  <c r="D19" i="7"/>
  <c r="H20" i="7"/>
  <c r="L21" i="7"/>
  <c r="D22" i="7"/>
  <c r="H24" i="7"/>
  <c r="L28" i="7"/>
  <c r="D33" i="7"/>
  <c r="H34" i="7"/>
  <c r="G29" i="7"/>
  <c r="E29" i="7"/>
  <c r="J9" i="8"/>
  <c r="J11" i="8"/>
  <c r="N16" i="8"/>
  <c r="F23" i="8"/>
  <c r="J33" i="8"/>
  <c r="I11" i="9"/>
  <c r="M29" i="9"/>
  <c r="N10" i="6"/>
  <c r="K20" i="6"/>
  <c r="O30" i="6"/>
  <c r="G8" i="7"/>
  <c r="L8" i="7"/>
  <c r="F9" i="7"/>
  <c r="K9" i="7"/>
  <c r="D10" i="7"/>
  <c r="J10" i="7"/>
  <c r="O10" i="7"/>
  <c r="H11" i="7"/>
  <c r="N11" i="7"/>
  <c r="L13" i="7"/>
  <c r="D14" i="7"/>
  <c r="H15" i="7"/>
  <c r="L16" i="7"/>
  <c r="D17" i="7"/>
  <c r="H19" i="7"/>
  <c r="L20" i="7"/>
  <c r="D23" i="7"/>
  <c r="H22" i="7"/>
  <c r="L24" i="7"/>
  <c r="D30" i="7"/>
  <c r="H33" i="7"/>
  <c r="N34" i="7"/>
  <c r="L29" i="7"/>
  <c r="F8" i="8"/>
  <c r="D10" i="8"/>
  <c r="N12" i="8"/>
  <c r="F17" i="8"/>
  <c r="J22" i="8"/>
  <c r="F31" i="8"/>
  <c r="G12" i="9"/>
  <c r="F13" i="6"/>
  <c r="G24" i="6"/>
  <c r="L33" i="6"/>
  <c r="H8" i="7"/>
  <c r="N8" i="7"/>
  <c r="G9" i="7"/>
  <c r="L9" i="7"/>
  <c r="F10" i="7"/>
  <c r="K10" i="7"/>
  <c r="D11" i="7"/>
  <c r="J11" i="7"/>
  <c r="D13" i="7"/>
  <c r="D12" i="7"/>
  <c r="H14" i="7"/>
  <c r="L15" i="7"/>
  <c r="D18" i="7"/>
  <c r="H17" i="7"/>
  <c r="L19" i="7"/>
  <c r="D21" i="7"/>
  <c r="H23" i="7"/>
  <c r="L22" i="7"/>
  <c r="D28" i="7"/>
  <c r="H30" i="7"/>
  <c r="L33" i="7"/>
  <c r="G31" i="7"/>
  <c r="L8" i="8"/>
  <c r="I10" i="8"/>
  <c r="F14" i="8"/>
  <c r="J19" i="8"/>
  <c r="N24" i="8"/>
  <c r="D32" i="8"/>
  <c r="E17" i="9"/>
  <c r="L96" i="6"/>
  <c r="M92" i="6"/>
  <c r="O104" i="6"/>
  <c r="G102" i="6"/>
  <c r="K98" i="6"/>
  <c r="G79" i="6"/>
  <c r="O69" i="6"/>
  <c r="M64" i="6"/>
  <c r="E61" i="6"/>
  <c r="I57" i="6"/>
  <c r="M49" i="6"/>
  <c r="O48" i="6"/>
  <c r="E54" i="6"/>
  <c r="H52" i="6"/>
  <c r="N45" i="6"/>
  <c r="J44" i="6"/>
  <c r="F42" i="6"/>
  <c r="J41" i="6"/>
  <c r="G40" i="6"/>
  <c r="H38" i="6"/>
  <c r="J37" i="6"/>
  <c r="K36" i="6"/>
  <c r="L34" i="6"/>
  <c r="N33" i="6"/>
  <c r="O32" i="6"/>
  <c r="D32" i="6"/>
  <c r="K30" i="6"/>
  <c r="L29" i="6"/>
  <c r="D29" i="6"/>
  <c r="H28" i="6"/>
  <c r="L26" i="6"/>
  <c r="D26" i="6"/>
  <c r="H25" i="6"/>
  <c r="L24" i="6"/>
  <c r="H24" i="6"/>
  <c r="L22" i="6"/>
  <c r="D22" i="6"/>
  <c r="H21" i="6"/>
  <c r="L20" i="6"/>
  <c r="D20" i="6"/>
  <c r="H18" i="6"/>
  <c r="L17" i="6"/>
  <c r="D17" i="6"/>
  <c r="L16" i="6"/>
  <c r="O14" i="6"/>
  <c r="G14" i="6"/>
  <c r="K13" i="6"/>
  <c r="O12" i="6"/>
  <c r="G12" i="6"/>
  <c r="O10" i="6"/>
  <c r="G10" i="6"/>
  <c r="K9" i="6"/>
  <c r="O8" i="6"/>
  <c r="G8" i="6"/>
  <c r="F84" i="6"/>
  <c r="N88" i="6"/>
  <c r="J78" i="6"/>
  <c r="F69" i="6"/>
  <c r="H64" i="6"/>
  <c r="L60" i="6"/>
  <c r="D57" i="6"/>
  <c r="I49" i="6"/>
  <c r="L54" i="6"/>
  <c r="O52" i="6"/>
  <c r="G46" i="6"/>
  <c r="O44" i="6"/>
  <c r="K42" i="6"/>
  <c r="O41" i="6"/>
  <c r="K40" i="6"/>
  <c r="L38" i="6"/>
  <c r="N37" i="6"/>
  <c r="O36" i="6"/>
  <c r="O84" i="6"/>
  <c r="O86" i="6"/>
  <c r="K73" i="6"/>
  <c r="G66" i="6"/>
  <c r="I62" i="6"/>
  <c r="M58" i="6"/>
  <c r="E56" i="6"/>
  <c r="D48" i="6"/>
  <c r="G53" i="6"/>
  <c r="J46" i="6"/>
  <c r="F45" i="6"/>
  <c r="N42" i="6"/>
  <c r="N40" i="6"/>
  <c r="N38" i="6"/>
  <c r="O37" i="6"/>
  <c r="D37" i="6"/>
  <c r="F36" i="6"/>
  <c r="G34" i="6"/>
  <c r="H33" i="6"/>
  <c r="J32" i="6"/>
  <c r="F30" i="6"/>
  <c r="H29" i="6"/>
  <c r="L28" i="6"/>
  <c r="D28" i="6"/>
  <c r="H26" i="6"/>
  <c r="L25" i="6"/>
  <c r="D25" i="6"/>
  <c r="D24" i="6"/>
  <c r="H22" i="6"/>
  <c r="L21" i="6"/>
  <c r="D21" i="6"/>
  <c r="H20" i="6"/>
  <c r="L18" i="6"/>
  <c r="D18" i="6"/>
  <c r="H17" i="6"/>
  <c r="H16" i="6"/>
  <c r="K14" i="6"/>
  <c r="O13" i="6"/>
  <c r="G13" i="6"/>
  <c r="K12" i="6"/>
  <c r="K10" i="6"/>
  <c r="O9" i="6"/>
  <c r="G9" i="6"/>
  <c r="K8" i="6"/>
  <c r="O95" i="6"/>
  <c r="D92" i="6"/>
  <c r="F104" i="6"/>
  <c r="J100" i="6"/>
  <c r="F86" i="6"/>
  <c r="N72" i="6"/>
  <c r="L65" i="6"/>
  <c r="D62" i="6"/>
  <c r="H58" i="6"/>
  <c r="L50" i="6"/>
  <c r="K48" i="6"/>
  <c r="M53" i="6"/>
  <c r="D52" i="6"/>
  <c r="K45" i="6"/>
  <c r="G44" i="6"/>
  <c r="G41" i="6"/>
  <c r="F40" i="6"/>
  <c r="G38" i="6"/>
  <c r="H37" i="6"/>
  <c r="J36" i="6"/>
  <c r="J8" i="6"/>
  <c r="N9" i="6"/>
  <c r="F12" i="6"/>
  <c r="N14" i="6"/>
  <c r="G17" i="6"/>
  <c r="K18" i="6"/>
  <c r="O20" i="6"/>
  <c r="G22" i="6"/>
  <c r="K24" i="6"/>
  <c r="O25" i="6"/>
  <c r="G28" i="6"/>
  <c r="K29" i="6"/>
  <c r="H32" i="6"/>
  <c r="F34" i="6"/>
  <c r="N8" i="6"/>
  <c r="F10" i="6"/>
  <c r="J12" i="6"/>
  <c r="N13" i="6"/>
  <c r="G16" i="6"/>
  <c r="K17" i="6"/>
  <c r="O18" i="6"/>
  <c r="G21" i="6"/>
  <c r="K22" i="6"/>
  <c r="O24" i="6"/>
  <c r="G26" i="6"/>
  <c r="K28" i="6"/>
  <c r="D30" i="6"/>
  <c r="N32" i="6"/>
  <c r="K34" i="6"/>
  <c r="J13" i="6"/>
  <c r="H95" i="6"/>
  <c r="F9" i="6"/>
  <c r="J10" i="6"/>
  <c r="N12" i="6"/>
  <c r="F14" i="6"/>
  <c r="K16" i="6"/>
  <c r="O17" i="6"/>
  <c r="G20" i="6"/>
  <c r="K21" i="6"/>
  <c r="O22" i="6"/>
  <c r="G25" i="6"/>
  <c r="K26" i="6"/>
  <c r="O28" i="6"/>
  <c r="J30" i="6"/>
  <c r="G33" i="6"/>
  <c r="D36" i="6"/>
  <c r="E8" i="6"/>
  <c r="I8" i="6"/>
  <c r="M8" i="6"/>
  <c r="E9" i="6"/>
  <c r="I9" i="6"/>
  <c r="M9" i="6"/>
  <c r="E10" i="6"/>
  <c r="I10" i="6"/>
  <c r="M10" i="6"/>
  <c r="E12" i="6"/>
  <c r="I12" i="6"/>
  <c r="M12" i="6"/>
  <c r="E13" i="6"/>
  <c r="I13" i="6"/>
  <c r="M13" i="6"/>
  <c r="E14" i="6"/>
  <c r="I14" i="6"/>
  <c r="M14" i="6"/>
  <c r="F16" i="6"/>
  <c r="J16" i="6"/>
  <c r="N16" i="6"/>
  <c r="F17" i="6"/>
  <c r="J17" i="6"/>
  <c r="N17" i="6"/>
  <c r="F18" i="6"/>
  <c r="J18" i="6"/>
  <c r="N18" i="6"/>
  <c r="F20" i="6"/>
  <c r="J20" i="6"/>
  <c r="N20" i="6"/>
  <c r="F21" i="6"/>
  <c r="J21" i="6"/>
  <c r="N21" i="6"/>
  <c r="F22" i="6"/>
  <c r="J22" i="6"/>
  <c r="N22" i="6"/>
  <c r="F24" i="6"/>
  <c r="J24" i="6"/>
  <c r="N24" i="6"/>
  <c r="F25" i="6"/>
  <c r="J25" i="6"/>
  <c r="N25" i="6"/>
  <c r="F26" i="6"/>
  <c r="J26" i="6"/>
  <c r="N26" i="6"/>
  <c r="F28" i="6"/>
  <c r="J28" i="6"/>
  <c r="N28" i="6"/>
  <c r="F29" i="6"/>
  <c r="J29" i="6"/>
  <c r="O29" i="6"/>
  <c r="H30" i="6"/>
  <c r="N30" i="6"/>
  <c r="G32" i="6"/>
  <c r="L32" i="6"/>
  <c r="F33" i="6"/>
  <c r="K33" i="6"/>
  <c r="D34" i="6"/>
  <c r="J34" i="6"/>
  <c r="O34" i="6"/>
  <c r="H36" i="6"/>
  <c r="N36" i="6"/>
  <c r="G37" i="6"/>
  <c r="L37" i="6"/>
  <c r="F38" i="6"/>
  <c r="K38" i="6"/>
  <c r="D40" i="6"/>
  <c r="J40" i="6"/>
  <c r="F41" i="6"/>
  <c r="N41" i="6"/>
  <c r="J42" i="6"/>
  <c r="F44" i="6"/>
  <c r="N44" i="6"/>
  <c r="J45" i="6"/>
  <c r="F46" i="6"/>
  <c r="O46" i="6"/>
  <c r="M52" i="6"/>
  <c r="L53" i="6"/>
  <c r="K54" i="6"/>
  <c r="I48" i="6"/>
  <c r="H49" i="6"/>
  <c r="I50" i="6"/>
  <c r="M56" i="6"/>
  <c r="E58" i="6"/>
  <c r="I60" i="6"/>
  <c r="M61" i="6"/>
  <c r="E64" i="6"/>
  <c r="I65" i="6"/>
  <c r="K68" i="6"/>
  <c r="G72" i="6"/>
  <c r="O74" i="6"/>
  <c r="K80" i="6"/>
  <c r="G88" i="6"/>
  <c r="O99" i="6"/>
  <c r="K103" i="6"/>
  <c r="I91" i="6"/>
  <c r="K83" i="6"/>
  <c r="H94" i="6"/>
  <c r="H82" i="6"/>
  <c r="D82" i="6"/>
  <c r="N96" i="6"/>
  <c r="J96" i="6"/>
  <c r="F96" i="6"/>
  <c r="N95" i="6"/>
  <c r="J95" i="6"/>
  <c r="F95" i="6"/>
  <c r="N94" i="6"/>
  <c r="J94" i="6"/>
  <c r="F83" i="6"/>
  <c r="M84" i="6"/>
  <c r="I84" i="6"/>
  <c r="E84" i="6"/>
  <c r="M83" i="6"/>
  <c r="I83" i="6"/>
  <c r="M82" i="6"/>
  <c r="I82" i="6"/>
  <c r="O92" i="6"/>
  <c r="K92" i="6"/>
  <c r="G92" i="6"/>
  <c r="O91" i="6"/>
  <c r="K91" i="6"/>
  <c r="G91" i="6"/>
  <c r="N90" i="6"/>
  <c r="J90" i="6"/>
  <c r="F90" i="6"/>
  <c r="M104" i="6"/>
  <c r="I104" i="6"/>
  <c r="E104" i="6"/>
  <c r="M103" i="6"/>
  <c r="I103" i="6"/>
  <c r="E103" i="6"/>
  <c r="M102" i="6"/>
  <c r="I102" i="6"/>
  <c r="E102" i="6"/>
  <c r="M100" i="6"/>
  <c r="I100" i="6"/>
  <c r="E100" i="6"/>
  <c r="M99" i="6"/>
  <c r="I99" i="6"/>
  <c r="E99" i="6"/>
  <c r="M98" i="6"/>
  <c r="I98" i="6"/>
  <c r="E98" i="6"/>
  <c r="M88" i="6"/>
  <c r="I88" i="6"/>
  <c r="E88" i="6"/>
  <c r="M87" i="6"/>
  <c r="I87" i="6"/>
  <c r="E87" i="6"/>
  <c r="M86" i="6"/>
  <c r="I86" i="6"/>
  <c r="E86" i="6"/>
  <c r="M80" i="6"/>
  <c r="I80" i="6"/>
  <c r="E80" i="6"/>
  <c r="M79" i="6"/>
  <c r="I79" i="6"/>
  <c r="E79" i="6"/>
  <c r="M78" i="6"/>
  <c r="I78" i="6"/>
  <c r="E78" i="6"/>
  <c r="M74" i="6"/>
  <c r="I74" i="6"/>
  <c r="E74" i="6"/>
  <c r="M73" i="6"/>
  <c r="I73" i="6"/>
  <c r="E73" i="6"/>
  <c r="M72" i="6"/>
  <c r="I72" i="6"/>
  <c r="E72" i="6"/>
  <c r="M70" i="6"/>
  <c r="I70" i="6"/>
  <c r="E70" i="6"/>
  <c r="M69" i="6"/>
  <c r="I69" i="6"/>
  <c r="E69" i="6"/>
  <c r="M68" i="6"/>
  <c r="I68" i="6"/>
  <c r="E68" i="6"/>
  <c r="M66" i="6"/>
  <c r="I66" i="6"/>
  <c r="E66" i="6"/>
  <c r="G94" i="6"/>
  <c r="G82" i="6"/>
  <c r="D90" i="6"/>
  <c r="M96" i="6"/>
  <c r="I96" i="6"/>
  <c r="E96" i="6"/>
  <c r="M95" i="6"/>
  <c r="I95" i="6"/>
  <c r="E95" i="6"/>
  <c r="M94" i="6"/>
  <c r="I94" i="6"/>
  <c r="E83" i="6"/>
  <c r="L84" i="6"/>
  <c r="H84" i="6"/>
  <c r="D84" i="6"/>
  <c r="L83" i="6"/>
  <c r="D83" i="6"/>
  <c r="L82" i="6"/>
  <c r="D91" i="6"/>
  <c r="N92" i="6"/>
  <c r="J92" i="6"/>
  <c r="F92" i="6"/>
  <c r="N91" i="6"/>
  <c r="J91" i="6"/>
  <c r="F91" i="6"/>
  <c r="M90" i="6"/>
  <c r="I90" i="6"/>
  <c r="E90" i="6"/>
  <c r="L104" i="6"/>
  <c r="H104" i="6"/>
  <c r="D104" i="6"/>
  <c r="L103" i="6"/>
  <c r="H103" i="6"/>
  <c r="D103" i="6"/>
  <c r="L102" i="6"/>
  <c r="H102" i="6"/>
  <c r="D102" i="6"/>
  <c r="L100" i="6"/>
  <c r="H100" i="6"/>
  <c r="D100" i="6"/>
  <c r="L99" i="6"/>
  <c r="H99" i="6"/>
  <c r="D99" i="6"/>
  <c r="L98" i="6"/>
  <c r="H98" i="6"/>
  <c r="D98" i="6"/>
  <c r="L88" i="6"/>
  <c r="H88" i="6"/>
  <c r="D88" i="6"/>
  <c r="L87" i="6"/>
  <c r="H87" i="6"/>
  <c r="D87" i="6"/>
  <c r="L86" i="6"/>
  <c r="H86" i="6"/>
  <c r="D86" i="6"/>
  <c r="L80" i="6"/>
  <c r="H80" i="6"/>
  <c r="D80" i="6"/>
  <c r="L79" i="6"/>
  <c r="H79" i="6"/>
  <c r="D79" i="6"/>
  <c r="L78" i="6"/>
  <c r="H78" i="6"/>
  <c r="D78" i="6"/>
  <c r="L74" i="6"/>
  <c r="H74" i="6"/>
  <c r="D74" i="6"/>
  <c r="L73" i="6"/>
  <c r="H73" i="6"/>
  <c r="D73" i="6"/>
  <c r="L72" i="6"/>
  <c r="H72" i="6"/>
  <c r="D72" i="6"/>
  <c r="L70" i="6"/>
  <c r="H70" i="6"/>
  <c r="D70" i="6"/>
  <c r="L69" i="6"/>
  <c r="H69" i="6"/>
  <c r="D69" i="6"/>
  <c r="L68" i="6"/>
  <c r="H68" i="6"/>
  <c r="D68" i="6"/>
  <c r="L66" i="6"/>
  <c r="H66" i="6"/>
  <c r="D66" i="6"/>
  <c r="F94" i="6"/>
  <c r="D94" i="6"/>
  <c r="H96" i="6"/>
  <c r="L95" i="6"/>
  <c r="D95" i="6"/>
  <c r="H83" i="6"/>
  <c r="K84" i="6"/>
  <c r="O83" i="6"/>
  <c r="O82" i="6"/>
  <c r="D16" i="6"/>
  <c r="I92" i="6"/>
  <c r="M91" i="6"/>
  <c r="E91" i="6"/>
  <c r="H90" i="6"/>
  <c r="K104" i="6"/>
  <c r="O103" i="6"/>
  <c r="G103" i="6"/>
  <c r="K102" i="6"/>
  <c r="O100" i="6"/>
  <c r="G100" i="6"/>
  <c r="K99" i="6"/>
  <c r="O98" i="6"/>
  <c r="G98" i="6"/>
  <c r="K88" i="6"/>
  <c r="O87" i="6"/>
  <c r="G87" i="6"/>
  <c r="K86" i="6"/>
  <c r="O80" i="6"/>
  <c r="G80" i="6"/>
  <c r="K79" i="6"/>
  <c r="O78" i="6"/>
  <c r="G78" i="6"/>
  <c r="K74" i="6"/>
  <c r="O73" i="6"/>
  <c r="G73" i="6"/>
  <c r="K72" i="6"/>
  <c r="O70" i="6"/>
  <c r="G70" i="6"/>
  <c r="K69" i="6"/>
  <c r="O68" i="6"/>
  <c r="G68" i="6"/>
  <c r="K66" i="6"/>
  <c r="O65" i="6"/>
  <c r="K65" i="6"/>
  <c r="G65" i="6"/>
  <c r="O64" i="6"/>
  <c r="K64" i="6"/>
  <c r="G64" i="6"/>
  <c r="O62" i="6"/>
  <c r="K62" i="6"/>
  <c r="G62" i="6"/>
  <c r="O61" i="6"/>
  <c r="K61" i="6"/>
  <c r="G61" i="6"/>
  <c r="O60" i="6"/>
  <c r="K60" i="6"/>
  <c r="G60" i="6"/>
  <c r="O58" i="6"/>
  <c r="K58" i="6"/>
  <c r="G58" i="6"/>
  <c r="O57" i="6"/>
  <c r="K57" i="6"/>
  <c r="G57" i="6"/>
  <c r="O56" i="6"/>
  <c r="K56" i="6"/>
  <c r="G56" i="6"/>
  <c r="O50" i="6"/>
  <c r="K50" i="6"/>
  <c r="G50" i="6"/>
  <c r="O49" i="6"/>
  <c r="E94" i="6"/>
  <c r="O96" i="6"/>
  <c r="G96" i="6"/>
  <c r="K95" i="6"/>
  <c r="O94" i="6"/>
  <c r="G83" i="6"/>
  <c r="J84" i="6"/>
  <c r="N83" i="6"/>
  <c r="N82" i="6"/>
  <c r="D8" i="6"/>
  <c r="H92" i="6"/>
  <c r="L91" i="6"/>
  <c r="O90" i="6"/>
  <c r="G90" i="6"/>
  <c r="J104" i="6"/>
  <c r="N103" i="6"/>
  <c r="F103" i="6"/>
  <c r="J102" i="6"/>
  <c r="N100" i="6"/>
  <c r="F100" i="6"/>
  <c r="J99" i="6"/>
  <c r="N98" i="6"/>
  <c r="F98" i="6"/>
  <c r="J88" i="6"/>
  <c r="N87" i="6"/>
  <c r="F87" i="6"/>
  <c r="J86" i="6"/>
  <c r="N80" i="6"/>
  <c r="F80" i="6"/>
  <c r="J79" i="6"/>
  <c r="N78" i="6"/>
  <c r="F78" i="6"/>
  <c r="J74" i="6"/>
  <c r="N73" i="6"/>
  <c r="F73" i="6"/>
  <c r="J72" i="6"/>
  <c r="N70" i="6"/>
  <c r="F70" i="6"/>
  <c r="J69" i="6"/>
  <c r="N68" i="6"/>
  <c r="F68" i="6"/>
  <c r="J66" i="6"/>
  <c r="N65" i="6"/>
  <c r="J65" i="6"/>
  <c r="F65" i="6"/>
  <c r="N64" i="6"/>
  <c r="J64" i="6"/>
  <c r="F64" i="6"/>
  <c r="N62" i="6"/>
  <c r="J62" i="6"/>
  <c r="F62" i="6"/>
  <c r="N61" i="6"/>
  <c r="J61" i="6"/>
  <c r="F61" i="6"/>
  <c r="N60" i="6"/>
  <c r="J60" i="6"/>
  <c r="F60" i="6"/>
  <c r="N58" i="6"/>
  <c r="J58" i="6"/>
  <c r="F58" i="6"/>
  <c r="N57" i="6"/>
  <c r="J57" i="6"/>
  <c r="F57" i="6"/>
  <c r="N56" i="6"/>
  <c r="J56" i="6"/>
  <c r="F56" i="6"/>
  <c r="N50" i="6"/>
  <c r="J50" i="6"/>
  <c r="F50" i="6"/>
  <c r="N49" i="6"/>
  <c r="J49" i="6"/>
  <c r="F49" i="6"/>
  <c r="N48" i="6"/>
  <c r="J48" i="6"/>
  <c r="F48" i="6"/>
  <c r="N54" i="6"/>
  <c r="J54" i="6"/>
  <c r="F54" i="6"/>
  <c r="N53" i="6"/>
  <c r="J53" i="6"/>
  <c r="F53" i="6"/>
  <c r="N52" i="6"/>
  <c r="J52" i="6"/>
  <c r="F52" i="6"/>
  <c r="N46" i="6"/>
  <c r="F82" i="6"/>
  <c r="D96" i="6"/>
  <c r="L94" i="6"/>
  <c r="G84" i="6"/>
  <c r="K82" i="6"/>
  <c r="E92" i="6"/>
  <c r="L90" i="6"/>
  <c r="G104" i="6"/>
  <c r="O102" i="6"/>
  <c r="K100" i="6"/>
  <c r="G99" i="6"/>
  <c r="O88" i="6"/>
  <c r="K87" i="6"/>
  <c r="G86" i="6"/>
  <c r="O79" i="6"/>
  <c r="K78" i="6"/>
  <c r="G74" i="6"/>
  <c r="O72" i="6"/>
  <c r="K70" i="6"/>
  <c r="G69" i="6"/>
  <c r="O66" i="6"/>
  <c r="M65" i="6"/>
  <c r="E65" i="6"/>
  <c r="I64" i="6"/>
  <c r="M62" i="6"/>
  <c r="E62" i="6"/>
  <c r="I61" i="6"/>
  <c r="M60" i="6"/>
  <c r="E60" i="6"/>
  <c r="I58" i="6"/>
  <c r="M57" i="6"/>
  <c r="E57" i="6"/>
  <c r="I56" i="6"/>
  <c r="M50" i="6"/>
  <c r="E50" i="6"/>
  <c r="K49" i="6"/>
  <c r="E49" i="6"/>
  <c r="L48" i="6"/>
  <c r="G48" i="6"/>
  <c r="M54" i="6"/>
  <c r="H54" i="6"/>
  <c r="O53" i="6"/>
  <c r="I53" i="6"/>
  <c r="D53" i="6"/>
  <c r="K52" i="6"/>
  <c r="E52" i="6"/>
  <c r="L46" i="6"/>
  <c r="H46" i="6"/>
  <c r="D46" i="6"/>
  <c r="L45" i="6"/>
  <c r="H45" i="6"/>
  <c r="D45" i="6"/>
  <c r="L44" i="6"/>
  <c r="H44" i="6"/>
  <c r="D44" i="6"/>
  <c r="L42" i="6"/>
  <c r="H42" i="6"/>
  <c r="D42" i="6"/>
  <c r="L41" i="6"/>
  <c r="H41" i="6"/>
  <c r="D41" i="6"/>
  <c r="L40" i="6"/>
  <c r="K96" i="6"/>
  <c r="G95" i="6"/>
  <c r="N84" i="6"/>
  <c r="J83" i="6"/>
  <c r="L92" i="6"/>
  <c r="H91" i="6"/>
  <c r="N104" i="6"/>
  <c r="J103" i="6"/>
  <c r="F102" i="6"/>
  <c r="N99" i="6"/>
  <c r="J98" i="6"/>
  <c r="F88" i="6"/>
  <c r="N86" i="6"/>
  <c r="J80" i="6"/>
  <c r="F79" i="6"/>
  <c r="N74" i="6"/>
  <c r="J73" i="6"/>
  <c r="F72" i="6"/>
  <c r="N69" i="6"/>
  <c r="J68" i="6"/>
  <c r="F66" i="6"/>
  <c r="H65" i="6"/>
  <c r="L64" i="6"/>
  <c r="D64" i="6"/>
  <c r="H62" i="6"/>
  <c r="L61" i="6"/>
  <c r="D61" i="6"/>
  <c r="H60" i="6"/>
  <c r="L58" i="6"/>
  <c r="D58" i="6"/>
  <c r="H57" i="6"/>
  <c r="L56" i="6"/>
  <c r="D56" i="6"/>
  <c r="H50" i="6"/>
  <c r="L49" i="6"/>
  <c r="G49" i="6"/>
  <c r="M48" i="6"/>
  <c r="H48" i="6"/>
  <c r="O54" i="6"/>
  <c r="I54" i="6"/>
  <c r="D54" i="6"/>
  <c r="K53" i="6"/>
  <c r="E53" i="6"/>
  <c r="L52" i="6"/>
  <c r="G52" i="6"/>
  <c r="M46" i="6"/>
  <c r="I46" i="6"/>
  <c r="E46" i="6"/>
  <c r="M45" i="6"/>
  <c r="I45" i="6"/>
  <c r="E45" i="6"/>
  <c r="M44" i="6"/>
  <c r="I44" i="6"/>
  <c r="E44" i="6"/>
  <c r="M42" i="6"/>
  <c r="I42" i="6"/>
  <c r="E42" i="6"/>
  <c r="M41" i="6"/>
  <c r="I41" i="6"/>
  <c r="E41" i="6"/>
  <c r="M40" i="6"/>
  <c r="I40" i="6"/>
  <c r="E40" i="6"/>
  <c r="M38" i="6"/>
  <c r="I38" i="6"/>
  <c r="E38" i="6"/>
  <c r="M37" i="6"/>
  <c r="I37" i="6"/>
  <c r="E37" i="6"/>
  <c r="M36" i="6"/>
  <c r="I36" i="6"/>
  <c r="E36" i="6"/>
  <c r="M34" i="6"/>
  <c r="I34" i="6"/>
  <c r="E34" i="6"/>
  <c r="M33" i="6"/>
  <c r="I33" i="6"/>
  <c r="E33" i="6"/>
  <c r="M32" i="6"/>
  <c r="I32" i="6"/>
  <c r="E32" i="6"/>
  <c r="M30" i="6"/>
  <c r="I30" i="6"/>
  <c r="E30" i="6"/>
  <c r="M29" i="6"/>
  <c r="H8" i="6"/>
  <c r="L8" i="6"/>
  <c r="D9" i="6"/>
  <c r="H9" i="6"/>
  <c r="L9" i="6"/>
  <c r="D10" i="6"/>
  <c r="H10" i="6"/>
  <c r="L10" i="6"/>
  <c r="D12" i="6"/>
  <c r="H12" i="6"/>
  <c r="L12" i="6"/>
  <c r="D13" i="6"/>
  <c r="H13" i="6"/>
  <c r="L13" i="6"/>
  <c r="D14" i="6"/>
  <c r="H14" i="6"/>
  <c r="L14" i="6"/>
  <c r="E16" i="6"/>
  <c r="I16" i="6"/>
  <c r="M16" i="6"/>
  <c r="E17" i="6"/>
  <c r="I17" i="6"/>
  <c r="M17" i="6"/>
  <c r="E18" i="6"/>
  <c r="I18" i="6"/>
  <c r="M18" i="6"/>
  <c r="E20" i="6"/>
  <c r="I20" i="6"/>
  <c r="M20" i="6"/>
  <c r="E21" i="6"/>
  <c r="I21" i="6"/>
  <c r="M21" i="6"/>
  <c r="E22" i="6"/>
  <c r="I22" i="6"/>
  <c r="M22" i="6"/>
  <c r="E24" i="6"/>
  <c r="I24" i="6"/>
  <c r="M24" i="6"/>
  <c r="E25" i="6"/>
  <c r="I25" i="6"/>
  <c r="M25" i="6"/>
  <c r="E26" i="6"/>
  <c r="I26" i="6"/>
  <c r="M26" i="6"/>
  <c r="E28" i="6"/>
  <c r="I28" i="6"/>
  <c r="M28" i="6"/>
  <c r="E29" i="6"/>
  <c r="I29" i="6"/>
  <c r="N29" i="6"/>
  <c r="G30" i="6"/>
  <c r="L30" i="6"/>
  <c r="F32" i="6"/>
  <c r="K32" i="6"/>
  <c r="D33" i="6"/>
  <c r="J33" i="6"/>
  <c r="O33" i="6"/>
  <c r="H34" i="6"/>
  <c r="N34" i="6"/>
  <c r="G36" i="6"/>
  <c r="L36" i="6"/>
  <c r="F37" i="6"/>
  <c r="K37" i="6"/>
  <c r="D38" i="6"/>
  <c r="J38" i="6"/>
  <c r="O38" i="6"/>
  <c r="H40" i="6"/>
  <c r="O40" i="6"/>
  <c r="K41" i="6"/>
  <c r="G42" i="6"/>
  <c r="O42" i="6"/>
  <c r="K44" i="6"/>
  <c r="G45" i="6"/>
  <c r="O45" i="6"/>
  <c r="K46" i="6"/>
  <c r="I52" i="6"/>
  <c r="H53" i="6"/>
  <c r="G54" i="6"/>
  <c r="E48" i="6"/>
  <c r="D49" i="6"/>
  <c r="D50" i="6"/>
  <c r="H56" i="6"/>
  <c r="L57" i="6"/>
  <c r="D60" i="6"/>
  <c r="H61" i="6"/>
  <c r="L62" i="6"/>
  <c r="D65" i="6"/>
  <c r="N66" i="6"/>
  <c r="J70" i="6"/>
  <c r="F74" i="6"/>
  <c r="N79" i="6"/>
  <c r="J87" i="6"/>
  <c r="F99" i="6"/>
  <c r="N102" i="6"/>
  <c r="K90" i="6"/>
  <c r="J82" i="6"/>
  <c r="K94" i="6"/>
  <c r="E82" i="6"/>
  <c r="H106" i="6" l="1"/>
  <c r="D36" i="7"/>
  <c r="R32" i="7"/>
  <c r="P31" i="9"/>
  <c r="H26" i="9"/>
  <c r="P32" i="8"/>
  <c r="P32" i="7"/>
  <c r="F36" i="7"/>
  <c r="Q84" i="6"/>
  <c r="N106" i="6"/>
  <c r="R32" i="8"/>
  <c r="E36" i="8"/>
  <c r="J106" i="6"/>
  <c r="F106" i="6"/>
  <c r="P96" i="6"/>
  <c r="L106" i="6"/>
  <c r="D106" i="6"/>
  <c r="I106" i="6"/>
  <c r="E106" i="6"/>
  <c r="M106" i="6"/>
  <c r="Q32" i="7"/>
  <c r="Q32" i="8"/>
  <c r="D36" i="9"/>
  <c r="P84" i="6"/>
  <c r="D26" i="7"/>
  <c r="Q96" i="6"/>
  <c r="G106" i="6"/>
  <c r="K106" i="6"/>
  <c r="O106" i="6"/>
  <c r="F37" i="5" l="1"/>
  <c r="H17" i="5"/>
  <c r="E34" i="5"/>
  <c r="P8" i="9"/>
  <c r="P9" i="9"/>
  <c r="P30" i="9"/>
  <c r="P32" i="9"/>
  <c r="P34" i="9"/>
  <c r="P29" i="9"/>
  <c r="L36" i="9"/>
  <c r="I36" i="9"/>
  <c r="H36" i="9"/>
  <c r="E36" i="9"/>
  <c r="P28" i="9"/>
  <c r="P24" i="9"/>
  <c r="P22" i="9"/>
  <c r="P20" i="9"/>
  <c r="P19" i="9"/>
  <c r="P21" i="9"/>
  <c r="P18" i="9"/>
  <c r="P16" i="9"/>
  <c r="P17" i="9"/>
  <c r="P15" i="9"/>
  <c r="P13" i="9"/>
  <c r="P12" i="9"/>
  <c r="P10" i="9"/>
  <c r="P11" i="9"/>
  <c r="O26" i="9"/>
  <c r="K26" i="9"/>
  <c r="J26" i="9"/>
  <c r="I26" i="9"/>
  <c r="G26" i="9"/>
  <c r="E26" i="9"/>
  <c r="P23" i="9"/>
  <c r="L26" i="9"/>
  <c r="P33" i="9"/>
  <c r="O36" i="9"/>
  <c r="N36" i="9"/>
  <c r="M36" i="9"/>
  <c r="K36" i="9"/>
  <c r="J36" i="9"/>
  <c r="F36" i="9"/>
  <c r="P14" i="9"/>
  <c r="N26" i="9"/>
  <c r="F26" i="9"/>
  <c r="M26" i="9"/>
  <c r="R29" i="8"/>
  <c r="Q31" i="8"/>
  <c r="Q34" i="8"/>
  <c r="P33" i="8"/>
  <c r="R30" i="8"/>
  <c r="O36" i="8"/>
  <c r="N36" i="8"/>
  <c r="M36" i="8"/>
  <c r="L36" i="8"/>
  <c r="K36" i="8"/>
  <c r="J36" i="8"/>
  <c r="I36" i="8"/>
  <c r="H36" i="8"/>
  <c r="G36" i="8"/>
  <c r="F36" i="8"/>
  <c r="Q28" i="8"/>
  <c r="R24" i="8"/>
  <c r="Q22" i="8"/>
  <c r="P23" i="8"/>
  <c r="Q21" i="8"/>
  <c r="Q20" i="8"/>
  <c r="Q19" i="8"/>
  <c r="P17" i="8"/>
  <c r="Q18" i="8"/>
  <c r="R16" i="8"/>
  <c r="Q15" i="8"/>
  <c r="R14" i="8"/>
  <c r="Q13" i="8"/>
  <c r="P12" i="8"/>
  <c r="P11" i="8"/>
  <c r="Q10" i="8"/>
  <c r="R9" i="8"/>
  <c r="O26" i="8"/>
  <c r="N26" i="8"/>
  <c r="M26" i="8"/>
  <c r="L26" i="8"/>
  <c r="K26" i="8"/>
  <c r="J26" i="8"/>
  <c r="I26" i="8"/>
  <c r="H26" i="8"/>
  <c r="G26" i="8"/>
  <c r="F26" i="8"/>
  <c r="E26" i="8"/>
  <c r="E38" i="8" s="1"/>
  <c r="Q8" i="8"/>
  <c r="R29" i="7"/>
  <c r="Q31" i="7"/>
  <c r="Q34" i="7"/>
  <c r="P33" i="7"/>
  <c r="P30" i="7"/>
  <c r="O36" i="7"/>
  <c r="N36" i="7"/>
  <c r="M36" i="7"/>
  <c r="L36" i="7"/>
  <c r="K36" i="7"/>
  <c r="J36" i="7"/>
  <c r="I36" i="7"/>
  <c r="H36" i="7"/>
  <c r="G36" i="7"/>
  <c r="E36" i="7"/>
  <c r="R28" i="7"/>
  <c r="Q24" i="7"/>
  <c r="R22" i="7"/>
  <c r="R23" i="7"/>
  <c r="Q21" i="7"/>
  <c r="R20" i="7"/>
  <c r="Q19" i="7"/>
  <c r="R17" i="7"/>
  <c r="Q18" i="7"/>
  <c r="Q16" i="7"/>
  <c r="P15" i="7"/>
  <c r="R14" i="7"/>
  <c r="P12" i="7"/>
  <c r="Q13" i="7"/>
  <c r="Q11" i="7"/>
  <c r="P10" i="7"/>
  <c r="Q9" i="7"/>
  <c r="O26" i="7"/>
  <c r="N26" i="7"/>
  <c r="M26" i="7"/>
  <c r="L26" i="7"/>
  <c r="K26" i="7"/>
  <c r="J26" i="7"/>
  <c r="I26" i="7"/>
  <c r="H26" i="7"/>
  <c r="G26" i="7"/>
  <c r="F26" i="7"/>
  <c r="F38" i="7" s="1"/>
  <c r="E26" i="7"/>
  <c r="E38" i="7" s="1"/>
  <c r="Q8" i="7"/>
  <c r="Q92" i="6"/>
  <c r="Q104" i="6"/>
  <c r="Q100" i="6"/>
  <c r="Q88" i="6"/>
  <c r="Q80" i="6"/>
  <c r="Q74" i="6"/>
  <c r="O76" i="6"/>
  <c r="N76" i="6"/>
  <c r="M76" i="6"/>
  <c r="M109" i="6" s="1"/>
  <c r="L76" i="6"/>
  <c r="K76" i="6"/>
  <c r="J76" i="6"/>
  <c r="I76" i="6"/>
  <c r="I109" i="6" s="1"/>
  <c r="H76" i="6"/>
  <c r="G76" i="6"/>
  <c r="F76" i="6"/>
  <c r="E76" i="6"/>
  <c r="E109" i="6" s="1"/>
  <c r="Q70" i="6"/>
  <c r="P66" i="6"/>
  <c r="Q62" i="6"/>
  <c r="P62" i="6"/>
  <c r="Q58" i="6"/>
  <c r="Q50" i="6"/>
  <c r="P50" i="6"/>
  <c r="Q54" i="6"/>
  <c r="Q46" i="6"/>
  <c r="P46" i="6"/>
  <c r="Q42" i="6"/>
  <c r="Q38" i="6"/>
  <c r="P38" i="6"/>
  <c r="Q34" i="6"/>
  <c r="Q30" i="6"/>
  <c r="P30" i="6"/>
  <c r="Q26" i="6"/>
  <c r="Q22" i="6"/>
  <c r="P22" i="6"/>
  <c r="Q18" i="6"/>
  <c r="Q14" i="6"/>
  <c r="P14" i="6"/>
  <c r="Q10" i="6"/>
  <c r="R46" i="5"/>
  <c r="S46" i="5"/>
  <c r="O8" i="5"/>
  <c r="N8" i="5"/>
  <c r="M8" i="5"/>
  <c r="L8" i="5"/>
  <c r="K8" i="5"/>
  <c r="J8" i="5"/>
  <c r="I8" i="5"/>
  <c r="H8" i="5"/>
  <c r="G8" i="5"/>
  <c r="F8" i="5"/>
  <c r="E8" i="5"/>
  <c r="K38" i="7" l="1"/>
  <c r="L38" i="7"/>
  <c r="M38" i="7"/>
  <c r="J38" i="7"/>
  <c r="N38" i="7"/>
  <c r="F38" i="8"/>
  <c r="J38" i="8"/>
  <c r="N38" i="8"/>
  <c r="H38" i="7"/>
  <c r="G38" i="7"/>
  <c r="O38" i="7"/>
  <c r="I38" i="7"/>
  <c r="G38" i="8"/>
  <c r="K38" i="8"/>
  <c r="O38" i="8"/>
  <c r="H38" i="8"/>
  <c r="L38" i="8"/>
  <c r="O38" i="9"/>
  <c r="I38" i="8"/>
  <c r="M38" i="8"/>
  <c r="K38" i="9"/>
  <c r="M38" i="9"/>
  <c r="E38" i="9"/>
  <c r="I38" i="9"/>
  <c r="H38" i="9"/>
  <c r="J38" i="9"/>
  <c r="Q106" i="6"/>
  <c r="F109" i="6"/>
  <c r="J109" i="6"/>
  <c r="N109" i="6"/>
  <c r="G109" i="6"/>
  <c r="K109" i="6"/>
  <c r="O109" i="6"/>
  <c r="H109" i="6"/>
  <c r="L109" i="6"/>
  <c r="M11" i="5"/>
  <c r="E13" i="5"/>
  <c r="M13" i="5"/>
  <c r="E15" i="5"/>
  <c r="I16" i="5"/>
  <c r="M17" i="5"/>
  <c r="E18" i="5"/>
  <c r="I20" i="5"/>
  <c r="M22" i="5"/>
  <c r="E21" i="5"/>
  <c r="I23" i="5"/>
  <c r="M27" i="5"/>
  <c r="E26" i="5"/>
  <c r="F32" i="5"/>
  <c r="M34" i="5"/>
  <c r="H11" i="5"/>
  <c r="L12" i="5"/>
  <c r="D14" i="5"/>
  <c r="S14" i="5" s="1"/>
  <c r="L14" i="5"/>
  <c r="H15" i="5"/>
  <c r="D16" i="5"/>
  <c r="S16" i="5" s="1"/>
  <c r="L16" i="5"/>
  <c r="D19" i="5"/>
  <c r="L19" i="5"/>
  <c r="H18" i="5"/>
  <c r="D20" i="5"/>
  <c r="L20" i="5"/>
  <c r="H22" i="5"/>
  <c r="D25" i="5"/>
  <c r="L25" i="5"/>
  <c r="H21" i="5"/>
  <c r="D23" i="5"/>
  <c r="S23" i="5" s="1"/>
  <c r="L23" i="5"/>
  <c r="H27" i="5"/>
  <c r="D24" i="5"/>
  <c r="S24" i="5" s="1"/>
  <c r="L24" i="5"/>
  <c r="H26" i="5"/>
  <c r="E31" i="5"/>
  <c r="M31" i="5"/>
  <c r="I32" i="5"/>
  <c r="E36" i="5"/>
  <c r="M36" i="5"/>
  <c r="I37" i="5"/>
  <c r="K35" i="5"/>
  <c r="R35" i="5" s="1"/>
  <c r="N33" i="5"/>
  <c r="I11" i="5"/>
  <c r="E12" i="5"/>
  <c r="M12" i="5"/>
  <c r="I13" i="5"/>
  <c r="E14" i="5"/>
  <c r="M14" i="5"/>
  <c r="I15" i="5"/>
  <c r="E16" i="5"/>
  <c r="M16" i="5"/>
  <c r="I17" i="5"/>
  <c r="E19" i="5"/>
  <c r="M19" i="5"/>
  <c r="I18" i="5"/>
  <c r="E20" i="5"/>
  <c r="M20" i="5"/>
  <c r="I22" i="5"/>
  <c r="E25" i="5"/>
  <c r="M25" i="5"/>
  <c r="I21" i="5"/>
  <c r="E23" i="5"/>
  <c r="M23" i="5"/>
  <c r="I27" i="5"/>
  <c r="E24" i="5"/>
  <c r="M24" i="5"/>
  <c r="I26" i="5"/>
  <c r="F31" i="5"/>
  <c r="N31" i="5"/>
  <c r="J32" i="5"/>
  <c r="F36" i="5"/>
  <c r="N36" i="5"/>
  <c r="J37" i="5"/>
  <c r="O35" i="5"/>
  <c r="E11" i="5"/>
  <c r="I12" i="5"/>
  <c r="I14" i="5"/>
  <c r="M15" i="5"/>
  <c r="E17" i="5"/>
  <c r="I19" i="5"/>
  <c r="M18" i="5"/>
  <c r="E22" i="5"/>
  <c r="I25" i="5"/>
  <c r="M21" i="5"/>
  <c r="E27" i="5"/>
  <c r="I24" i="5"/>
  <c r="M26" i="5"/>
  <c r="J31" i="5"/>
  <c r="N32" i="5"/>
  <c r="J36" i="5"/>
  <c r="G35" i="5"/>
  <c r="J33" i="5"/>
  <c r="D12" i="5"/>
  <c r="S12" i="5" s="1"/>
  <c r="H13" i="5"/>
  <c r="L34" i="5"/>
  <c r="H34" i="5"/>
  <c r="D34" i="5"/>
  <c r="S34" i="5" s="1"/>
  <c r="M33" i="5"/>
  <c r="I33" i="5"/>
  <c r="E33" i="5"/>
  <c r="N35" i="5"/>
  <c r="J35" i="5"/>
  <c r="F35" i="5"/>
  <c r="D31" i="5"/>
  <c r="S31" i="5" s="1"/>
  <c r="L37" i="5"/>
  <c r="H37" i="5"/>
  <c r="D37" i="5"/>
  <c r="L36" i="5"/>
  <c r="H36" i="5"/>
  <c r="D36" i="5"/>
  <c r="S36" i="5" s="1"/>
  <c r="L32" i="5"/>
  <c r="H32" i="5"/>
  <c r="D32" i="5"/>
  <c r="S32" i="5" s="1"/>
  <c r="L31" i="5"/>
  <c r="H31" i="5"/>
  <c r="O26" i="5"/>
  <c r="K26" i="5"/>
  <c r="R26" i="5" s="1"/>
  <c r="G26" i="5"/>
  <c r="O24" i="5"/>
  <c r="K24" i="5"/>
  <c r="R24" i="5" s="1"/>
  <c r="G24" i="5"/>
  <c r="O27" i="5"/>
  <c r="K27" i="5"/>
  <c r="G27" i="5"/>
  <c r="O23" i="5"/>
  <c r="K23" i="5"/>
  <c r="R23" i="5" s="1"/>
  <c r="G23" i="5"/>
  <c r="O21" i="5"/>
  <c r="K21" i="5"/>
  <c r="G21" i="5"/>
  <c r="O25" i="5"/>
  <c r="K25" i="5"/>
  <c r="G25" i="5"/>
  <c r="O22" i="5"/>
  <c r="K22" i="5"/>
  <c r="R22" i="5" s="1"/>
  <c r="G22" i="5"/>
  <c r="O20" i="5"/>
  <c r="K20" i="5"/>
  <c r="R20" i="5" s="1"/>
  <c r="G20" i="5"/>
  <c r="O18" i="5"/>
  <c r="K18" i="5"/>
  <c r="G18" i="5"/>
  <c r="O19" i="5"/>
  <c r="K19" i="5"/>
  <c r="R19" i="5" s="1"/>
  <c r="G19" i="5"/>
  <c r="O17" i="5"/>
  <c r="K17" i="5"/>
  <c r="R17" i="5" s="1"/>
  <c r="G17" i="5"/>
  <c r="O16" i="5"/>
  <c r="K16" i="5"/>
  <c r="R16" i="5" s="1"/>
  <c r="G16" i="5"/>
  <c r="O15" i="5"/>
  <c r="K15" i="5"/>
  <c r="G15" i="5"/>
  <c r="O14" i="5"/>
  <c r="K14" i="5"/>
  <c r="R14" i="5" s="1"/>
  <c r="G14" i="5"/>
  <c r="O13" i="5"/>
  <c r="K13" i="5"/>
  <c r="R13" i="5" s="1"/>
  <c r="G13" i="5"/>
  <c r="O12" i="5"/>
  <c r="K12" i="5"/>
  <c r="R12" i="5" s="1"/>
  <c r="G12" i="5"/>
  <c r="O11" i="5"/>
  <c r="K11" i="5"/>
  <c r="G11" i="5"/>
  <c r="N34" i="5"/>
  <c r="F34" i="5"/>
  <c r="K33" i="5"/>
  <c r="R33" i="5" s="1"/>
  <c r="L35" i="5"/>
  <c r="D35" i="5"/>
  <c r="S35" i="5" s="1"/>
  <c r="N37" i="5"/>
  <c r="O34" i="5"/>
  <c r="K34" i="5"/>
  <c r="R34" i="5" s="1"/>
  <c r="G34" i="5"/>
  <c r="L33" i="5"/>
  <c r="H33" i="5"/>
  <c r="D33" i="5"/>
  <c r="S33" i="5" s="1"/>
  <c r="M35" i="5"/>
  <c r="I35" i="5"/>
  <c r="E35" i="5"/>
  <c r="O37" i="5"/>
  <c r="K37" i="5"/>
  <c r="R37" i="5" s="1"/>
  <c r="G37" i="5"/>
  <c r="O36" i="5"/>
  <c r="K36" i="5"/>
  <c r="R36" i="5" s="1"/>
  <c r="G36" i="5"/>
  <c r="O32" i="5"/>
  <c r="K32" i="5"/>
  <c r="R32" i="5" s="1"/>
  <c r="G32" i="5"/>
  <c r="O31" i="5"/>
  <c r="K31" i="5"/>
  <c r="R31" i="5" s="1"/>
  <c r="G31" i="5"/>
  <c r="N26" i="5"/>
  <c r="J26" i="5"/>
  <c r="F26" i="5"/>
  <c r="N24" i="5"/>
  <c r="J24" i="5"/>
  <c r="F24" i="5"/>
  <c r="N27" i="5"/>
  <c r="J27" i="5"/>
  <c r="F27" i="5"/>
  <c r="N23" i="5"/>
  <c r="J23" i="5"/>
  <c r="F23" i="5"/>
  <c r="N21" i="5"/>
  <c r="J21" i="5"/>
  <c r="F21" i="5"/>
  <c r="N25" i="5"/>
  <c r="J25" i="5"/>
  <c r="F25" i="5"/>
  <c r="N22" i="5"/>
  <c r="J22" i="5"/>
  <c r="F22" i="5"/>
  <c r="N20" i="5"/>
  <c r="J20" i="5"/>
  <c r="F20" i="5"/>
  <c r="N18" i="5"/>
  <c r="J18" i="5"/>
  <c r="F18" i="5"/>
  <c r="N19" i="5"/>
  <c r="J19" i="5"/>
  <c r="F19" i="5"/>
  <c r="N17" i="5"/>
  <c r="J17" i="5"/>
  <c r="F17" i="5"/>
  <c r="N16" i="5"/>
  <c r="J16" i="5"/>
  <c r="F16" i="5"/>
  <c r="N15" i="5"/>
  <c r="J15" i="5"/>
  <c r="F15" i="5"/>
  <c r="N14" i="5"/>
  <c r="J14" i="5"/>
  <c r="F14" i="5"/>
  <c r="N13" i="5"/>
  <c r="J13" i="5"/>
  <c r="F13" i="5"/>
  <c r="N12" i="5"/>
  <c r="J12" i="5"/>
  <c r="F12" i="5"/>
  <c r="N11" i="5"/>
  <c r="J11" i="5"/>
  <c r="F11" i="5"/>
  <c r="J34" i="5"/>
  <c r="O33" i="5"/>
  <c r="G33" i="5"/>
  <c r="H35" i="5"/>
  <c r="D11" i="5"/>
  <c r="S11" i="5" s="1"/>
  <c r="L11" i="5"/>
  <c r="H12" i="5"/>
  <c r="D13" i="5"/>
  <c r="L13" i="5"/>
  <c r="H14" i="5"/>
  <c r="D15" i="5"/>
  <c r="S15" i="5" s="1"/>
  <c r="L15" i="5"/>
  <c r="H16" i="5"/>
  <c r="D17" i="5"/>
  <c r="S17" i="5" s="1"/>
  <c r="L17" i="5"/>
  <c r="H19" i="5"/>
  <c r="D18" i="5"/>
  <c r="L18" i="5"/>
  <c r="H20" i="5"/>
  <c r="D22" i="5"/>
  <c r="S22" i="5" s="1"/>
  <c r="L22" i="5"/>
  <c r="H25" i="5"/>
  <c r="D21" i="5"/>
  <c r="S21" i="5" s="1"/>
  <c r="L21" i="5"/>
  <c r="H23" i="5"/>
  <c r="D27" i="5"/>
  <c r="S27" i="5" s="1"/>
  <c r="L27" i="5"/>
  <c r="H24" i="5"/>
  <c r="D26" i="5"/>
  <c r="L26" i="5"/>
  <c r="I31" i="5"/>
  <c r="E32" i="5"/>
  <c r="M32" i="5"/>
  <c r="I36" i="5"/>
  <c r="E37" i="5"/>
  <c r="M37" i="5"/>
  <c r="F33" i="5"/>
  <c r="I34" i="5"/>
  <c r="R25" i="5"/>
  <c r="R15" i="5"/>
  <c r="R18" i="5"/>
  <c r="R21" i="5"/>
  <c r="P46" i="5"/>
  <c r="Q46" i="5" s="1"/>
  <c r="S20" i="5"/>
  <c r="S25" i="5"/>
  <c r="G38" i="9"/>
  <c r="L38" i="9"/>
  <c r="F38" i="9"/>
  <c r="N38" i="9"/>
  <c r="P36" i="9"/>
  <c r="P26" i="9"/>
  <c r="D26" i="9"/>
  <c r="P9" i="8"/>
  <c r="P10" i="8"/>
  <c r="P13" i="8"/>
  <c r="P14" i="8"/>
  <c r="P16" i="8"/>
  <c r="P18" i="8"/>
  <c r="P19" i="8"/>
  <c r="P24" i="8"/>
  <c r="D26" i="8"/>
  <c r="P30" i="8"/>
  <c r="P34" i="8"/>
  <c r="P31" i="8"/>
  <c r="P29" i="8"/>
  <c r="D36" i="8"/>
  <c r="Q9" i="8"/>
  <c r="Q11" i="8"/>
  <c r="Q12" i="8"/>
  <c r="Q14" i="8"/>
  <c r="Q16" i="8"/>
  <c r="Q17" i="8"/>
  <c r="Q23" i="8"/>
  <c r="Q24" i="8"/>
  <c r="Q30" i="8"/>
  <c r="Q33" i="8"/>
  <c r="Q29" i="8"/>
  <c r="R8" i="8"/>
  <c r="R10" i="8"/>
  <c r="R11" i="8"/>
  <c r="R12" i="8"/>
  <c r="R13" i="8"/>
  <c r="R15" i="8"/>
  <c r="R18" i="8"/>
  <c r="R17" i="8"/>
  <c r="R19" i="8"/>
  <c r="R20" i="8"/>
  <c r="R21" i="8"/>
  <c r="R23" i="8"/>
  <c r="R22" i="8"/>
  <c r="R28" i="8"/>
  <c r="R33" i="8"/>
  <c r="R34" i="8"/>
  <c r="R31" i="8"/>
  <c r="P8" i="8"/>
  <c r="P15" i="8"/>
  <c r="P20" i="8"/>
  <c r="P21" i="8"/>
  <c r="P22" i="8"/>
  <c r="P28" i="8"/>
  <c r="P9" i="7"/>
  <c r="P11" i="7"/>
  <c r="P13" i="7"/>
  <c r="P14" i="7"/>
  <c r="P17" i="7"/>
  <c r="P20" i="7"/>
  <c r="P23" i="7"/>
  <c r="P22" i="7"/>
  <c r="P28" i="7"/>
  <c r="P34" i="7"/>
  <c r="P29" i="7"/>
  <c r="Q10" i="7"/>
  <c r="Q12" i="7"/>
  <c r="Q14" i="7"/>
  <c r="Q15" i="7"/>
  <c r="Q17" i="7"/>
  <c r="Q20" i="7"/>
  <c r="Q23" i="7"/>
  <c r="Q22" i="7"/>
  <c r="Q28" i="7"/>
  <c r="Q30" i="7"/>
  <c r="Q33" i="7"/>
  <c r="Q29" i="7"/>
  <c r="R8" i="7"/>
  <c r="R9" i="7"/>
  <c r="R10" i="7"/>
  <c r="R11" i="7"/>
  <c r="R13" i="7"/>
  <c r="R12" i="7"/>
  <c r="R15" i="7"/>
  <c r="R16" i="7"/>
  <c r="R18" i="7"/>
  <c r="R19" i="7"/>
  <c r="R21" i="7"/>
  <c r="R24" i="7"/>
  <c r="R30" i="7"/>
  <c r="R33" i="7"/>
  <c r="R34" i="7"/>
  <c r="R31" i="7"/>
  <c r="P8" i="7"/>
  <c r="P16" i="7"/>
  <c r="P18" i="7"/>
  <c r="P19" i="7"/>
  <c r="P21" i="7"/>
  <c r="P24" i="7"/>
  <c r="P31" i="7"/>
  <c r="P10" i="6"/>
  <c r="P34" i="6"/>
  <c r="P58" i="6"/>
  <c r="P104" i="6"/>
  <c r="Q66" i="6"/>
  <c r="Q76" i="6" s="1"/>
  <c r="P70" i="6"/>
  <c r="D76" i="6"/>
  <c r="P88" i="6"/>
  <c r="P100" i="6"/>
  <c r="P92" i="6"/>
  <c r="P18" i="6"/>
  <c r="P26" i="6"/>
  <c r="P42" i="6"/>
  <c r="P54" i="6"/>
  <c r="P74" i="6"/>
  <c r="P80" i="6"/>
  <c r="R11" i="5"/>
  <c r="Q36" i="8" l="1"/>
  <c r="Q26" i="8"/>
  <c r="D38" i="8"/>
  <c r="Q26" i="7"/>
  <c r="D38" i="7"/>
  <c r="P106" i="6"/>
  <c r="Q109" i="6"/>
  <c r="P33" i="5"/>
  <c r="Q33" i="5" s="1"/>
  <c r="M39" i="5"/>
  <c r="P26" i="5"/>
  <c r="Q26" i="5" s="1"/>
  <c r="P18" i="5"/>
  <c r="Q18" i="5" s="1"/>
  <c r="D109" i="6"/>
  <c r="J29" i="5"/>
  <c r="F29" i="5"/>
  <c r="O39" i="5"/>
  <c r="P27" i="5"/>
  <c r="Q27" i="5" s="1"/>
  <c r="H39" i="5"/>
  <c r="M29" i="5"/>
  <c r="M41" i="5" s="1"/>
  <c r="I39" i="5"/>
  <c r="P15" i="5"/>
  <c r="Q15" i="5" s="1"/>
  <c r="E39" i="5"/>
  <c r="P20" i="5"/>
  <c r="Q20" i="5" s="1"/>
  <c r="P19" i="5"/>
  <c r="Q19" i="5" s="1"/>
  <c r="S19" i="5"/>
  <c r="R27" i="5"/>
  <c r="S26" i="5"/>
  <c r="P12" i="5"/>
  <c r="Q12" i="5" s="1"/>
  <c r="P16" i="5"/>
  <c r="Q16" i="5" s="1"/>
  <c r="P13" i="5"/>
  <c r="Q13" i="5" s="1"/>
  <c r="P23" i="5"/>
  <c r="Q23" i="5" s="1"/>
  <c r="S13" i="5"/>
  <c r="P37" i="5"/>
  <c r="Q37" i="5" s="1"/>
  <c r="P36" i="5"/>
  <c r="Q36" i="5" s="1"/>
  <c r="P22" i="5"/>
  <c r="Q22" i="5" s="1"/>
  <c r="P25" i="5"/>
  <c r="Q25" i="5" s="1"/>
  <c r="E29" i="5"/>
  <c r="P32" i="5"/>
  <c r="Q32" i="5" s="1"/>
  <c r="P21" i="5"/>
  <c r="Q21" i="5" s="1"/>
  <c r="P31" i="5"/>
  <c r="Q31" i="5" s="1"/>
  <c r="H29" i="5"/>
  <c r="P11" i="5"/>
  <c r="Q11" i="5" s="1"/>
  <c r="P35" i="5"/>
  <c r="Q35" i="5" s="1"/>
  <c r="N29" i="5"/>
  <c r="L39" i="5"/>
  <c r="P24" i="5"/>
  <c r="Q24" i="5" s="1"/>
  <c r="D29" i="5"/>
  <c r="S29" i="5" s="1"/>
  <c r="P17" i="5"/>
  <c r="Q17" i="5" s="1"/>
  <c r="S18" i="5"/>
  <c r="G39" i="5"/>
  <c r="K29" i="5"/>
  <c r="J39" i="5"/>
  <c r="N39" i="5"/>
  <c r="I29" i="5"/>
  <c r="P14" i="5"/>
  <c r="Q14" i="5" s="1"/>
  <c r="S37" i="5"/>
  <c r="G29" i="5"/>
  <c r="P34" i="5"/>
  <c r="Q34" i="5" s="1"/>
  <c r="L29" i="5"/>
  <c r="K39" i="5"/>
  <c r="R39" i="5" s="1"/>
  <c r="O29" i="5"/>
  <c r="D39" i="5"/>
  <c r="S39" i="5" s="1"/>
  <c r="F39" i="5"/>
  <c r="D38" i="9"/>
  <c r="P38" i="9"/>
  <c r="Q31" i="9" s="1"/>
  <c r="P36" i="8"/>
  <c r="P26" i="8"/>
  <c r="R36" i="8"/>
  <c r="R26" i="8"/>
  <c r="P26" i="7"/>
  <c r="R26" i="7"/>
  <c r="Q36" i="7"/>
  <c r="P36" i="7"/>
  <c r="R36" i="7"/>
  <c r="P76" i="6"/>
  <c r="H41" i="5" l="1"/>
  <c r="H43" i="5" s="1"/>
  <c r="Q36" i="9"/>
  <c r="F41" i="5"/>
  <c r="F43" i="5" s="1"/>
  <c r="M43" i="5"/>
  <c r="M44" i="5" s="1"/>
  <c r="H44" i="5"/>
  <c r="Q38" i="7"/>
  <c r="Q38" i="8"/>
  <c r="P38" i="8"/>
  <c r="P109" i="6"/>
  <c r="J41" i="5"/>
  <c r="J43" i="5" s="1"/>
  <c r="I41" i="5"/>
  <c r="I43" i="5" s="1"/>
  <c r="E41" i="5"/>
  <c r="E43" i="5" s="1"/>
  <c r="O41" i="5"/>
  <c r="G41" i="5"/>
  <c r="G43" i="5" s="1"/>
  <c r="P29" i="5"/>
  <c r="Q29" i="5" s="1"/>
  <c r="L41" i="5"/>
  <c r="P39" i="5"/>
  <c r="Q39" i="5" s="1"/>
  <c r="K41" i="5"/>
  <c r="K43" i="5" s="1"/>
  <c r="R29" i="5"/>
  <c r="N41" i="5"/>
  <c r="D41" i="5"/>
  <c r="Q38" i="9"/>
  <c r="Q9" i="9"/>
  <c r="Q18" i="9"/>
  <c r="Q28" i="9"/>
  <c r="Q30" i="9"/>
  <c r="Q12" i="9"/>
  <c r="Q19" i="9"/>
  <c r="Q32" i="9"/>
  <c r="Q10" i="9"/>
  <c r="Q21" i="9"/>
  <c r="Q8" i="9"/>
  <c r="Q13" i="9"/>
  <c r="Q22" i="9"/>
  <c r="Q14" i="9"/>
  <c r="Q20" i="9"/>
  <c r="Q33" i="9"/>
  <c r="Q17" i="9"/>
  <c r="Q23" i="9"/>
  <c r="Q15" i="9"/>
  <c r="Q24" i="9"/>
  <c r="Q34" i="9"/>
  <c r="Q11" i="9"/>
  <c r="Q16" i="9"/>
  <c r="Q29" i="9"/>
  <c r="Q26" i="9"/>
  <c r="R38" i="8"/>
  <c r="R38" i="7"/>
  <c r="P38" i="7"/>
  <c r="F44" i="5" l="1"/>
  <c r="L43" i="5"/>
  <c r="L44" i="5" s="1"/>
  <c r="D43" i="5"/>
  <c r="D44" i="5" s="1"/>
  <c r="S44" i="5" s="1"/>
  <c r="O43" i="5"/>
  <c r="O44" i="5" s="1"/>
  <c r="N43" i="5"/>
  <c r="N44" i="5" s="1"/>
  <c r="I44" i="5"/>
  <c r="E44" i="5"/>
  <c r="G44" i="5"/>
  <c r="J44" i="5"/>
  <c r="S41" i="5"/>
  <c r="S36" i="8"/>
  <c r="S32" i="8"/>
  <c r="S26" i="7"/>
  <c r="S32" i="7"/>
  <c r="S36" i="7"/>
  <c r="R41" i="5"/>
  <c r="P41" i="5"/>
  <c r="S38" i="8"/>
  <c r="S16" i="8"/>
  <c r="S24" i="8"/>
  <c r="S9" i="8"/>
  <c r="S30" i="8"/>
  <c r="S14" i="8"/>
  <c r="S29" i="8"/>
  <c r="S34" i="8"/>
  <c r="S11" i="8"/>
  <c r="S20" i="8"/>
  <c r="S22" i="8"/>
  <c r="S23" i="8"/>
  <c r="S33" i="8"/>
  <c r="S15" i="8"/>
  <c r="S19" i="8"/>
  <c r="S17" i="8"/>
  <c r="S21" i="8"/>
  <c r="S28" i="8"/>
  <c r="S10" i="8"/>
  <c r="S13" i="8"/>
  <c r="S12" i="8"/>
  <c r="S18" i="8"/>
  <c r="S31" i="8"/>
  <c r="S8" i="8"/>
  <c r="S26" i="8"/>
  <c r="S38" i="7"/>
  <c r="S29" i="7"/>
  <c r="S17" i="7"/>
  <c r="S14" i="7"/>
  <c r="S20" i="7"/>
  <c r="S22" i="7"/>
  <c r="S23" i="7"/>
  <c r="S28" i="7"/>
  <c r="S34" i="7"/>
  <c r="S33" i="7"/>
  <c r="S8" i="7"/>
  <c r="S31" i="7"/>
  <c r="S21" i="7"/>
  <c r="S19" i="7"/>
  <c r="S30" i="7"/>
  <c r="S24" i="7"/>
  <c r="S15" i="7"/>
  <c r="S12" i="7"/>
  <c r="S18" i="7"/>
  <c r="S16" i="7"/>
  <c r="S10" i="7"/>
  <c r="S9" i="7"/>
  <c r="S13" i="7"/>
  <c r="S11" i="7"/>
  <c r="S43" i="5" l="1"/>
  <c r="P43" i="5"/>
  <c r="Q43" i="5" s="1"/>
  <c r="Q41" i="5"/>
  <c r="R43" i="5"/>
  <c r="K44" i="5"/>
  <c r="R44" i="5" s="1"/>
  <c r="P44" i="5" l="1"/>
  <c r="Q44" i="5" s="1"/>
</calcChain>
</file>

<file path=xl/sharedStrings.xml><?xml version="1.0" encoding="utf-8"?>
<sst xmlns="http://schemas.openxmlformats.org/spreadsheetml/2006/main" count="6786" uniqueCount="494">
  <si>
    <t xml:space="preserve">BLOUNTSTOWN </t>
  </si>
  <si>
    <t xml:space="preserve">Wholesale City of Blountstown </t>
  </si>
  <si>
    <t>BLOUNTSTOWN</t>
  </si>
  <si>
    <t xml:space="preserve">MONTH </t>
  </si>
  <si>
    <t xml:space="preserve">CUSTOMERS </t>
  </si>
  <si>
    <t xml:space="preserve">SALES </t>
  </si>
  <si>
    <t>KW</t>
  </si>
  <si>
    <t>N</t>
  </si>
  <si>
    <t>RLR ENERGY:</t>
  </si>
  <si>
    <t>KWH</t>
  </si>
  <si>
    <t>KWH ONPK</t>
  </si>
  <si>
    <t>KWH OFFPK</t>
  </si>
  <si>
    <t>KWH ONPK%</t>
  </si>
  <si>
    <t>KWH OFFPK%</t>
  </si>
  <si>
    <t>DEMAND (KW):</t>
  </si>
  <si>
    <t>NCP</t>
  </si>
  <si>
    <t>NCP ONPK</t>
  </si>
  <si>
    <t>NCP OFFPK</t>
  </si>
  <si>
    <t>GCP DATE</t>
  </si>
  <si>
    <t xml:space="preserve"> Tue, Jan  7 </t>
  </si>
  <si>
    <t xml:space="preserve"> Fri, Feb  28 </t>
  </si>
  <si>
    <t xml:space="preserve"> Fri, Mar  7 </t>
  </si>
  <si>
    <t xml:space="preserve"> Mon, Apr  28 </t>
  </si>
  <si>
    <t xml:space="preserve"> Wed, May  28 </t>
  </si>
  <si>
    <t xml:space="preserve"> Mon, Jun  30 </t>
  </si>
  <si>
    <t xml:space="preserve"> Mon, Jul  28 </t>
  </si>
  <si>
    <t xml:space="preserve"> Fri, Aug  22 </t>
  </si>
  <si>
    <t xml:space="preserve"> Tue, Sep  2 </t>
  </si>
  <si>
    <t xml:space="preserve"> Thu, Oct  2 </t>
  </si>
  <si>
    <t xml:space="preserve"> Wed, Nov  19 </t>
  </si>
  <si>
    <t xml:space="preserve"> Mon, Dec  15 </t>
  </si>
  <si>
    <t>GCP TIME</t>
  </si>
  <si>
    <t xml:space="preserve">           10:00</t>
  </si>
  <si>
    <t xml:space="preserve">          9:00</t>
  </si>
  <si>
    <t xml:space="preserve">           17:00</t>
  </si>
  <si>
    <t xml:space="preserve">           15:00</t>
  </si>
  <si>
    <t>GCP</t>
  </si>
  <si>
    <t>GCP ONPK</t>
  </si>
  <si>
    <t>GCP OFFPK</t>
  </si>
  <si>
    <t>CP</t>
  </si>
  <si>
    <t>PERIOD START</t>
  </si>
  <si>
    <t>NCP LF</t>
  </si>
  <si>
    <t>NCP LF ONPK</t>
  </si>
  <si>
    <t>NCP LF OFFPK</t>
  </si>
  <si>
    <t>GCP CF</t>
  </si>
  <si>
    <t>CP CF</t>
  </si>
  <si>
    <t>GCP LF</t>
  </si>
  <si>
    <t>GCP LF ONPK</t>
  </si>
  <si>
    <t>GCP LF OFFPK</t>
  </si>
  <si>
    <t>CP LF</t>
  </si>
  <si>
    <t>REL PREC:</t>
  </si>
  <si>
    <t>NCP RP</t>
  </si>
  <si>
    <t>NCP RP ONPK</t>
  </si>
  <si>
    <t>NCP RP OFFPK</t>
  </si>
  <si>
    <t>GCP RP</t>
  </si>
  <si>
    <t>GCP RP ONPK</t>
  </si>
  <si>
    <t>GCP RP OFFPK</t>
  </si>
  <si>
    <t>CP RP</t>
  </si>
  <si>
    <t>SAMPLE SIZE:</t>
  </si>
  <si>
    <t>GCPSZ</t>
  </si>
  <si>
    <t>GCPSZ ONPK</t>
  </si>
  <si>
    <t>GCPSZ OFFPK</t>
  </si>
  <si>
    <t>CPSZ</t>
  </si>
  <si>
    <t xml:space="preserve">CILC1D </t>
  </si>
  <si>
    <t xml:space="preserve">Commercial/Industrial Load Control - Distribution (54) </t>
  </si>
  <si>
    <t>CILC1D</t>
  </si>
  <si>
    <t xml:space="preserve"> Tue, Jan  28 </t>
  </si>
  <si>
    <t xml:space="preserve"> Tue, Feb  4 </t>
  </si>
  <si>
    <t xml:space="preserve"> Mon, Mar  17 </t>
  </si>
  <si>
    <t xml:space="preserve"> Tue, Apr  29 </t>
  </si>
  <si>
    <t xml:space="preserve"> Thu, May  1 </t>
  </si>
  <si>
    <t xml:space="preserve"> Wed, Jun  25 </t>
  </si>
  <si>
    <t xml:space="preserve"> Thu, Jul  31 </t>
  </si>
  <si>
    <t xml:space="preserve"> Mon, Aug  25 </t>
  </si>
  <si>
    <t xml:space="preserve"> Mon, Sep  15 </t>
  </si>
  <si>
    <t xml:space="preserve"> Mon, Nov  17 </t>
  </si>
  <si>
    <t xml:space="preserve"> Tue, Dec  2 </t>
  </si>
  <si>
    <t xml:space="preserve">           14:00</t>
  </si>
  <si>
    <t xml:space="preserve">           11:00</t>
  </si>
  <si>
    <t xml:space="preserve">           12:00</t>
  </si>
  <si>
    <t>STD DEV OF R</t>
  </si>
  <si>
    <t>SDR GCP</t>
  </si>
  <si>
    <t>SDR GCP ONPK</t>
  </si>
  <si>
    <t>SDR GCP OFFPK</t>
  </si>
  <si>
    <t>SDR CP</t>
  </si>
  <si>
    <t xml:space="preserve">CILC1G </t>
  </si>
  <si>
    <t xml:space="preserve">Commercial/Industrial Load Control - General (56) </t>
  </si>
  <si>
    <t>CILC1G</t>
  </si>
  <si>
    <t xml:space="preserve"> Mon, Jan  6 </t>
  </si>
  <si>
    <t xml:space="preserve"> Wed, Feb  5 </t>
  </si>
  <si>
    <t xml:space="preserve"> Wed, Mar  12 </t>
  </si>
  <si>
    <t xml:space="preserve"> Thu, May  29 </t>
  </si>
  <si>
    <t xml:space="preserve"> Tue, Jun  24 </t>
  </si>
  <si>
    <t xml:space="preserve"> Fri, Jul  18 </t>
  </si>
  <si>
    <t xml:space="preserve"> Wed, Aug  20 </t>
  </si>
  <si>
    <t xml:space="preserve"> Fri, Sep  5 </t>
  </si>
  <si>
    <t xml:space="preserve">           13:00</t>
  </si>
  <si>
    <t xml:space="preserve">CILC1T </t>
  </si>
  <si>
    <t xml:space="preserve">Commercial/Industrial Load Control - Transmission (55) </t>
  </si>
  <si>
    <t>CILC1T</t>
  </si>
  <si>
    <t xml:space="preserve"> Wed, Jan  15 </t>
  </si>
  <si>
    <t xml:space="preserve"> Wed, Apr  30 </t>
  </si>
  <si>
    <t xml:space="preserve"> Tue, May  6 </t>
  </si>
  <si>
    <t xml:space="preserve"> Wed, Jun  4 </t>
  </si>
  <si>
    <t xml:space="preserve"> Tue, Jul  29 </t>
  </si>
  <si>
    <t xml:space="preserve"> Tue, Aug  5 </t>
  </si>
  <si>
    <t xml:space="preserve"> Wed, Oct  29 </t>
  </si>
  <si>
    <t xml:space="preserve"> Tue, Nov  4 </t>
  </si>
  <si>
    <t xml:space="preserve">          8:00</t>
  </si>
  <si>
    <t xml:space="preserve">CNTRFK </t>
  </si>
  <si>
    <t xml:space="preserve">Wholesale - Contract Rate (FKEC) </t>
  </si>
  <si>
    <t>CNTRFK</t>
  </si>
  <si>
    <t xml:space="preserve"> Wed, Jan  1 </t>
  </si>
  <si>
    <t xml:space="preserve"> Sun, Feb  23 </t>
  </si>
  <si>
    <t xml:space="preserve"> Sun, Mar  23 </t>
  </si>
  <si>
    <t xml:space="preserve"> Sat, May  24 </t>
  </si>
  <si>
    <t xml:space="preserve"> Fri, Jun  27 </t>
  </si>
  <si>
    <t xml:space="preserve"> Fri, Aug  15 </t>
  </si>
  <si>
    <t xml:space="preserve"> Mon, Sep  1 </t>
  </si>
  <si>
    <t xml:space="preserve"> Fri, Oct  3 </t>
  </si>
  <si>
    <t xml:space="preserve"> Mon, Nov  24 </t>
  </si>
  <si>
    <t xml:space="preserve"> Wed, Dec  31 </t>
  </si>
  <si>
    <t xml:space="preserve">           19:00</t>
  </si>
  <si>
    <t xml:space="preserve">           18:00</t>
  </si>
  <si>
    <t xml:space="preserve">           16:00</t>
  </si>
  <si>
    <t xml:space="preserve">GS12 </t>
  </si>
  <si>
    <t xml:space="preserve">GS(T)-1 General Service Non Demand including TOU (0-20 kW)  (Sampled) </t>
  </si>
  <si>
    <t>GS12</t>
  </si>
  <si>
    <t xml:space="preserve"> Thu, Jan  2 </t>
  </si>
  <si>
    <t xml:space="preserve"> Tue, Feb  25 </t>
  </si>
  <si>
    <t xml:space="preserve"> Tue, May  27 </t>
  </si>
  <si>
    <t xml:space="preserve"> Thu, Jun  26 </t>
  </si>
  <si>
    <t xml:space="preserve"> Thu, Aug  21 </t>
  </si>
  <si>
    <t xml:space="preserve"> Fri, Dec  5 </t>
  </si>
  <si>
    <t>SDR GCP OFFP</t>
  </si>
  <si>
    <t>I   SDR GCP</t>
  </si>
  <si>
    <t>I   SDR GCP ONPK</t>
  </si>
  <si>
    <t>I   SDR GCP OFFPK</t>
  </si>
  <si>
    <t>I   SDR CP</t>
  </si>
  <si>
    <t>II  SDR GCP</t>
  </si>
  <si>
    <t>II  SDR GCP ONPK</t>
  </si>
  <si>
    <t>II  SDR GCP OFFPK</t>
  </si>
  <si>
    <t>II  SDR CP</t>
  </si>
  <si>
    <t>III SDR GCP</t>
  </si>
  <si>
    <t>III SDR GCP ONPK</t>
  </si>
  <si>
    <t>III SDR GCP OFFPK</t>
  </si>
  <si>
    <t>III SDR CP</t>
  </si>
  <si>
    <t>IV  SDR GCP</t>
  </si>
  <si>
    <t>IV  SDR GCP ONPK</t>
  </si>
  <si>
    <t>IV  SDR GCP OFFPK</t>
  </si>
  <si>
    <t>IV  SDR CP</t>
  </si>
  <si>
    <t xml:space="preserve">GSCU12 </t>
  </si>
  <si>
    <t xml:space="preserve">GSCU-1 General Service Constant Usage (0-20 kW) (Sampled) </t>
  </si>
  <si>
    <t>GSCU12</t>
  </si>
  <si>
    <t xml:space="preserve"> Fri, Jan  24 </t>
  </si>
  <si>
    <t xml:space="preserve"> Thu, Feb  6 </t>
  </si>
  <si>
    <t xml:space="preserve"> Sun, Mar  2 </t>
  </si>
  <si>
    <t xml:space="preserve"> Sat, Apr  19 </t>
  </si>
  <si>
    <t xml:space="preserve"> Fri, May  2 </t>
  </si>
  <si>
    <t xml:space="preserve"> Fri, Jun  20 </t>
  </si>
  <si>
    <t xml:space="preserve"> Wed, Jul  30 </t>
  </si>
  <si>
    <t xml:space="preserve"> Thu, Aug  28 </t>
  </si>
  <si>
    <t xml:space="preserve"> Tue, Sep  23 </t>
  </si>
  <si>
    <t xml:space="preserve"> Thu, Oct  9 </t>
  </si>
  <si>
    <t xml:space="preserve"> Sun, Nov  23 </t>
  </si>
  <si>
    <t xml:space="preserve">          7:00</t>
  </si>
  <si>
    <t xml:space="preserve">GSD13 </t>
  </si>
  <si>
    <t xml:space="preserve">GSD(T)-1 General Service Demand 1 including TOU (21-499 kW)  (Sampled) </t>
  </si>
  <si>
    <t>GSD13</t>
  </si>
  <si>
    <t xml:space="preserve"> Tue, Jan  14 </t>
  </si>
  <si>
    <t xml:space="preserve"> Thu, Dec  4 </t>
  </si>
  <si>
    <t xml:space="preserve">GSLD13 </t>
  </si>
  <si>
    <t xml:space="preserve">GSLD(T)-1 General Service Large Demand 1 including TOU (Sampled) </t>
  </si>
  <si>
    <t>GSLD13</t>
  </si>
  <si>
    <t xml:space="preserve"> Mon, Jan  13 </t>
  </si>
  <si>
    <t xml:space="preserve">LEE </t>
  </si>
  <si>
    <t xml:space="preserve">Wholesale Lee County Electric Cooperative </t>
  </si>
  <si>
    <t>LEE</t>
  </si>
  <si>
    <t xml:space="preserve"> Thu, Jan  23 </t>
  </si>
  <si>
    <t xml:space="preserve"> Sat, Feb  22 </t>
  </si>
  <si>
    <t xml:space="preserve"> Mon, May  26 </t>
  </si>
  <si>
    <t xml:space="preserve"> Sun, Jul  20 </t>
  </si>
  <si>
    <t xml:space="preserve"> Sun, Aug  24 </t>
  </si>
  <si>
    <t xml:space="preserve"> Tue, Nov  25 </t>
  </si>
  <si>
    <t xml:space="preserve"> Wed, Dec  24 </t>
  </si>
  <si>
    <t xml:space="preserve">METRO </t>
  </si>
  <si>
    <t xml:space="preserve">MET Metropolitan Transit Service (Metrorail) </t>
  </si>
  <si>
    <t>METRO</t>
  </si>
  <si>
    <t xml:space="preserve"> Wed, Mar  5 </t>
  </si>
  <si>
    <t xml:space="preserve"> Tue, Apr  8 </t>
  </si>
  <si>
    <t xml:space="preserve"> Thu, May  15 </t>
  </si>
  <si>
    <t xml:space="preserve"> Thu, Jun  12 </t>
  </si>
  <si>
    <t xml:space="preserve"> Thu, Aug  7 </t>
  </si>
  <si>
    <t xml:space="preserve">NEWSMYRNA </t>
  </si>
  <si>
    <t xml:space="preserve">Wholesale Utilities Commission. City of New Smyrna Beach </t>
  </si>
  <si>
    <t>NEWSMYRNA</t>
  </si>
  <si>
    <t xml:space="preserve"> </t>
  </si>
  <si>
    <t xml:space="preserve"> Sat, Mar  1 </t>
  </si>
  <si>
    <t xml:space="preserve"> Tue, Apr  1 </t>
  </si>
  <si>
    <t xml:space="preserve"> Sun, Jun  1 </t>
  </si>
  <si>
    <t xml:space="preserve"> Tue, Jul  1 </t>
  </si>
  <si>
    <t xml:space="preserve"> Fri, Aug  1 </t>
  </si>
  <si>
    <t xml:space="preserve"> Wed, Oct  1 </t>
  </si>
  <si>
    <t xml:space="preserve"> Sat, Nov  1 </t>
  </si>
  <si>
    <t xml:space="preserve"> Mon, Dec  1 </t>
  </si>
  <si>
    <t xml:space="preserve">          1:00</t>
  </si>
  <si>
    <t xml:space="preserve">OL01 </t>
  </si>
  <si>
    <t xml:space="preserve">Outdoor Lighting (Modeled Rate Class) </t>
  </si>
  <si>
    <t>OL01</t>
  </si>
  <si>
    <t xml:space="preserve"> Sat, Feb  1 </t>
  </si>
  <si>
    <t xml:space="preserve">OS202 </t>
  </si>
  <si>
    <t xml:space="preserve">Sports Field (Sampled) </t>
  </si>
  <si>
    <t>OS202</t>
  </si>
  <si>
    <t xml:space="preserve"> Tue, Mar  4 </t>
  </si>
  <si>
    <t xml:space="preserve"> Wed, Apr  2 </t>
  </si>
  <si>
    <t xml:space="preserve"> Tue, Jun  3 </t>
  </si>
  <si>
    <t xml:space="preserve"> Tue, Aug  19 </t>
  </si>
  <si>
    <t xml:space="preserve"> Tue, Sep  16 </t>
  </si>
  <si>
    <t xml:space="preserve"> Thu, Oct  30 </t>
  </si>
  <si>
    <t xml:space="preserve"> Thu, Nov  6 </t>
  </si>
  <si>
    <t xml:space="preserve">           20:00</t>
  </si>
  <si>
    <t xml:space="preserve">           21:00</t>
  </si>
  <si>
    <t xml:space="preserve">RS11 </t>
  </si>
  <si>
    <t xml:space="preserve">RS(T)-1 Residential Service 1 with TOU included (Sampled) </t>
  </si>
  <si>
    <t>RS11</t>
  </si>
  <si>
    <t xml:space="preserve"> Sun, Jun  29 </t>
  </si>
  <si>
    <t xml:space="preserve">SEMINOLE </t>
  </si>
  <si>
    <t>Wholesale Seminole Electric Cooperative</t>
  </si>
  <si>
    <t xml:space="preserve"> Inc. </t>
  </si>
  <si>
    <t>SEMINOLE</t>
  </si>
  <si>
    <t xml:space="preserve"> Sun, Nov  2 </t>
  </si>
  <si>
    <t xml:space="preserve"> Wed, Dec  10 </t>
  </si>
  <si>
    <t xml:space="preserve">          2:00</t>
  </si>
  <si>
    <t xml:space="preserve">SL01 </t>
  </si>
  <si>
    <t xml:space="preserve">Street Lighting (Modeled Rate Class) </t>
  </si>
  <si>
    <t>SL01</t>
  </si>
  <si>
    <t xml:space="preserve">SL02 </t>
  </si>
  <si>
    <t xml:space="preserve">Traffic Signal (Modeled Rate Class) </t>
  </si>
  <si>
    <t>SL02</t>
  </si>
  <si>
    <t xml:space="preserve">SSTD </t>
  </si>
  <si>
    <t>SSTD-D Distribution Standby Load Combined (SST-1D</t>
  </si>
  <si>
    <t xml:space="preserve"> 2D &amp; 3D) </t>
  </si>
  <si>
    <t>SSTD</t>
  </si>
  <si>
    <t xml:space="preserve"> Fri, Jan  31 </t>
  </si>
  <si>
    <t xml:space="preserve"> Fri, Feb  7 </t>
  </si>
  <si>
    <t xml:space="preserve"> Sat, Mar  8 </t>
  </si>
  <si>
    <t xml:space="preserve"> Mon, May  5 </t>
  </si>
  <si>
    <t xml:space="preserve"> Mon, Jun  23 </t>
  </si>
  <si>
    <t xml:space="preserve"> Thu, Jul  10 </t>
  </si>
  <si>
    <t xml:space="preserve"> Sun, Aug  10 </t>
  </si>
  <si>
    <t xml:space="preserve"> Mon, Sep  29 </t>
  </si>
  <si>
    <t xml:space="preserve"> Wed, Oct  22 </t>
  </si>
  <si>
    <t xml:space="preserve"> Sun, Nov  16 </t>
  </si>
  <si>
    <t xml:space="preserve"> Sat, Dec  6 </t>
  </si>
  <si>
    <t xml:space="preserve">           22:00</t>
  </si>
  <si>
    <t xml:space="preserve">SSTTST </t>
  </si>
  <si>
    <t xml:space="preserve">SST-1 Transmission Standby </t>
  </si>
  <si>
    <t>SSTTST</t>
  </si>
  <si>
    <t xml:space="preserve"> Thu, Feb  20 </t>
  </si>
  <si>
    <t xml:space="preserve"> Thu, Apr  24 </t>
  </si>
  <si>
    <t xml:space="preserve"> Fri, May  16 </t>
  </si>
  <si>
    <t xml:space="preserve"> Wed, Jun  11 </t>
  </si>
  <si>
    <t xml:space="preserve"> Thu, Jul  24 </t>
  </si>
  <si>
    <t xml:space="preserve"> Sun, Aug  31 </t>
  </si>
  <si>
    <t xml:space="preserve"> Sat, Nov  22 </t>
  </si>
  <si>
    <t xml:space="preserve">          6:00</t>
  </si>
  <si>
    <t xml:space="preserve">          3:00</t>
  </si>
  <si>
    <t xml:space="preserve">          4:00</t>
  </si>
  <si>
    <t xml:space="preserve">TGSLD2 </t>
  </si>
  <si>
    <t xml:space="preserve">Total GSLD(T)-2 General Service Large Demand 2 including TOU (2000+ KW) </t>
  </si>
  <si>
    <t>TGSLD2</t>
  </si>
  <si>
    <t xml:space="preserve"> Fri, Aug  29 </t>
  </si>
  <si>
    <t xml:space="preserve">TGSLD3 </t>
  </si>
  <si>
    <t xml:space="preserve">Total GSLD(T)-3 General Service Large Demand 3 including TOU (2000+ KW) </t>
  </si>
  <si>
    <t>TGSLD3</t>
  </si>
  <si>
    <t xml:space="preserve"> Sat, Mar  22 </t>
  </si>
  <si>
    <t xml:space="preserve"> Tue, May  20 </t>
  </si>
  <si>
    <t xml:space="preserve"> Sat, Jul  26 </t>
  </si>
  <si>
    <t xml:space="preserve"> Mon, Sep  22 </t>
  </si>
  <si>
    <t xml:space="preserve"> Wed, Oct  15 </t>
  </si>
  <si>
    <t xml:space="preserve">WAUCHULA </t>
  </si>
  <si>
    <t xml:space="preserve">Wholesale City of Wauchula </t>
  </si>
  <si>
    <t>WAUCHULA</t>
  </si>
  <si>
    <t xml:space="preserve"> Fri, May  23 </t>
  </si>
  <si>
    <t xml:space="preserve"> Tue, Jun  10 </t>
  </si>
  <si>
    <t xml:space="preserve">WINTERPARK </t>
  </si>
  <si>
    <t xml:space="preserve">Wholesale City of Winter Park </t>
  </si>
  <si>
    <t>WINTERPARK</t>
  </si>
  <si>
    <t>THIS FILE WAS COMPILED ON Mar 31, 2015 AT HOUR 14:31</t>
  </si>
  <si>
    <t>ALL DEMANDS ARE IN KW UNLESS OTHERWISE STATED</t>
  </si>
  <si>
    <t>TIME OF USE PERIOD ON-PEAK:</t>
  </si>
  <si>
    <t>WINTER: NOVEMBER THROUGH MARCH PEAK TIMES 6A-10A AND 6P-10P</t>
  </si>
  <si>
    <t>SUMMER: APRIL THROUGH OCTOBER PEAK TIMES 12N-9P</t>
  </si>
  <si>
    <t>EXCLUDING HOLIDAYS</t>
  </si>
  <si>
    <t>TIME OF USE PERIODS OFF-PEAK: ALL OTHER HOURS</t>
  </si>
  <si>
    <t>DAY OF SYSTEM PEAK</t>
  </si>
  <si>
    <t>DATE</t>
  </si>
  <si>
    <t>DAY OF WEEK</t>
  </si>
  <si>
    <t xml:space="preserve">  Thursday    </t>
  </si>
  <si>
    <t xml:space="preserve">    Monday   </t>
  </si>
  <si>
    <t xml:space="preserve">    Sunday   </t>
  </si>
  <si>
    <t xml:space="preserve">    Friday   </t>
  </si>
  <si>
    <t xml:space="preserve"> Wednesday   </t>
  </si>
  <si>
    <t xml:space="preserve">  Thursday   </t>
  </si>
  <si>
    <t xml:space="preserve">   Tuesday   </t>
  </si>
  <si>
    <t xml:space="preserve"> Wednesday</t>
  </si>
  <si>
    <t>CP HOUR ENDING</t>
  </si>
  <si>
    <t>CP (MW)</t>
  </si>
  <si>
    <t>SUNRISE</t>
  </si>
  <si>
    <t>SUNSET</t>
  </si>
  <si>
    <t>PLEASE VERIFY THE SUN POSITION AND VERIFY THE LIGHTING CLASSES CP</t>
  </si>
  <si>
    <t>Notes:</t>
  </si>
  <si>
    <t>1. All demands are in KW unless otherwise stated.</t>
  </si>
  <si>
    <t>2. Time of Use Periods: Excluding weekends and holidays, the On-Peak period is divided into the Winter and Summer seasons. Winter occurs from November through March from 6 to 10 AM and 6 to 10 PM.  Summer season occurs from April through October from 12 noon to 9 PM. All other hours are classified under the Off-Peak period.</t>
  </si>
  <si>
    <t>3. Sales row represents the kWh totals sales per the Rate &amp; Revenue Report. As part of the load research process, the kWh sales utilized by Lodestar may be adjusted for billing lags or corrections. As a result the kWh totals in the load research study may not match the sales from the Rate &amp; Revenue Report.</t>
  </si>
  <si>
    <t>Definitions:</t>
  </si>
  <si>
    <t>1. RLR: RATE LOAD RESEARCH</t>
  </si>
  <si>
    <t>2. CUSTOMER: CUSTOMER COUNT FROM RATE AND REVENUE REPORT</t>
  </si>
  <si>
    <t>6. NCP: NON-COINCIDENT PEAK: SUM OF CUSTOMER MAX DEMANDS</t>
  </si>
  <si>
    <t>3. SALES: ENERGY SALES FROM RATE AND REVENUE REPORT</t>
  </si>
  <si>
    <t>7. GCP: GROUP COINCIDENT PEAK: (RATE) GROUP MAX DEMAND</t>
  </si>
  <si>
    <t>4. KW: AVERAGE DEMAND CALCULATED (TOTAL SALES/# OF HOURS IN PERIOD)</t>
  </si>
  <si>
    <t xml:space="preserve">8. CP: COINCIDENT PEAK: DEMAND AT TIME OF SYSTEM PEAK </t>
  </si>
  <si>
    <t xml:space="preserve">Note: In 2014, the GSD13 rate class includes the GSD-1, GSDT-1, HLFT-1, SDTR-1A and SDTR-1B rate schedules. CUSTOMERS and SALES lines reflects the total of the aggregated rate schedules. </t>
  </si>
  <si>
    <t xml:space="preserve">Note: In 2014, the GSLD13 rate class includes the GSLD-1, GSLDT-1, CS-1, CST-1, HLFT-2, SDTR-2A and SDTR-2B rate schedules. CUSTOMERS and SALES lines reflects the total of the aggregated rate schedules. </t>
  </si>
  <si>
    <t xml:space="preserve">Note: In 2014, the TGSLD2 rate class includes the GSLD-2, GSLDT-2, CS-2, CST-2, HLFT-3, SDTR-3A and SDTR-3B rate schedules. CUSTOMERS and SALES lines reflects the total of the aggregated rate schedules. </t>
  </si>
  <si>
    <t>NOTE:     Sales line does not match sales in the Rate and Revenue Report due to billing lag.</t>
  </si>
  <si>
    <t xml:space="preserve">                 In addition, the City of Blountstown, FKEC, City of Wauchula and Lee County are classified as Rate Code 940. The sales for the contracts are reported combined in the Rate &amp; Revenue Report.</t>
  </si>
  <si>
    <t xml:space="preserve">                 In addition, New Smyrna and Winter Park are classified as Rate Code 840. The sales for the contracts are reported combined in the Rate &amp; Revenue Report.</t>
  </si>
  <si>
    <t>NOTE:     Winter Park contract started 1/1/14.  Sales line does not match sales in the Rate and Revenue Report due to billing lag.</t>
  </si>
  <si>
    <t>NOTE:      January 2014 billing for Lee County changed from partial requirements (rate code 840) to full requirements (rate code 940).  Sales line does not match sales in the Rate and Revenue Report due to billing lag.</t>
  </si>
  <si>
    <t>Sunrise</t>
  </si>
  <si>
    <t>Sunset</t>
  </si>
  <si>
    <t>Note: In 2014, the TGSLD3 rate class includes the GSLD-3, GSLDT-3, CS-3 and CST-3 rate schedules. CUSTOMERS and SALES lines reflects the total of the aggregated rate schedules. The kWh sales for standby and supplemental service components for Tropicana Manufacturing Company, Inc. are captured on the Rate &amp; Revenue Report under the SST-1 rate class, even though only the standby component should be billed using the SST-1 rate. The supplemental load is billed utilizing the GSLDT-3 tariff. Accordingly, the load research study reflects the supplemental component in the GSLDT-3 rate class.</t>
  </si>
  <si>
    <t>Note: The kWh sales for standby and supplemental service components for Tropicana Manufacturing Company, Inc. are captured on the Rate &amp; Revenue Report under the SST-1 rate class, even though only the standby component should be billed using the SST-1 rate. The supplemental load is billed utilizing the GSLDT-3 tariff. Accordingly, the load research study reflects the supplemental component in the GSLDT-3 rate class.</t>
  </si>
  <si>
    <t xml:space="preserve">NOTE:     Sales line does not match sales in the Rate and Revenue Report due to billing lag.  Seminole contract started 6/1/14 and is classified as Rate Code 810. </t>
  </si>
  <si>
    <t>5. Load Research analysis is performed on  basis consistent with FPL's Rate &amp; Revenue Report5</t>
  </si>
  <si>
    <t>6. The kWh sales for standby and supplemental service components for Tropicana Manufacturing Company, Inc. are captured on the Rate &amp; Revenue Report under the SST-1 rate class, even though only the standby component should be billed using the SST-1 rate. The supplemental load is billed utilizing the GSLDT-3 tariff. Accordingly, the load research study reflects the supplemental component in the GSLDT-3 rate class.</t>
  </si>
  <si>
    <t>7. FPL's summer peak was 22,935 MW on 07/28/14 (Monday) at 5:00 PM.</t>
  </si>
  <si>
    <t>8. FPL's winter peak was 17,830 MW on 11/24/14 (Monday) at 3:00 PM.</t>
  </si>
  <si>
    <t>9. FPL invoked no load control or CDR rider events in 2014.</t>
  </si>
  <si>
    <t xml:space="preserve">10. New Smyrna Beach contract started 02/01/14 rate code 840. Seminole contract started 06/01/14 rate code 810.  Winter Park contract started 01/01/14 rate code 840.  </t>
  </si>
  <si>
    <t>11.  January 2014 billing for Lee County changed from partial requirements (rate code 840) to full requirements (rate code 940).</t>
  </si>
  <si>
    <t>4. Customers row represents the number of customers per the Rate &amp; Revenue Report. As part of the load research process, the customer count utilized by Lodestar may be adjusted for actual customer counts. As a result the N totals in the load research study may not match the Customers count from the Rate &amp; Revenue Report.</t>
  </si>
  <si>
    <t>RATE CLASS</t>
  </si>
  <si>
    <t>Appendix</t>
  </si>
  <si>
    <t>LOAD RESEARCH RATE CLASSES AND RELATED RATE SCHEDULES</t>
  </si>
  <si>
    <t>RATE CLASS DESCRIPTION</t>
  </si>
  <si>
    <t>RATE SCHEDULE(S)</t>
  </si>
  <si>
    <t>RATE SCHEDULE DESCRIPTION</t>
  </si>
  <si>
    <t>RETAIL:</t>
  </si>
  <si>
    <t>CILC-1D</t>
  </si>
  <si>
    <t>Commercial/Industrial Load 
Control - Distribution</t>
  </si>
  <si>
    <t>Commercial/Industrial Load Control Program - 
Distribution (Closed Schedule)</t>
  </si>
  <si>
    <t>CILC-1T</t>
  </si>
  <si>
    <t>Commercial/Industrial Load 
Control - Transmission</t>
  </si>
  <si>
    <t>Commercial/Industrial Load Control Program - 
Transmission (Closed Schedule)</t>
  </si>
  <si>
    <t>CILC-1G</t>
  </si>
  <si>
    <t>Commercial/Industrial Load 
Control - General</t>
  </si>
  <si>
    <t>Commercial/Industrial Load Control Program - 
General (Closed Schedule)</t>
  </si>
  <si>
    <t>GS(T)-1</t>
  </si>
  <si>
    <t>General Service Non-Demand</t>
  </si>
  <si>
    <t>GS-1, GST-1</t>
  </si>
  <si>
    <t>General Service Non Demand &amp; Time of Use 
(0-20 kW)</t>
  </si>
  <si>
    <t>GSCU-1</t>
  </si>
  <si>
    <t>General Service Constant Usage</t>
  </si>
  <si>
    <t>General Service Constant Usage (0-20 kW)</t>
  </si>
  <si>
    <t>GSD(T)-1</t>
  </si>
  <si>
    <t>General Service Demand</t>
  </si>
  <si>
    <t>GSD-1, GSDT-1</t>
  </si>
  <si>
    <t>General Service Demand &amp; Time of Use 
(21-499 kW)</t>
  </si>
  <si>
    <t>HLFT-1</t>
  </si>
  <si>
    <t>High Load Factor - Time of Use (21-499 kW)</t>
  </si>
  <si>
    <t>SDTR-1A, SDTR-1B</t>
  </si>
  <si>
    <t>Seasonal Demand - Time of Use Rider                 (21-499 kW)</t>
  </si>
  <si>
    <t>GSLD(T)-1</t>
  </si>
  <si>
    <t>General Service Large Demand 1</t>
  </si>
  <si>
    <t>GSLD-1, GSLDT-1</t>
  </si>
  <si>
    <t>General Service Large Demand &amp; Time of Use 
(500-1999 kW)</t>
  </si>
  <si>
    <t>CS-1, CST-1</t>
  </si>
  <si>
    <t>Curtailable Service &amp; Time of Use 
(500-1999 kW)</t>
  </si>
  <si>
    <t>HLFT-2</t>
  </si>
  <si>
    <t>High Load Factor - Time of Use (500-1999 kW)</t>
  </si>
  <si>
    <t>SDTR-2A, SDTR-2B</t>
  </si>
  <si>
    <t>Seasonal Demand - Time of Use Rider                           (500-1999 kW)</t>
  </si>
  <si>
    <t>GSLD(T)-2</t>
  </si>
  <si>
    <t>General Service Large Demand 2</t>
  </si>
  <si>
    <t>GSLD-2, GSLDT-2</t>
  </si>
  <si>
    <t>General Service Large Demand &amp; Time of Use 
(2000+  kW)</t>
  </si>
  <si>
    <t>CS-2, CST-2</t>
  </si>
  <si>
    <t>Curtailable Service &amp; Time of Use (2000+ kW)</t>
  </si>
  <si>
    <t>HLFT-3</t>
  </si>
  <si>
    <t>High Load Factor - Time of Use (2000+ kW)</t>
  </si>
  <si>
    <t>SDTR-3A, SDTR-3B</t>
  </si>
  <si>
    <t>Seasonal Demand - Time of Use Rider
(2000+ kW)</t>
  </si>
  <si>
    <t>GSLD(T)-3</t>
  </si>
  <si>
    <t>General Service Large Demand 3</t>
  </si>
  <si>
    <t>GSLD-3, GSLDT-3</t>
  </si>
  <si>
    <t>General Service Large Demand &amp; Time of Use -
Transmission (2000+ kW)</t>
  </si>
  <si>
    <t>CS-3, CST-3</t>
  </si>
  <si>
    <t>Curtailable Service &amp; Time of Use  - 
Transmission (2000+ kW)</t>
  </si>
  <si>
    <t>Metropolitan Transit Service</t>
  </si>
  <si>
    <t>MET</t>
  </si>
  <si>
    <t>OL-1</t>
  </si>
  <si>
    <t>Outdoor Lighting</t>
  </si>
  <si>
    <t>OS-2</t>
  </si>
  <si>
    <t>Sports Field Service</t>
  </si>
  <si>
    <t>Sports Field Service &amp; Recreational Lighting</t>
  </si>
  <si>
    <t>RS(T)-1</t>
  </si>
  <si>
    <t>Residential Service</t>
  </si>
  <si>
    <t>RS-1, RST-1</t>
  </si>
  <si>
    <t>Residential Service &amp; Time of Use</t>
  </si>
  <si>
    <t>SL-1</t>
  </si>
  <si>
    <t>Street Lighting</t>
  </si>
  <si>
    <t>SL-1, PL-1</t>
  </si>
  <si>
    <t>Street Lighting &amp; Premium Lighting</t>
  </si>
  <si>
    <t>SL-2</t>
  </si>
  <si>
    <t>Traffic Signal Service</t>
  </si>
  <si>
    <t>SST-DST</t>
  </si>
  <si>
    <t>Standby and Supplemental 
Service - Distribution</t>
  </si>
  <si>
    <t>SST-1D, SST-2D, 
SST-3D</t>
  </si>
  <si>
    <t>Standby and Supplemental Service - 
Distribution</t>
  </si>
  <si>
    <t>SST-TST</t>
  </si>
  <si>
    <t>Standby and Supplemental 
Service - Transmission</t>
  </si>
  <si>
    <t>SST-1T</t>
  </si>
  <si>
    <t xml:space="preserve">Standby and Supplemental Service - 
Transmission </t>
  </si>
  <si>
    <t>WHOLESALE:</t>
  </si>
  <si>
    <t>City of Blountstown, FL</t>
  </si>
  <si>
    <t>FKEC</t>
  </si>
  <si>
    <t>Florida Keys Electric Cooperative</t>
  </si>
  <si>
    <t>LCEC</t>
  </si>
  <si>
    <t>Lee County Electric Cooperative</t>
  </si>
  <si>
    <t>City of Wauchula, FL</t>
  </si>
  <si>
    <t>DATE OF SYSTEM PEAK</t>
  </si>
  <si>
    <t>% Contribu-tion to</t>
  </si>
  <si>
    <t>12 CP</t>
  </si>
  <si>
    <t>System</t>
  </si>
  <si>
    <t>Summer</t>
  </si>
  <si>
    <t>Winter</t>
  </si>
  <si>
    <t>HOUR ENDING</t>
  </si>
  <si>
    <t>Average</t>
  </si>
  <si>
    <t>Peak</t>
  </si>
  <si>
    <t>SST-1(T)</t>
  </si>
  <si>
    <t>GSCU</t>
  </si>
  <si>
    <t>SST-1(D)</t>
  </si>
  <si>
    <t xml:space="preserve">     Total Retail</t>
  </si>
  <si>
    <t xml:space="preserve">     Total Wholesale</t>
  </si>
  <si>
    <t>System Peak Billed</t>
  </si>
  <si>
    <t>Statistical Error</t>
  </si>
  <si>
    <t>System Peak</t>
  </si>
  <si>
    <t>MAX GCP</t>
  </si>
  <si>
    <t>12 GCP</t>
  </si>
  <si>
    <t xml:space="preserve">  SUB-TOTAL RETAIL</t>
  </si>
  <si>
    <t xml:space="preserve">  SUB-TOTAL WHOLESALE</t>
  </si>
  <si>
    <t>TOTAL</t>
  </si>
  <si>
    <t>Total for 12 Months</t>
  </si>
  <si>
    <t>Max NCP</t>
  </si>
  <si>
    <t>12 NCP</t>
  </si>
  <si>
    <t>% Total</t>
  </si>
  <si>
    <t>Total Retail</t>
  </si>
  <si>
    <t>Total Wholesale</t>
  </si>
  <si>
    <t>Total</t>
  </si>
  <si>
    <t>Max NCP on Peak</t>
  </si>
  <si>
    <t>12 NCP   on Peak</t>
  </si>
  <si>
    <t xml:space="preserve">   Total Retail</t>
  </si>
  <si>
    <t xml:space="preserve">   Total Wholesale</t>
  </si>
  <si>
    <t>NEW SMYRNA</t>
  </si>
  <si>
    <t>WINTER PARK</t>
  </si>
  <si>
    <t>2014 ENERGY ANALYSIS (KWH)</t>
  </si>
  <si>
    <t>2014 NON-COINCIDENT PEAK ON PEAK ANALYSIS (KW)</t>
  </si>
  <si>
    <t>2014 NON-COINCIDENT PEAK ANALYSIS (KW)</t>
  </si>
  <si>
    <t>2014 GROUP COINCIDENT PEAK ANALYSIS (KW)</t>
  </si>
  <si>
    <t>2014 COINCIDENT PEAK ANALYSIS (KW)</t>
  </si>
  <si>
    <t>E-11 for the Year Ended 2014</t>
  </si>
  <si>
    <t>Utility Commission, City of New Smyrna Beach, FL</t>
  </si>
  <si>
    <t>City of Winter Park, FL</t>
  </si>
  <si>
    <t>Seminole Electric Cooperative</t>
  </si>
  <si>
    <t>Demand Line Losses - 7.37% per 2013 Loss Study</t>
  </si>
  <si>
    <t>INDEX</t>
  </si>
  <si>
    <t>5. N: # OF CUSTOMERS KNOWN TO RLR FROM DATA WAREHOUSE &amp; CISII</t>
  </si>
  <si>
    <t>NOTE:  In July 2014, a cancel replace was done for Comcast.  Customer Service's data warehouse was utilized for CUSTOMER and SALES from January through July 2014.</t>
  </si>
  <si>
    <t xml:space="preserve">Note:  For SL02 Customer Service's data warehouse was utilized for SALES in the months of June and July.  </t>
  </si>
  <si>
    <t xml:space="preserve">13.  For SL02 Customer Service's data warehouse was utilized for sales for the months of June and July.  </t>
  </si>
  <si>
    <t>12.  GSCU12 and GS12 experienced a cancel/replace for Comcast.  Customer Service data warehouse was utilized for sales and customers.</t>
  </si>
  <si>
    <t>OPC 012837</t>
  </si>
  <si>
    <t>FPL RC-16</t>
  </si>
  <si>
    <t>OPC 012838</t>
  </si>
  <si>
    <t>OPC 012839</t>
  </si>
  <si>
    <t>OPC 012840</t>
  </si>
  <si>
    <t>OPC 012841</t>
  </si>
  <si>
    <t>OPC 012842</t>
  </si>
  <si>
    <t>OPC 012843</t>
  </si>
  <si>
    <t>OPC 012844</t>
  </si>
  <si>
    <t>OPC 012845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</si>
</sst>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m/dd/yy"/>
    <numFmt numFmtId="165" formatCode="h:mm;@"/>
    <numFmt numFmtId="166" formatCode="_(* #,##0_);_(* \(#,##0\);_(* &quot;-&quot;??_);_(@_)"/>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b/>
      <u/>
      <sz val="11"/>
      <color theme="1"/>
      <name val="Calibri"/>
      <family val="2"/>
      <scheme val="minor"/>
    </font>
    <font>
      <b/>
      <sz val="14"/>
      <name val="Times New Roman"/>
      <family val="1"/>
    </font>
    <font>
      <sz val="12"/>
      <name val="Times New Roman"/>
      <family val="1"/>
    </font>
    <font>
      <sz val="10"/>
      <name val="Times New Roman"/>
      <family val="1"/>
    </font>
    <font>
      <b/>
      <sz val="12"/>
      <name val="Times New Roman"/>
      <family val="1"/>
    </font>
    <font>
      <sz val="12"/>
      <color indexed="8"/>
      <name val="Times New Roman"/>
      <family val="1"/>
    </font>
    <font>
      <sz val="10"/>
      <color theme="1"/>
      <name val="Arial"/>
      <family val="2"/>
    </font>
    <font>
      <sz val="11"/>
      <color indexed="8"/>
      <name val="Calibri"/>
      <family val="2"/>
    </font>
    <font>
      <b/>
      <sz val="16"/>
      <name val="Arial"/>
      <family val="2"/>
    </font>
    <font>
      <sz val="8"/>
      <name val="Arial"/>
      <family val="2"/>
    </font>
    <font>
      <sz val="9"/>
      <color indexed="48"/>
      <name val="Arial"/>
      <family val="2"/>
    </font>
    <font>
      <sz val="9"/>
      <name val="Arial"/>
      <family val="2"/>
    </font>
    <font>
      <b/>
      <sz val="18"/>
      <name val="Arial"/>
      <family val="2"/>
    </font>
    <font>
      <sz val="10"/>
      <color indexed="48"/>
      <name val="Arial"/>
      <family val="2"/>
    </font>
    <font>
      <b/>
      <sz val="10"/>
      <name val="Arial"/>
      <family val="2"/>
    </font>
    <font>
      <sz val="10"/>
      <color indexed="10"/>
      <name val="Arial"/>
      <family val="2"/>
    </font>
    <font>
      <b/>
      <sz val="10"/>
      <color indexed="48"/>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55"/>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CCFFFF"/>
        <bgColor indexed="64"/>
      </patternFill>
    </fill>
    <fill>
      <patternFill patternType="solid">
        <fgColor indexed="13"/>
        <bgColor indexed="64"/>
      </patternFill>
    </fill>
    <fill>
      <patternFill patternType="solid">
        <fgColor theme="6" tint="0.39997558519241921"/>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ck">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ck">
        <color indexed="64"/>
      </top>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0" fontId="26" fillId="0" borderId="0"/>
    <xf numFmtId="0" fontId="18" fillId="0" borderId="0"/>
    <xf numFmtId="0" fontId="27" fillId="8" borderId="8"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cellStyleXfs>
  <cellXfs count="151">
    <xf numFmtId="0" fontId="0" fillId="0" borderId="0" xfId="0"/>
    <xf numFmtId="17" fontId="0" fillId="0" borderId="0" xfId="0" applyNumberFormat="1"/>
    <xf numFmtId="10" fontId="0" fillId="0" borderId="0" xfId="0" applyNumberFormat="1"/>
    <xf numFmtId="14" fontId="0" fillId="0" borderId="0" xfId="0" applyNumberFormat="1"/>
    <xf numFmtId="0" fontId="19" fillId="0" borderId="0" xfId="42" applyFont="1" applyAlignment="1">
      <alignment horizontal="left"/>
    </xf>
    <xf numFmtId="22" fontId="0" fillId="0" borderId="0" xfId="0" applyNumberFormat="1" applyFont="1"/>
    <xf numFmtId="22" fontId="0" fillId="0" borderId="0" xfId="0" applyNumberFormat="1"/>
    <xf numFmtId="0" fontId="20" fillId="0" borderId="0" xfId="0" applyFont="1" applyAlignment="1">
      <alignment horizontal="center"/>
    </xf>
    <xf numFmtId="22" fontId="0" fillId="33" borderId="0" xfId="0" applyNumberFormat="1" applyFill="1"/>
    <xf numFmtId="0" fontId="21" fillId="0" borderId="0" xfId="42" applyFont="1"/>
    <xf numFmtId="0" fontId="18" fillId="0" borderId="0" xfId="42"/>
    <xf numFmtId="0" fontId="22" fillId="0" borderId="0" xfId="44" applyFont="1" applyAlignment="1">
      <alignment horizontal="right"/>
    </xf>
    <xf numFmtId="0" fontId="22" fillId="0" borderId="0" xfId="44" applyFont="1" applyAlignment="1">
      <alignment horizontal="left"/>
    </xf>
    <xf numFmtId="0" fontId="18" fillId="0" borderId="0" xfId="42" applyFont="1" applyAlignment="1">
      <alignment horizontal="right"/>
    </xf>
    <xf numFmtId="0" fontId="23" fillId="0" borderId="0" xfId="44" applyFont="1"/>
    <xf numFmtId="0" fontId="23" fillId="0" borderId="0" xfId="44" applyFont="1" applyAlignment="1">
      <alignment horizontal="center"/>
    </xf>
    <xf numFmtId="0" fontId="24" fillId="34" borderId="10" xfId="44" applyFont="1" applyFill="1" applyBorder="1" applyAlignment="1">
      <alignment horizontal="center" vertical="center"/>
    </xf>
    <xf numFmtId="0" fontId="24" fillId="34" borderId="11" xfId="44" applyFont="1" applyFill="1" applyBorder="1" applyAlignment="1">
      <alignment horizontal="center" vertical="center"/>
    </xf>
    <xf numFmtId="0" fontId="24" fillId="34" borderId="11" xfId="44" applyFont="1" applyFill="1" applyBorder="1" applyAlignment="1">
      <alignment horizontal="center" vertical="center" wrapText="1"/>
    </xf>
    <xf numFmtId="0" fontId="24" fillId="34" borderId="12" xfId="44" applyFont="1" applyFill="1" applyBorder="1" applyAlignment="1">
      <alignment horizontal="center" vertical="center"/>
    </xf>
    <xf numFmtId="0" fontId="22" fillId="0" borderId="16" xfId="44" quotePrefix="1" applyFont="1" applyBorder="1" applyAlignment="1">
      <alignment horizontal="left" vertical="center" indent="1"/>
    </xf>
    <xf numFmtId="0" fontId="22" fillId="0" borderId="16" xfId="44" quotePrefix="1" applyFont="1" applyBorder="1" applyAlignment="1">
      <alignment horizontal="left" vertical="center" wrapText="1" indent="1"/>
    </xf>
    <xf numFmtId="0" fontId="22" fillId="0" borderId="16" xfId="44" quotePrefix="1" applyFont="1" applyBorder="1" applyAlignment="1">
      <alignment horizontal="center" vertical="center"/>
    </xf>
    <xf numFmtId="0" fontId="25" fillId="0" borderId="16" xfId="44" quotePrefix="1" applyFont="1" applyBorder="1" applyAlignment="1">
      <alignment horizontal="left" vertical="center" wrapText="1" indent="1"/>
    </xf>
    <xf numFmtId="0" fontId="23" fillId="0" borderId="0" xfId="44" applyFont="1" applyAlignment="1">
      <alignment vertical="center"/>
    </xf>
    <xf numFmtId="0" fontId="22" fillId="0" borderId="17" xfId="44" quotePrefix="1" applyFont="1" applyBorder="1" applyAlignment="1">
      <alignment horizontal="left" vertical="center" indent="1"/>
    </xf>
    <xf numFmtId="0" fontId="22" fillId="0" borderId="17" xfId="44" quotePrefix="1" applyFont="1" applyBorder="1" applyAlignment="1">
      <alignment horizontal="left" vertical="center" wrapText="1" indent="1"/>
    </xf>
    <xf numFmtId="0" fontId="22" fillId="0" borderId="17" xfId="44" quotePrefix="1" applyFont="1" applyBorder="1" applyAlignment="1">
      <alignment horizontal="center" vertical="center"/>
    </xf>
    <xf numFmtId="0" fontId="25" fillId="0" borderId="17" xfId="44" quotePrefix="1" applyFont="1" applyBorder="1" applyAlignment="1">
      <alignment horizontal="left" vertical="center" wrapText="1" indent="1"/>
    </xf>
    <xf numFmtId="0" fontId="22" fillId="0" borderId="17" xfId="44" applyFont="1" applyBorder="1" applyAlignment="1">
      <alignment horizontal="left" vertical="center" indent="1"/>
    </xf>
    <xf numFmtId="0" fontId="22" fillId="0" borderId="17" xfId="44" applyFont="1" applyBorder="1" applyAlignment="1">
      <alignment horizontal="left" vertical="center" wrapText="1" indent="1"/>
    </xf>
    <xf numFmtId="0" fontId="22" fillId="0" borderId="17" xfId="44" applyFont="1" applyBorder="1" applyAlignment="1">
      <alignment horizontal="center" vertical="center"/>
    </xf>
    <xf numFmtId="0" fontId="22" fillId="0" borderId="19" xfId="44" quotePrefix="1" applyFont="1" applyBorder="1" applyAlignment="1">
      <alignment horizontal="center" vertical="center"/>
    </xf>
    <xf numFmtId="0" fontId="22" fillId="0" borderId="19" xfId="44" quotePrefix="1" applyFont="1" applyBorder="1" applyAlignment="1">
      <alignment horizontal="left" vertical="center" wrapText="1" indent="1"/>
    </xf>
    <xf numFmtId="0" fontId="22" fillId="0" borderId="21" xfId="44" quotePrefix="1" applyFont="1" applyBorder="1" applyAlignment="1">
      <alignment horizontal="center" vertical="center"/>
    </xf>
    <xf numFmtId="0" fontId="22" fillId="0" borderId="21" xfId="44" quotePrefix="1" applyFont="1" applyBorder="1" applyAlignment="1">
      <alignment horizontal="left" vertical="center" wrapText="1" indent="1"/>
    </xf>
    <xf numFmtId="0" fontId="22" fillId="0" borderId="22" xfId="44" quotePrefix="1" applyFont="1" applyBorder="1" applyAlignment="1">
      <alignment horizontal="center" vertical="center"/>
    </xf>
    <xf numFmtId="0" fontId="22" fillId="0" borderId="22" xfId="44" quotePrefix="1" applyFont="1" applyBorder="1" applyAlignment="1">
      <alignment horizontal="left" vertical="center" wrapText="1" indent="1"/>
    </xf>
    <xf numFmtId="0" fontId="25" fillId="0" borderId="19" xfId="44" quotePrefix="1" applyFont="1" applyBorder="1" applyAlignment="1">
      <alignment horizontal="left" vertical="center" wrapText="1" indent="1"/>
    </xf>
    <xf numFmtId="0" fontId="25" fillId="0" borderId="17" xfId="44" applyFont="1" applyBorder="1" applyAlignment="1">
      <alignment horizontal="left" vertical="center" wrapText="1" indent="1"/>
    </xf>
    <xf numFmtId="0" fontId="22" fillId="0" borderId="17" xfId="44" quotePrefix="1" applyFont="1" applyBorder="1" applyAlignment="1">
      <alignment horizontal="center" vertical="center" wrapText="1"/>
    </xf>
    <xf numFmtId="0" fontId="22" fillId="0" borderId="0" xfId="44" quotePrefix="1" applyFont="1" applyBorder="1" applyAlignment="1">
      <alignment horizontal="left" vertical="center" indent="1"/>
    </xf>
    <xf numFmtId="0" fontId="25" fillId="0" borderId="0" xfId="44" quotePrefix="1" applyFont="1" applyBorder="1" applyAlignment="1">
      <alignment horizontal="left" vertical="center" wrapText="1" indent="1"/>
    </xf>
    <xf numFmtId="0" fontId="22" fillId="0" borderId="0" xfId="44" quotePrefix="1" applyFont="1" applyBorder="1" applyAlignment="1">
      <alignment horizontal="center" vertical="center"/>
    </xf>
    <xf numFmtId="0" fontId="22" fillId="0" borderId="24" xfId="44" quotePrefix="1" applyFont="1" applyBorder="1" applyAlignment="1">
      <alignment horizontal="left" vertical="center" indent="1"/>
    </xf>
    <xf numFmtId="0" fontId="25" fillId="0" borderId="24" xfId="44" quotePrefix="1" applyFont="1" applyBorder="1" applyAlignment="1">
      <alignment horizontal="left" vertical="center" indent="1"/>
    </xf>
    <xf numFmtId="0" fontId="22" fillId="0" borderId="25" xfId="44" applyFont="1" applyBorder="1" applyAlignment="1">
      <alignment horizontal="center"/>
    </xf>
    <xf numFmtId="0" fontId="22" fillId="0" borderId="26" xfId="44" applyFont="1" applyBorder="1"/>
    <xf numFmtId="0" fontId="22" fillId="0" borderId="27" xfId="44" quotePrefix="1" applyFont="1" applyBorder="1" applyAlignment="1">
      <alignment horizontal="left" vertical="center" indent="1"/>
    </xf>
    <xf numFmtId="0" fontId="25" fillId="0" borderId="27" xfId="44" quotePrefix="1" applyFont="1" applyBorder="1" applyAlignment="1">
      <alignment horizontal="left" vertical="center" indent="1"/>
    </xf>
    <xf numFmtId="0" fontId="22" fillId="0" borderId="28" xfId="44" applyFont="1" applyBorder="1" applyAlignment="1">
      <alignment horizontal="center"/>
    </xf>
    <xf numFmtId="0" fontId="22" fillId="0" borderId="29" xfId="44" applyFont="1" applyBorder="1"/>
    <xf numFmtId="0" fontId="18" fillId="0" borderId="0" xfId="44" applyAlignment="1">
      <alignment horizontal="center"/>
    </xf>
    <xf numFmtId="0" fontId="18" fillId="0" borderId="0" xfId="44"/>
    <xf numFmtId="0" fontId="28" fillId="0" borderId="0" xfId="44" applyFont="1" applyAlignment="1">
      <alignment horizontal="centerContinuous"/>
    </xf>
    <xf numFmtId="0" fontId="29" fillId="0" borderId="0" xfId="44" applyFont="1" applyAlignment="1">
      <alignment horizontal="centerContinuous"/>
    </xf>
    <xf numFmtId="0" fontId="29" fillId="0" borderId="0" xfId="44" applyFont="1"/>
    <xf numFmtId="0" fontId="30" fillId="36" borderId="10" xfId="44" applyFont="1" applyFill="1" applyBorder="1"/>
    <xf numFmtId="0" fontId="30" fillId="36" borderId="30" xfId="44" applyFont="1" applyFill="1" applyBorder="1"/>
    <xf numFmtId="0" fontId="30" fillId="0" borderId="0" xfId="44" applyFont="1"/>
    <xf numFmtId="0" fontId="31" fillId="0" borderId="0" xfId="44" applyFont="1" applyAlignment="1">
      <alignment wrapText="1"/>
    </xf>
    <xf numFmtId="0" fontId="31" fillId="0" borderId="0" xfId="44" applyFont="1"/>
    <xf numFmtId="166" fontId="18" fillId="0" borderId="0" xfId="46" applyNumberFormat="1" applyFont="1" applyFill="1"/>
    <xf numFmtId="166" fontId="18" fillId="36" borderId="0" xfId="46" applyNumberFormat="1" applyFont="1" applyFill="1"/>
    <xf numFmtId="166" fontId="18" fillId="38" borderId="0" xfId="46" applyNumberFormat="1" applyFont="1" applyFill="1"/>
    <xf numFmtId="0" fontId="18" fillId="0" borderId="0" xfId="44" applyFont="1"/>
    <xf numFmtId="0" fontId="31" fillId="0" borderId="0" xfId="44" applyFont="1" applyAlignment="1"/>
    <xf numFmtId="166" fontId="18" fillId="0" borderId="0" xfId="46" applyNumberFormat="1" applyFont="1"/>
    <xf numFmtId="0" fontId="28" fillId="0" borderId="0" xfId="44" quotePrefix="1" applyFont="1" applyAlignment="1">
      <alignment horizontal="centerContinuous"/>
    </xf>
    <xf numFmtId="0" fontId="32" fillId="0" borderId="0" xfId="44" applyFont="1" applyAlignment="1">
      <alignment horizontal="centerContinuous"/>
    </xf>
    <xf numFmtId="0" fontId="29" fillId="0" borderId="0" xfId="44" applyFont="1" applyAlignment="1"/>
    <xf numFmtId="10" fontId="18" fillId="0" borderId="0" xfId="51" applyNumberFormat="1" applyFont="1"/>
    <xf numFmtId="0" fontId="18" fillId="0" borderId="0" xfId="44" applyAlignment="1">
      <alignment horizontal="centerContinuous"/>
    </xf>
    <xf numFmtId="0" fontId="33" fillId="36" borderId="10" xfId="44" applyFont="1" applyFill="1" applyBorder="1" applyAlignment="1">
      <alignment wrapText="1"/>
    </xf>
    <xf numFmtId="0" fontId="33" fillId="36" borderId="30" xfId="44" applyFont="1" applyFill="1" applyBorder="1" applyAlignment="1">
      <alignment wrapText="1"/>
    </xf>
    <xf numFmtId="17" fontId="34" fillId="36" borderId="11" xfId="44" applyNumberFormat="1" applyFont="1" applyFill="1" applyBorder="1" applyAlignment="1">
      <alignment horizontal="center" wrapText="1"/>
    </xf>
    <xf numFmtId="0" fontId="33" fillId="0" borderId="0" xfId="44" applyFont="1" applyFill="1" applyBorder="1"/>
    <xf numFmtId="17" fontId="34" fillId="0" borderId="0" xfId="44" applyNumberFormat="1" applyFont="1" applyFill="1" applyBorder="1" applyAlignment="1">
      <alignment horizontal="center"/>
    </xf>
    <xf numFmtId="17" fontId="34" fillId="0" borderId="0" xfId="44" applyNumberFormat="1" applyFont="1" applyFill="1" applyBorder="1"/>
    <xf numFmtId="166" fontId="18" fillId="0" borderId="28" xfId="44" applyNumberFormat="1" applyFont="1" applyBorder="1"/>
    <xf numFmtId="10" fontId="18" fillId="0" borderId="28" xfId="51" applyNumberFormat="1" applyFont="1" applyBorder="1"/>
    <xf numFmtId="10" fontId="18" fillId="0" borderId="0" xfId="44" applyNumberFormat="1" applyFont="1"/>
    <xf numFmtId="166" fontId="18" fillId="0" borderId="37" xfId="44" applyNumberFormat="1" applyFont="1" applyBorder="1"/>
    <xf numFmtId="10" fontId="18" fillId="0" borderId="37" xfId="51" applyNumberFormat="1" applyFont="1" applyBorder="1"/>
    <xf numFmtId="17" fontId="31" fillId="0" borderId="0" xfId="44" applyNumberFormat="1" applyFont="1"/>
    <xf numFmtId="10" fontId="18" fillId="0" borderId="0" xfId="43" applyNumberFormat="1" applyFont="1" applyFill="1"/>
    <xf numFmtId="166" fontId="18" fillId="0" borderId="28" xfId="46" applyNumberFormat="1" applyFont="1" applyBorder="1"/>
    <xf numFmtId="166" fontId="18" fillId="0" borderId="37" xfId="46" applyNumberFormat="1" applyFont="1" applyBorder="1"/>
    <xf numFmtId="166" fontId="18" fillId="39" borderId="37" xfId="46" applyNumberFormat="1" applyFont="1" applyFill="1" applyBorder="1"/>
    <xf numFmtId="166" fontId="18" fillId="40" borderId="37" xfId="46" applyNumberFormat="1" applyFont="1" applyFill="1" applyBorder="1"/>
    <xf numFmtId="0" fontId="18" fillId="0" borderId="36" xfId="44" applyFont="1" applyBorder="1"/>
    <xf numFmtId="166" fontId="18" fillId="0" borderId="0" xfId="46" applyNumberFormat="1" applyFont="1" applyBorder="1"/>
    <xf numFmtId="166" fontId="18" fillId="0" borderId="0" xfId="44" applyNumberFormat="1" applyFont="1"/>
    <xf numFmtId="0" fontId="18" fillId="0" borderId="0" xfId="44" quotePrefix="1" applyFont="1" applyAlignment="1">
      <alignment horizontal="left"/>
    </xf>
    <xf numFmtId="0" fontId="18" fillId="0" borderId="0" xfId="44" applyFont="1" applyAlignment="1">
      <alignment horizontal="center"/>
    </xf>
    <xf numFmtId="17" fontId="34" fillId="36" borderId="11" xfId="44" applyNumberFormat="1" applyFont="1" applyFill="1" applyBorder="1" applyAlignment="1">
      <alignment horizontal="center"/>
    </xf>
    <xf numFmtId="0" fontId="34" fillId="36" borderId="11" xfId="44" applyFont="1" applyFill="1" applyBorder="1" applyAlignment="1">
      <alignment horizontal="center"/>
    </xf>
    <xf numFmtId="0" fontId="34" fillId="36" borderId="12" xfId="44" applyFont="1" applyFill="1" applyBorder="1" applyAlignment="1">
      <alignment horizontal="center"/>
    </xf>
    <xf numFmtId="0" fontId="35" fillId="0" borderId="0" xfId="44" applyFont="1"/>
    <xf numFmtId="0" fontId="18" fillId="41" borderId="38" xfId="44" quotePrefix="1" applyFont="1" applyFill="1" applyBorder="1" applyAlignment="1">
      <alignment horizontal="center"/>
    </xf>
    <xf numFmtId="20" fontId="18" fillId="41" borderId="39" xfId="44" quotePrefix="1" applyNumberFormat="1" applyFont="1" applyFill="1" applyBorder="1" applyAlignment="1">
      <alignment horizontal="center"/>
    </xf>
    <xf numFmtId="17" fontId="18" fillId="0" borderId="0" xfId="44" applyNumberFormat="1" applyFont="1"/>
    <xf numFmtId="0" fontId="18" fillId="0" borderId="0" xfId="44" applyFont="1" applyBorder="1"/>
    <xf numFmtId="3" fontId="18" fillId="0" borderId="28" xfId="44" applyNumberFormat="1" applyFont="1" applyBorder="1"/>
    <xf numFmtId="3" fontId="18" fillId="0" borderId="0" xfId="44" applyNumberFormat="1" applyFont="1" applyBorder="1"/>
    <xf numFmtId="3" fontId="18" fillId="0" borderId="37" xfId="44" applyNumberFormat="1" applyFont="1" applyBorder="1"/>
    <xf numFmtId="0" fontId="33" fillId="36" borderId="10" xfId="44" applyFont="1" applyFill="1" applyBorder="1"/>
    <xf numFmtId="0" fontId="33" fillId="36" borderId="30" xfId="44" applyFont="1" applyFill="1" applyBorder="1"/>
    <xf numFmtId="0" fontId="36" fillId="36" borderId="11" xfId="44" applyFont="1" applyFill="1" applyBorder="1" applyAlignment="1">
      <alignment horizontal="center"/>
    </xf>
    <xf numFmtId="0" fontId="33" fillId="36" borderId="23" xfId="44" applyFont="1" applyFill="1" applyBorder="1" applyAlignment="1">
      <alignment horizontal="center"/>
    </xf>
    <xf numFmtId="0" fontId="33" fillId="36" borderId="11" xfId="44" applyFont="1" applyFill="1" applyBorder="1" applyAlignment="1">
      <alignment horizontal="center"/>
    </xf>
    <xf numFmtId="0" fontId="33" fillId="36" borderId="15" xfId="44" applyFont="1" applyFill="1" applyBorder="1" applyAlignment="1">
      <alignment horizontal="center"/>
    </xf>
    <xf numFmtId="0" fontId="18" fillId="37" borderId="31" xfId="44" applyFont="1" applyFill="1" applyBorder="1" applyAlignment="1">
      <alignment wrapText="1"/>
    </xf>
    <xf numFmtId="0" fontId="18" fillId="37" borderId="32" xfId="44" applyFont="1" applyFill="1" applyBorder="1" applyAlignment="1">
      <alignment wrapText="1"/>
    </xf>
    <xf numFmtId="164" fontId="18" fillId="37" borderId="20" xfId="44" applyNumberFormat="1" applyFont="1" applyFill="1" applyBorder="1" applyAlignment="1">
      <alignment horizontal="center" wrapText="1"/>
    </xf>
    <xf numFmtId="0" fontId="18" fillId="37" borderId="20" xfId="44" applyFont="1" applyFill="1" applyBorder="1" applyAlignment="1">
      <alignment horizontal="center" wrapText="1"/>
    </xf>
    <xf numFmtId="0" fontId="18" fillId="37" borderId="33" xfId="44" applyFont="1" applyFill="1" applyBorder="1" applyAlignment="1">
      <alignment horizontal="center" wrapText="1"/>
    </xf>
    <xf numFmtId="0" fontId="18" fillId="37" borderId="34" xfId="44" applyFont="1" applyFill="1" applyBorder="1" applyAlignment="1">
      <alignment horizontal="center" wrapText="1"/>
    </xf>
    <xf numFmtId="0" fontId="18" fillId="37" borderId="20" xfId="44" applyNumberFormat="1" applyFont="1" applyFill="1" applyBorder="1" applyAlignment="1">
      <alignment horizontal="center" wrapText="1"/>
    </xf>
    <xf numFmtId="0" fontId="18" fillId="37" borderId="35" xfId="44" applyFont="1" applyFill="1" applyBorder="1" applyAlignment="1">
      <alignment horizontal="center" wrapText="1"/>
    </xf>
    <xf numFmtId="165" fontId="18" fillId="37" borderId="20" xfId="44" applyNumberFormat="1" applyFont="1" applyFill="1" applyBorder="1" applyAlignment="1">
      <alignment horizontal="center"/>
    </xf>
    <xf numFmtId="10" fontId="18" fillId="0" borderId="0" xfId="51" applyNumberFormat="1" applyFont="1" applyBorder="1"/>
    <xf numFmtId="43" fontId="18" fillId="0" borderId="0" xfId="46" applyNumberFormat="1" applyFont="1" applyBorder="1"/>
    <xf numFmtId="0" fontId="18" fillId="0" borderId="0" xfId="44" quotePrefix="1" applyFont="1" applyAlignment="1">
      <alignment horizontal="fill"/>
    </xf>
    <xf numFmtId="0" fontId="18" fillId="0" borderId="0" xfId="48" quotePrefix="1" applyFont="1" applyFill="1" applyAlignment="1">
      <alignment horizontal="left" wrapText="1"/>
    </xf>
    <xf numFmtId="0" fontId="18" fillId="0" borderId="0" xfId="48" applyFont="1" applyAlignment="1">
      <alignment wrapText="1"/>
    </xf>
    <xf numFmtId="0" fontId="0" fillId="42" borderId="0" xfId="0" applyFill="1"/>
    <xf numFmtId="14" fontId="0" fillId="42" borderId="0" xfId="0" applyNumberFormat="1" applyFill="1"/>
    <xf numFmtId="20" fontId="0" fillId="42" borderId="0" xfId="0" applyNumberFormat="1" applyFill="1"/>
    <xf numFmtId="0" fontId="0" fillId="0" borderId="0" xfId="0" applyAlignment="1">
      <alignment wrapText="1"/>
    </xf>
    <xf numFmtId="0" fontId="0" fillId="0" borderId="0" xfId="0" applyAlignment="1">
      <alignment vertical="top" wrapText="1"/>
    </xf>
    <xf numFmtId="0" fontId="24" fillId="35" borderId="13" xfId="44" quotePrefix="1" applyFont="1" applyFill="1" applyBorder="1" applyAlignment="1">
      <alignment horizontal="left" vertical="center"/>
    </xf>
    <xf numFmtId="0" fontId="24" fillId="35" borderId="14" xfId="44" quotePrefix="1" applyFont="1" applyFill="1" applyBorder="1" applyAlignment="1">
      <alignment horizontal="left" vertical="center"/>
    </xf>
    <xf numFmtId="0" fontId="24" fillId="35" borderId="15" xfId="44" quotePrefix="1" applyFont="1" applyFill="1" applyBorder="1" applyAlignment="1">
      <alignment horizontal="left" vertical="center"/>
    </xf>
    <xf numFmtId="0" fontId="22" fillId="0" borderId="18" xfId="44" applyFont="1" applyBorder="1" applyAlignment="1">
      <alignment horizontal="left" vertical="center" indent="1"/>
    </xf>
    <xf numFmtId="0" fontId="22" fillId="0" borderId="20" xfId="44" applyFont="1" applyBorder="1" applyAlignment="1">
      <alignment horizontal="left" vertical="center" indent="1"/>
    </xf>
    <xf numFmtId="0" fontId="22" fillId="0" borderId="16" xfId="44" applyFont="1" applyBorder="1" applyAlignment="1">
      <alignment horizontal="left" vertical="center" indent="1"/>
    </xf>
    <xf numFmtId="0" fontId="22" fillId="0" borderId="18" xfId="44" quotePrefix="1" applyFont="1" applyBorder="1" applyAlignment="1">
      <alignment horizontal="left" vertical="center" wrapText="1" indent="1"/>
    </xf>
    <xf numFmtId="0" fontId="22" fillId="0" borderId="20" xfId="44" quotePrefix="1" applyFont="1" applyBorder="1" applyAlignment="1">
      <alignment horizontal="left" vertical="center" wrapText="1" indent="1"/>
    </xf>
    <xf numFmtId="0" fontId="22" fillId="0" borderId="16" xfId="44" quotePrefix="1" applyFont="1" applyBorder="1" applyAlignment="1">
      <alignment horizontal="left" vertical="center" wrapText="1" indent="1"/>
    </xf>
    <xf numFmtId="0" fontId="21" fillId="0" borderId="0" xfId="44" applyFont="1" applyAlignment="1">
      <alignment horizontal="center"/>
    </xf>
    <xf numFmtId="0" fontId="24" fillId="34" borderId="23" xfId="44" applyFont="1" applyFill="1" applyBorder="1" applyAlignment="1">
      <alignment horizontal="center" vertical="center"/>
    </xf>
    <xf numFmtId="0" fontId="24" fillId="34" borderId="14" xfId="44" applyFont="1" applyFill="1" applyBorder="1" applyAlignment="1">
      <alignment horizontal="center" vertical="center"/>
    </xf>
    <xf numFmtId="0" fontId="24" fillId="34" borderId="15" xfId="44" applyFont="1" applyFill="1" applyBorder="1" applyAlignment="1">
      <alignment horizontal="center" vertical="center"/>
    </xf>
    <xf numFmtId="0" fontId="24" fillId="35" borderId="13" xfId="44" applyFont="1" applyFill="1" applyBorder="1" applyAlignment="1">
      <alignment vertical="center"/>
    </xf>
    <xf numFmtId="0" fontId="24" fillId="35" borderId="14" xfId="44" applyFont="1" applyFill="1" applyBorder="1" applyAlignment="1">
      <alignment vertical="center"/>
    </xf>
    <xf numFmtId="0" fontId="24" fillId="35" borderId="15" xfId="44" applyFont="1" applyFill="1" applyBorder="1" applyAlignment="1">
      <alignment vertical="center"/>
    </xf>
    <xf numFmtId="0" fontId="22" fillId="0" borderId="18" xfId="44" applyFont="1" applyBorder="1" applyAlignment="1">
      <alignment horizontal="left" vertical="center" wrapText="1" indent="1"/>
    </xf>
    <xf numFmtId="0" fontId="22" fillId="0" borderId="20" xfId="44" applyFont="1" applyBorder="1" applyAlignment="1">
      <alignment horizontal="left" vertical="center" wrapText="1" indent="1"/>
    </xf>
    <xf numFmtId="0" fontId="22" fillId="0" borderId="16" xfId="44" applyFont="1" applyBorder="1" applyAlignment="1">
      <alignment horizontal="left" vertical="center" wrapText="1" indent="1"/>
    </xf>
    <xf numFmtId="0" fontId="16" fillId="0" borderId="0" xfId="0" applyFont="1"/>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5"/>
    <cellStyle name="Comma 3" xfId="46"/>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3" xfId="47"/>
    <cellStyle name="Normal 4" xfId="44"/>
    <cellStyle name="Normal 4 2" xfId="48"/>
    <cellStyle name="Note" xfId="15" builtinId="10" customBuiltin="1"/>
    <cellStyle name="Note 2" xfId="49"/>
    <cellStyle name="Output" xfId="10" builtinId="21" customBuiltin="1"/>
    <cellStyle name="Percent" xfId="43" builtinId="5"/>
    <cellStyle name="Percent 2" xfId="50"/>
    <cellStyle name="Percent 3" xfId="5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459"/>
  <sheetViews>
    <sheetView tabSelected="1" view="pageBreakPreview" zoomScaleNormal="100" zoomScaleSheetLayoutView="100" workbookViewId="0">
      <selection sqref="A1:A2"/>
    </sheetView>
  </sheetViews>
  <sheetFormatPr defaultRowHeight="14.4" x14ac:dyDescent="0.3"/>
  <cols>
    <col min="1" max="1" width="15.6640625" customWidth="1"/>
    <col min="2" max="2" width="14.6640625" customWidth="1"/>
    <col min="3" max="14" width="12.6640625" customWidth="1"/>
    <col min="15" max="15" width="5.6640625" customWidth="1"/>
  </cols>
  <sheetData>
    <row r="1" spans="1:14" s="150" customFormat="1" x14ac:dyDescent="0.3">
      <c r="A1" s="150" t="s">
        <v>484</v>
      </c>
    </row>
    <row r="2" spans="1:14" s="150" customFormat="1" x14ac:dyDescent="0.3">
      <c r="A2" s="150" t="s">
        <v>485</v>
      </c>
    </row>
    <row r="3" spans="1:14" s="150" customFormat="1" x14ac:dyDescent="0.3"/>
    <row r="4" spans="1:14" x14ac:dyDescent="0.3">
      <c r="A4" t="s">
        <v>288</v>
      </c>
    </row>
    <row r="5" spans="1:14" x14ac:dyDescent="0.3">
      <c r="A5" t="s">
        <v>289</v>
      </c>
    </row>
    <row r="6" spans="1:14" x14ac:dyDescent="0.3">
      <c r="A6" t="s">
        <v>290</v>
      </c>
    </row>
    <row r="7" spans="1:14" x14ac:dyDescent="0.3">
      <c r="B7" t="s">
        <v>291</v>
      </c>
    </row>
    <row r="8" spans="1:14" x14ac:dyDescent="0.3">
      <c r="B8" t="s">
        <v>292</v>
      </c>
    </row>
    <row r="9" spans="1:14" x14ac:dyDescent="0.3">
      <c r="B9" t="s">
        <v>293</v>
      </c>
    </row>
    <row r="10" spans="1:14" x14ac:dyDescent="0.3">
      <c r="A10" t="s">
        <v>294</v>
      </c>
    </row>
    <row r="11" spans="1:14" x14ac:dyDescent="0.3">
      <c r="A11" t="s">
        <v>295</v>
      </c>
    </row>
    <row r="12" spans="1:14" x14ac:dyDescent="0.3">
      <c r="A12" t="s">
        <v>296</v>
      </c>
      <c r="C12" s="127">
        <v>41662</v>
      </c>
      <c r="D12" s="127">
        <v>41694</v>
      </c>
      <c r="E12" s="127">
        <v>41721</v>
      </c>
      <c r="F12" s="127">
        <v>41757</v>
      </c>
      <c r="G12" s="127">
        <v>41782</v>
      </c>
      <c r="H12" s="127">
        <v>41815</v>
      </c>
      <c r="I12" s="127">
        <v>41848</v>
      </c>
      <c r="J12" s="127">
        <v>41872</v>
      </c>
      <c r="K12" s="127">
        <v>41884</v>
      </c>
      <c r="L12" s="127">
        <v>41915</v>
      </c>
      <c r="M12" s="127">
        <v>41967</v>
      </c>
      <c r="N12" s="127">
        <v>41997</v>
      </c>
    </row>
    <row r="13" spans="1:14" x14ac:dyDescent="0.3">
      <c r="A13" t="s">
        <v>297</v>
      </c>
      <c r="C13" s="126" t="s">
        <v>298</v>
      </c>
      <c r="D13" s="126" t="s">
        <v>299</v>
      </c>
      <c r="E13" s="126" t="s">
        <v>300</v>
      </c>
      <c r="F13" s="126" t="s">
        <v>299</v>
      </c>
      <c r="G13" s="126" t="s">
        <v>301</v>
      </c>
      <c r="H13" s="126" t="s">
        <v>302</v>
      </c>
      <c r="I13" s="126" t="s">
        <v>299</v>
      </c>
      <c r="J13" s="126" t="s">
        <v>303</v>
      </c>
      <c r="K13" s="126" t="s">
        <v>304</v>
      </c>
      <c r="L13" s="126" t="s">
        <v>301</v>
      </c>
      <c r="M13" s="126" t="s">
        <v>299</v>
      </c>
      <c r="N13" s="126" t="s">
        <v>305</v>
      </c>
    </row>
    <row r="14" spans="1:14" x14ac:dyDescent="0.3">
      <c r="A14" t="s">
        <v>306</v>
      </c>
      <c r="C14" s="128">
        <v>0.33333333333333331</v>
      </c>
      <c r="D14" s="128">
        <v>0.66666666666666663</v>
      </c>
      <c r="E14" s="128">
        <v>0.70833333333333337</v>
      </c>
      <c r="F14" s="128">
        <v>0.70833333333333337</v>
      </c>
      <c r="G14" s="128">
        <v>0.70833333333333337</v>
      </c>
      <c r="H14" s="128">
        <v>0.66666666666666663</v>
      </c>
      <c r="I14" s="128">
        <v>0.70833333333333337</v>
      </c>
      <c r="J14" s="128">
        <v>0.70833333333333337</v>
      </c>
      <c r="K14" s="128">
        <v>0.70833333333333337</v>
      </c>
      <c r="L14" s="128">
        <v>0.66666666666666663</v>
      </c>
      <c r="M14" s="128">
        <v>0.625</v>
      </c>
      <c r="N14" s="128">
        <v>0.625</v>
      </c>
    </row>
    <row r="15" spans="1:14" x14ac:dyDescent="0.3">
      <c r="A15" t="s">
        <v>307</v>
      </c>
      <c r="C15" s="126">
        <v>17500</v>
      </c>
      <c r="D15" s="126">
        <v>16297</v>
      </c>
      <c r="E15" s="126">
        <v>16183</v>
      </c>
      <c r="F15" s="126">
        <v>19934</v>
      </c>
      <c r="G15" s="126">
        <v>20295</v>
      </c>
      <c r="H15" s="126">
        <v>21786</v>
      </c>
      <c r="I15" s="126">
        <v>22935</v>
      </c>
      <c r="J15" s="126">
        <v>22900</v>
      </c>
      <c r="K15" s="126">
        <v>21673</v>
      </c>
      <c r="L15" s="126">
        <v>21079</v>
      </c>
      <c r="M15" s="126">
        <v>17830</v>
      </c>
      <c r="N15" s="126">
        <v>16095</v>
      </c>
    </row>
    <row r="19" spans="1:14" x14ac:dyDescent="0.3">
      <c r="A19" t="s">
        <v>308</v>
      </c>
      <c r="C19" s="128">
        <v>0.29652777777777778</v>
      </c>
      <c r="D19" s="128">
        <v>0.28402777777777777</v>
      </c>
      <c r="E19" s="128">
        <v>0.30694444444444441</v>
      </c>
      <c r="F19" s="128">
        <v>0.28194444444444444</v>
      </c>
      <c r="G19" s="128">
        <v>0.2722222222222222</v>
      </c>
      <c r="H19" s="128">
        <v>0.27152777777777776</v>
      </c>
      <c r="I19" s="128">
        <v>0.28125</v>
      </c>
      <c r="J19" s="128">
        <v>0.28888888888888892</v>
      </c>
      <c r="K19" s="128">
        <v>0.29166666666666669</v>
      </c>
      <c r="L19" s="128">
        <v>0.3</v>
      </c>
      <c r="M19" s="128">
        <v>0.28055555555555556</v>
      </c>
      <c r="N19" s="128">
        <v>0.29375000000000001</v>
      </c>
    </row>
    <row r="20" spans="1:14" x14ac:dyDescent="0.3">
      <c r="A20" t="s">
        <v>309</v>
      </c>
      <c r="C20" s="128">
        <v>0.74791666666666667</v>
      </c>
      <c r="D20" s="128">
        <v>0.7631944444444444</v>
      </c>
      <c r="E20" s="128">
        <v>0.81458333333333333</v>
      </c>
      <c r="F20" s="128">
        <v>0.8256944444444444</v>
      </c>
      <c r="G20" s="128">
        <v>0.83472222222222225</v>
      </c>
      <c r="H20" s="128">
        <v>0.84305555555555556</v>
      </c>
      <c r="I20" s="128">
        <v>0.83958333333333324</v>
      </c>
      <c r="J20" s="128">
        <v>0.82777777777777783</v>
      </c>
      <c r="K20" s="128">
        <v>0.81944444444444453</v>
      </c>
      <c r="L20" s="128">
        <v>0.79513888888888884</v>
      </c>
      <c r="M20" s="128">
        <v>0.72986111111111107</v>
      </c>
      <c r="N20" s="128">
        <v>0.73402777777777783</v>
      </c>
    </row>
    <row r="21" spans="1:14" x14ac:dyDescent="0.3">
      <c r="A21" t="s">
        <v>310</v>
      </c>
    </row>
    <row r="23" spans="1:14" x14ac:dyDescent="0.3">
      <c r="A23" t="s">
        <v>311</v>
      </c>
    </row>
    <row r="24" spans="1:14" x14ac:dyDescent="0.3">
      <c r="B24" t="s">
        <v>312</v>
      </c>
    </row>
    <row r="25" spans="1:14" ht="30" customHeight="1" x14ac:dyDescent="0.3">
      <c r="B25" s="129" t="s">
        <v>313</v>
      </c>
      <c r="C25" s="129"/>
      <c r="D25" s="129"/>
      <c r="E25" s="129"/>
      <c r="F25" s="129"/>
      <c r="G25" s="129"/>
      <c r="H25" s="129"/>
      <c r="I25" s="129"/>
      <c r="J25" s="129"/>
      <c r="K25" s="129"/>
      <c r="L25" s="129"/>
      <c r="M25" s="129"/>
      <c r="N25" s="129"/>
    </row>
    <row r="26" spans="1:14" ht="30" customHeight="1" x14ac:dyDescent="0.3">
      <c r="B26" s="129" t="s">
        <v>314</v>
      </c>
      <c r="C26" s="129"/>
      <c r="D26" s="129"/>
      <c r="E26" s="129"/>
      <c r="F26" s="129"/>
      <c r="G26" s="129"/>
      <c r="H26" s="129"/>
      <c r="I26" s="129"/>
      <c r="J26" s="129"/>
      <c r="K26" s="129"/>
      <c r="L26" s="129"/>
      <c r="M26" s="129"/>
      <c r="N26" s="129"/>
    </row>
    <row r="27" spans="1:14" ht="30" customHeight="1" x14ac:dyDescent="0.3">
      <c r="B27" s="129" t="s">
        <v>343</v>
      </c>
      <c r="C27" s="129"/>
      <c r="D27" s="129"/>
      <c r="E27" s="129"/>
      <c r="F27" s="129"/>
      <c r="G27" s="129"/>
      <c r="H27" s="129"/>
      <c r="I27" s="129"/>
      <c r="J27" s="129"/>
      <c r="K27" s="129"/>
      <c r="L27" s="129"/>
      <c r="M27" s="129"/>
      <c r="N27" s="129"/>
    </row>
    <row r="28" spans="1:14" x14ac:dyDescent="0.3">
      <c r="B28" t="s">
        <v>336</v>
      </c>
    </row>
    <row r="29" spans="1:14" ht="30" customHeight="1" x14ac:dyDescent="0.3">
      <c r="B29" s="129" t="s">
        <v>337</v>
      </c>
      <c r="C29" s="129"/>
      <c r="D29" s="129"/>
      <c r="E29" s="129"/>
      <c r="F29" s="129"/>
      <c r="G29" s="129"/>
      <c r="H29" s="129"/>
      <c r="I29" s="129"/>
      <c r="J29" s="129"/>
      <c r="K29" s="129"/>
      <c r="L29" s="129"/>
      <c r="M29" s="129"/>
      <c r="N29" s="129"/>
    </row>
    <row r="30" spans="1:14" x14ac:dyDescent="0.3">
      <c r="B30" t="s">
        <v>338</v>
      </c>
    </row>
    <row r="31" spans="1:14" x14ac:dyDescent="0.3">
      <c r="B31" t="s">
        <v>339</v>
      </c>
    </row>
    <row r="32" spans="1:14" x14ac:dyDescent="0.3">
      <c r="B32" t="s">
        <v>340</v>
      </c>
    </row>
    <row r="33" spans="1:14" x14ac:dyDescent="0.3">
      <c r="B33" t="s">
        <v>341</v>
      </c>
    </row>
    <row r="34" spans="1:14" x14ac:dyDescent="0.3">
      <c r="B34" t="s">
        <v>342</v>
      </c>
    </row>
    <row r="35" spans="1:14" x14ac:dyDescent="0.3">
      <c r="B35" t="s">
        <v>483</v>
      </c>
    </row>
    <row r="36" spans="1:14" x14ac:dyDescent="0.3">
      <c r="B36" t="s">
        <v>482</v>
      </c>
    </row>
    <row r="39" spans="1:14" x14ac:dyDescent="0.3">
      <c r="A39" t="s">
        <v>315</v>
      </c>
    </row>
    <row r="41" spans="1:14" x14ac:dyDescent="0.3">
      <c r="B41" t="s">
        <v>316</v>
      </c>
      <c r="J41" t="s">
        <v>479</v>
      </c>
    </row>
    <row r="42" spans="1:14" x14ac:dyDescent="0.3">
      <c r="B42" t="s">
        <v>317</v>
      </c>
      <c r="J42" t="s">
        <v>318</v>
      </c>
    </row>
    <row r="43" spans="1:14" x14ac:dyDescent="0.3">
      <c r="B43" t="s">
        <v>319</v>
      </c>
      <c r="J43" t="s">
        <v>320</v>
      </c>
    </row>
    <row r="44" spans="1:14" x14ac:dyDescent="0.3">
      <c r="B44" t="s">
        <v>321</v>
      </c>
      <c r="J44" t="s">
        <v>322</v>
      </c>
    </row>
    <row r="46" spans="1:14" x14ac:dyDescent="0.3">
      <c r="A46" t="s">
        <v>0</v>
      </c>
      <c r="B46" t="s">
        <v>1</v>
      </c>
    </row>
    <row r="47" spans="1:14" x14ac:dyDescent="0.3">
      <c r="A47" t="s">
        <v>2</v>
      </c>
      <c r="B47" t="s">
        <v>3</v>
      </c>
      <c r="C47" s="1">
        <v>41640</v>
      </c>
      <c r="D47" s="1">
        <v>41671</v>
      </c>
      <c r="E47" s="1">
        <v>41699</v>
      </c>
      <c r="F47" s="1">
        <v>41730</v>
      </c>
      <c r="G47" s="1">
        <v>41760</v>
      </c>
      <c r="H47" s="1">
        <v>41791</v>
      </c>
      <c r="I47" s="1">
        <v>41821</v>
      </c>
      <c r="J47" s="1">
        <v>41852</v>
      </c>
      <c r="K47" s="1">
        <v>41883</v>
      </c>
      <c r="L47" s="1">
        <v>41913</v>
      </c>
      <c r="M47" s="1">
        <v>41944</v>
      </c>
      <c r="N47" s="1">
        <v>41974</v>
      </c>
    </row>
    <row r="48" spans="1:14" x14ac:dyDescent="0.3">
      <c r="A48" t="s">
        <v>2</v>
      </c>
      <c r="B48" t="s">
        <v>4</v>
      </c>
      <c r="C48">
        <v>5</v>
      </c>
      <c r="D48">
        <v>6</v>
      </c>
      <c r="E48">
        <v>7</v>
      </c>
      <c r="F48">
        <v>7</v>
      </c>
      <c r="G48">
        <v>7</v>
      </c>
      <c r="H48">
        <v>7</v>
      </c>
      <c r="I48">
        <v>7</v>
      </c>
      <c r="J48">
        <v>7</v>
      </c>
      <c r="K48">
        <v>7</v>
      </c>
      <c r="L48">
        <v>7</v>
      </c>
      <c r="M48">
        <v>7</v>
      </c>
      <c r="N48">
        <v>7</v>
      </c>
    </row>
    <row r="49" spans="1:14" x14ac:dyDescent="0.3">
      <c r="A49" t="s">
        <v>2</v>
      </c>
      <c r="B49" t="s">
        <v>5</v>
      </c>
      <c r="C49">
        <v>65718983</v>
      </c>
      <c r="D49">
        <v>363393801</v>
      </c>
      <c r="E49">
        <v>320951303</v>
      </c>
      <c r="F49">
        <v>347436900</v>
      </c>
      <c r="G49">
        <v>372411170</v>
      </c>
      <c r="H49">
        <v>423074060</v>
      </c>
      <c r="I49">
        <v>444647562</v>
      </c>
      <c r="J49">
        <v>469005158</v>
      </c>
      <c r="K49">
        <v>502571938</v>
      </c>
      <c r="L49">
        <v>416168345</v>
      </c>
      <c r="M49">
        <v>395833111</v>
      </c>
      <c r="N49">
        <v>317966615</v>
      </c>
    </row>
    <row r="50" spans="1:14" x14ac:dyDescent="0.3">
      <c r="A50" t="s">
        <v>2</v>
      </c>
      <c r="B50" t="s">
        <v>6</v>
      </c>
    </row>
    <row r="51" spans="1:14" x14ac:dyDescent="0.3">
      <c r="A51" t="s">
        <v>2</v>
      </c>
      <c r="B51" t="s">
        <v>7</v>
      </c>
      <c r="C51">
        <v>1</v>
      </c>
      <c r="D51">
        <v>1</v>
      </c>
      <c r="E51">
        <v>1</v>
      </c>
      <c r="F51">
        <v>1</v>
      </c>
      <c r="G51">
        <v>1</v>
      </c>
      <c r="H51">
        <v>1</v>
      </c>
      <c r="I51">
        <v>1</v>
      </c>
      <c r="J51">
        <v>1</v>
      </c>
      <c r="K51">
        <v>1</v>
      </c>
      <c r="L51">
        <v>1</v>
      </c>
      <c r="M51">
        <v>1</v>
      </c>
      <c r="N51">
        <v>1</v>
      </c>
    </row>
    <row r="52" spans="1:14" x14ac:dyDescent="0.3">
      <c r="A52" t="s">
        <v>2</v>
      </c>
      <c r="B52" t="s">
        <v>8</v>
      </c>
    </row>
    <row r="53" spans="1:14" x14ac:dyDescent="0.3">
      <c r="A53" t="s">
        <v>2</v>
      </c>
      <c r="B53" t="s">
        <v>9</v>
      </c>
      <c r="C53">
        <v>3643984</v>
      </c>
      <c r="D53">
        <v>2606702</v>
      </c>
      <c r="E53">
        <v>2685405</v>
      </c>
      <c r="F53">
        <v>2650109</v>
      </c>
      <c r="G53">
        <v>3184909</v>
      </c>
      <c r="H53">
        <v>3664642</v>
      </c>
      <c r="I53">
        <v>3860323</v>
      </c>
      <c r="J53">
        <v>4054256</v>
      </c>
      <c r="K53">
        <v>3505075</v>
      </c>
      <c r="L53">
        <v>2903655</v>
      </c>
      <c r="M53">
        <v>2827855</v>
      </c>
      <c r="N53">
        <v>2884736</v>
      </c>
    </row>
    <row r="54" spans="1:14" x14ac:dyDescent="0.3">
      <c r="A54" t="s">
        <v>2</v>
      </c>
      <c r="B54" t="s">
        <v>10</v>
      </c>
      <c r="C54">
        <v>992555</v>
      </c>
      <c r="D54">
        <v>696902</v>
      </c>
      <c r="E54">
        <v>675492</v>
      </c>
      <c r="F54">
        <v>872910</v>
      </c>
      <c r="G54">
        <v>1055379</v>
      </c>
      <c r="H54">
        <v>1250057</v>
      </c>
      <c r="I54">
        <v>1329894</v>
      </c>
      <c r="J54">
        <v>1329155</v>
      </c>
      <c r="K54">
        <v>1170964</v>
      </c>
      <c r="L54">
        <v>1020929</v>
      </c>
      <c r="M54">
        <v>673161</v>
      </c>
      <c r="N54">
        <v>761386</v>
      </c>
    </row>
    <row r="55" spans="1:14" x14ac:dyDescent="0.3">
      <c r="A55" t="s">
        <v>2</v>
      </c>
      <c r="B55" t="s">
        <v>11</v>
      </c>
      <c r="C55">
        <v>2651430</v>
      </c>
      <c r="D55">
        <v>1909799</v>
      </c>
      <c r="E55">
        <v>2009912</v>
      </c>
      <c r="F55">
        <v>1777199</v>
      </c>
      <c r="G55">
        <v>2129530</v>
      </c>
      <c r="H55">
        <v>2414585</v>
      </c>
      <c r="I55">
        <v>2530430</v>
      </c>
      <c r="J55">
        <v>2725100</v>
      </c>
      <c r="K55">
        <v>2334111</v>
      </c>
      <c r="L55">
        <v>1882725</v>
      </c>
      <c r="M55">
        <v>2154695</v>
      </c>
      <c r="N55">
        <v>2123350</v>
      </c>
    </row>
    <row r="56" spans="1:14" x14ac:dyDescent="0.3">
      <c r="A56" t="s">
        <v>2</v>
      </c>
      <c r="B56" t="s">
        <v>12</v>
      </c>
      <c r="C56" s="2">
        <v>0.27238000000000001</v>
      </c>
      <c r="D56" s="2">
        <v>0.26734999999999998</v>
      </c>
      <c r="E56" s="2">
        <v>0.25153999999999999</v>
      </c>
      <c r="F56" s="2">
        <v>0.32939000000000002</v>
      </c>
      <c r="G56" s="2">
        <v>0.33137</v>
      </c>
      <c r="H56" s="2">
        <v>0.34111000000000002</v>
      </c>
      <c r="I56" s="2">
        <v>0.34449999999999997</v>
      </c>
      <c r="J56" s="2">
        <v>0.32784000000000002</v>
      </c>
      <c r="K56" s="2">
        <v>0.33407999999999999</v>
      </c>
      <c r="L56" s="2">
        <v>0.35160000000000002</v>
      </c>
      <c r="M56" s="2">
        <v>0.23805000000000001</v>
      </c>
      <c r="N56" s="2">
        <v>0.26394000000000001</v>
      </c>
    </row>
    <row r="57" spans="1:14" x14ac:dyDescent="0.3">
      <c r="A57" t="s">
        <v>2</v>
      </c>
      <c r="B57" t="s">
        <v>13</v>
      </c>
      <c r="C57" s="2">
        <v>0.72762000000000004</v>
      </c>
      <c r="D57" s="2">
        <v>0.73265000000000002</v>
      </c>
      <c r="E57" s="2">
        <v>0.74846000000000001</v>
      </c>
      <c r="F57" s="2">
        <v>0.67061000000000004</v>
      </c>
      <c r="G57" s="2">
        <v>0.66862999999999995</v>
      </c>
      <c r="H57" s="2">
        <v>0.65888999999999998</v>
      </c>
      <c r="I57" s="2">
        <v>0.65549999999999997</v>
      </c>
      <c r="J57" s="2">
        <v>0.67215999999999998</v>
      </c>
      <c r="K57" s="2">
        <v>0.66591999999999996</v>
      </c>
      <c r="L57" s="2">
        <v>0.64839999999999998</v>
      </c>
      <c r="M57" s="2">
        <v>0.76195000000000002</v>
      </c>
      <c r="N57" s="2">
        <v>0.73606000000000005</v>
      </c>
    </row>
    <row r="58" spans="1:14" x14ac:dyDescent="0.3">
      <c r="A58" t="s">
        <v>2</v>
      </c>
      <c r="B58" t="s">
        <v>14</v>
      </c>
    </row>
    <row r="59" spans="1:14" x14ac:dyDescent="0.3">
      <c r="A59" t="s">
        <v>2</v>
      </c>
      <c r="B59" t="s">
        <v>15</v>
      </c>
      <c r="C59">
        <v>8505</v>
      </c>
      <c r="D59">
        <v>6861</v>
      </c>
      <c r="E59">
        <v>5883</v>
      </c>
      <c r="F59">
        <v>6515</v>
      </c>
      <c r="G59">
        <v>7297</v>
      </c>
      <c r="H59">
        <v>8300</v>
      </c>
      <c r="I59">
        <v>8358</v>
      </c>
      <c r="J59">
        <v>8658</v>
      </c>
      <c r="K59">
        <v>8237</v>
      </c>
      <c r="L59">
        <v>6928</v>
      </c>
      <c r="M59">
        <v>7506</v>
      </c>
      <c r="N59">
        <v>6384</v>
      </c>
    </row>
    <row r="60" spans="1:14" x14ac:dyDescent="0.3">
      <c r="A60" t="s">
        <v>2</v>
      </c>
      <c r="B60" t="s">
        <v>16</v>
      </c>
      <c r="C60">
        <v>8505</v>
      </c>
      <c r="D60">
        <v>6861</v>
      </c>
      <c r="E60">
        <v>5883</v>
      </c>
      <c r="F60">
        <v>6515</v>
      </c>
      <c r="G60">
        <v>7297</v>
      </c>
      <c r="H60">
        <v>8300</v>
      </c>
      <c r="I60">
        <v>8358</v>
      </c>
      <c r="J60">
        <v>8658</v>
      </c>
      <c r="K60">
        <v>8237</v>
      </c>
      <c r="L60">
        <v>6928</v>
      </c>
      <c r="M60">
        <v>7506</v>
      </c>
      <c r="N60">
        <v>6384</v>
      </c>
    </row>
    <row r="61" spans="1:14" x14ac:dyDescent="0.3">
      <c r="A61" t="s">
        <v>2</v>
      </c>
      <c r="B61" t="s">
        <v>17</v>
      </c>
      <c r="C61">
        <v>8416</v>
      </c>
      <c r="D61">
        <v>6173</v>
      </c>
      <c r="E61">
        <v>5785</v>
      </c>
      <c r="F61">
        <v>5633</v>
      </c>
      <c r="G61">
        <v>6340</v>
      </c>
      <c r="H61">
        <v>7387</v>
      </c>
      <c r="I61">
        <v>7134</v>
      </c>
      <c r="J61">
        <v>7689</v>
      </c>
      <c r="K61">
        <v>7149</v>
      </c>
      <c r="L61">
        <v>6078</v>
      </c>
      <c r="M61">
        <v>6440</v>
      </c>
      <c r="N61">
        <v>6017</v>
      </c>
    </row>
    <row r="62" spans="1:14" x14ac:dyDescent="0.3">
      <c r="A62" t="s">
        <v>2</v>
      </c>
      <c r="B62" t="s">
        <v>18</v>
      </c>
      <c r="C62" t="s">
        <v>19</v>
      </c>
      <c r="D62" t="s">
        <v>20</v>
      </c>
      <c r="E62" t="s">
        <v>21</v>
      </c>
      <c r="F62" t="s">
        <v>22</v>
      </c>
      <c r="G62" t="s">
        <v>23</v>
      </c>
      <c r="H62" t="s">
        <v>24</v>
      </c>
      <c r="I62" t="s">
        <v>25</v>
      </c>
      <c r="J62" t="s">
        <v>26</v>
      </c>
      <c r="K62" t="s">
        <v>27</v>
      </c>
      <c r="L62" t="s">
        <v>28</v>
      </c>
      <c r="M62" t="s">
        <v>29</v>
      </c>
      <c r="N62" t="s">
        <v>30</v>
      </c>
    </row>
    <row r="63" spans="1:14" x14ac:dyDescent="0.3">
      <c r="A63" t="s">
        <v>2</v>
      </c>
      <c r="B63" t="s">
        <v>31</v>
      </c>
      <c r="C63" t="s">
        <v>32</v>
      </c>
      <c r="D63" t="s">
        <v>33</v>
      </c>
      <c r="E63" t="s">
        <v>32</v>
      </c>
      <c r="F63" t="s">
        <v>34</v>
      </c>
      <c r="G63" t="s">
        <v>34</v>
      </c>
      <c r="H63" t="s">
        <v>34</v>
      </c>
      <c r="I63" t="s">
        <v>34</v>
      </c>
      <c r="J63" t="s">
        <v>35</v>
      </c>
      <c r="K63" t="s">
        <v>35</v>
      </c>
      <c r="L63" t="s">
        <v>34</v>
      </c>
      <c r="M63" t="s">
        <v>33</v>
      </c>
      <c r="N63" t="s">
        <v>33</v>
      </c>
    </row>
    <row r="64" spans="1:14" x14ac:dyDescent="0.3">
      <c r="A64" t="s">
        <v>2</v>
      </c>
      <c r="B64" t="s">
        <v>36</v>
      </c>
      <c r="C64">
        <v>8505</v>
      </c>
      <c r="D64">
        <v>6861</v>
      </c>
      <c r="E64">
        <v>5883</v>
      </c>
      <c r="F64">
        <v>6515</v>
      </c>
      <c r="G64">
        <v>7297</v>
      </c>
      <c r="H64">
        <v>8300</v>
      </c>
      <c r="I64">
        <v>8358</v>
      </c>
      <c r="J64">
        <v>8658</v>
      </c>
      <c r="K64">
        <v>8237</v>
      </c>
      <c r="L64">
        <v>6928</v>
      </c>
      <c r="M64">
        <v>7506</v>
      </c>
      <c r="N64">
        <v>6384</v>
      </c>
    </row>
    <row r="65" spans="1:14" x14ac:dyDescent="0.3">
      <c r="A65" t="s">
        <v>2</v>
      </c>
      <c r="B65" t="s">
        <v>37</v>
      </c>
      <c r="C65">
        <v>8505</v>
      </c>
      <c r="D65">
        <v>6861</v>
      </c>
      <c r="E65">
        <v>5883</v>
      </c>
      <c r="F65">
        <v>6515</v>
      </c>
      <c r="G65">
        <v>7297</v>
      </c>
      <c r="H65">
        <v>8300</v>
      </c>
      <c r="I65">
        <v>8358</v>
      </c>
      <c r="J65">
        <v>8658</v>
      </c>
      <c r="K65">
        <v>8237</v>
      </c>
      <c r="L65">
        <v>6928</v>
      </c>
      <c r="M65">
        <v>7506</v>
      </c>
      <c r="N65">
        <v>6384</v>
      </c>
    </row>
    <row r="66" spans="1:14" x14ac:dyDescent="0.3">
      <c r="A66" t="s">
        <v>2</v>
      </c>
      <c r="B66" t="s">
        <v>38</v>
      </c>
      <c r="C66">
        <v>8416</v>
      </c>
      <c r="D66">
        <v>6173</v>
      </c>
      <c r="E66">
        <v>5785</v>
      </c>
      <c r="F66">
        <v>5633</v>
      </c>
      <c r="G66">
        <v>6340</v>
      </c>
      <c r="H66">
        <v>7387</v>
      </c>
      <c r="I66">
        <v>7134</v>
      </c>
      <c r="J66">
        <v>7689</v>
      </c>
      <c r="K66">
        <v>7149</v>
      </c>
      <c r="L66">
        <v>6078</v>
      </c>
      <c r="M66">
        <v>6440</v>
      </c>
      <c r="N66">
        <v>6017</v>
      </c>
    </row>
    <row r="67" spans="1:14" x14ac:dyDescent="0.3">
      <c r="A67" t="s">
        <v>2</v>
      </c>
      <c r="B67" t="s">
        <v>39</v>
      </c>
      <c r="C67">
        <v>7005</v>
      </c>
      <c r="D67">
        <v>4416</v>
      </c>
      <c r="E67">
        <v>3073</v>
      </c>
      <c r="F67">
        <v>6515</v>
      </c>
      <c r="G67">
        <v>6900</v>
      </c>
      <c r="H67">
        <v>7066</v>
      </c>
      <c r="I67">
        <v>8358</v>
      </c>
      <c r="J67">
        <v>8412</v>
      </c>
      <c r="K67">
        <v>8215</v>
      </c>
      <c r="L67">
        <v>5359</v>
      </c>
      <c r="M67">
        <v>4212</v>
      </c>
      <c r="N67">
        <v>3874</v>
      </c>
    </row>
    <row r="68" spans="1:14" x14ac:dyDescent="0.3">
      <c r="A68" t="s">
        <v>2</v>
      </c>
      <c r="B68" t="s">
        <v>40</v>
      </c>
      <c r="C68" s="3">
        <v>41640</v>
      </c>
      <c r="D68" s="3">
        <v>41671</v>
      </c>
      <c r="E68" s="3">
        <v>41699</v>
      </c>
      <c r="F68" s="3">
        <v>41730</v>
      </c>
      <c r="G68" s="3">
        <v>41760</v>
      </c>
      <c r="H68" s="3">
        <v>41791</v>
      </c>
      <c r="I68" s="3">
        <v>41821</v>
      </c>
      <c r="J68" s="3">
        <v>41852</v>
      </c>
      <c r="K68" s="3">
        <v>41883</v>
      </c>
      <c r="L68" s="3">
        <v>41913</v>
      </c>
      <c r="M68" s="3">
        <v>41944</v>
      </c>
      <c r="N68" s="3">
        <v>41974</v>
      </c>
    </row>
    <row r="69" spans="1:14" x14ac:dyDescent="0.3">
      <c r="A69" t="s">
        <v>2</v>
      </c>
      <c r="B69" t="s">
        <v>41</v>
      </c>
      <c r="C69" s="2">
        <v>0.57589999999999997</v>
      </c>
      <c r="D69" s="2">
        <v>0.56530000000000002</v>
      </c>
      <c r="E69" s="2">
        <v>0.61439999999999995</v>
      </c>
      <c r="F69" s="2">
        <v>0.56489999999999996</v>
      </c>
      <c r="G69" s="2">
        <v>0.58660000000000001</v>
      </c>
      <c r="H69" s="2">
        <v>0.61319999999999997</v>
      </c>
      <c r="I69" s="2">
        <v>0.62080000000000002</v>
      </c>
      <c r="J69" s="2">
        <v>0.62939999999999996</v>
      </c>
      <c r="K69" s="2">
        <v>0.59099999999999997</v>
      </c>
      <c r="L69" s="2">
        <v>0.56330000000000002</v>
      </c>
      <c r="M69" s="2">
        <v>0.5232</v>
      </c>
      <c r="N69" s="2">
        <v>0.60729999999999995</v>
      </c>
    </row>
    <row r="70" spans="1:14" x14ac:dyDescent="0.3">
      <c r="A70" t="s">
        <v>2</v>
      </c>
      <c r="B70" t="s">
        <v>42</v>
      </c>
      <c r="C70" s="2">
        <v>0.66310000000000002</v>
      </c>
      <c r="D70" s="2">
        <v>0.63480000000000003</v>
      </c>
      <c r="E70" s="2">
        <v>0.6835</v>
      </c>
      <c r="F70" s="2">
        <v>0.67669999999999997</v>
      </c>
      <c r="G70" s="2">
        <v>0.76519999999999999</v>
      </c>
      <c r="H70" s="2">
        <v>0.79690000000000005</v>
      </c>
      <c r="I70" s="2">
        <v>0.80369999999999997</v>
      </c>
      <c r="J70" s="2">
        <v>0.81230000000000002</v>
      </c>
      <c r="K70" s="2">
        <v>0.75209999999999999</v>
      </c>
      <c r="L70" s="2">
        <v>0.71189999999999998</v>
      </c>
      <c r="M70" s="2">
        <v>0.59</v>
      </c>
      <c r="N70" s="2">
        <v>0.67759999999999998</v>
      </c>
    </row>
    <row r="71" spans="1:14" x14ac:dyDescent="0.3">
      <c r="A71" t="s">
        <v>2</v>
      </c>
      <c r="B71" t="s">
        <v>43</v>
      </c>
      <c r="C71" s="2">
        <v>0.55469999999999997</v>
      </c>
      <c r="D71" s="2">
        <v>0.60419999999999996</v>
      </c>
      <c r="E71" s="2">
        <v>0.60419999999999996</v>
      </c>
      <c r="F71" s="2">
        <v>0.60440000000000005</v>
      </c>
      <c r="G71" s="2">
        <v>0.60519999999999996</v>
      </c>
      <c r="H71" s="2">
        <v>0.61560000000000004</v>
      </c>
      <c r="I71" s="2">
        <v>0.64959999999999996</v>
      </c>
      <c r="J71" s="2">
        <v>0.63859999999999995</v>
      </c>
      <c r="K71" s="2">
        <v>0.6149</v>
      </c>
      <c r="L71" s="2">
        <v>0.57679999999999998</v>
      </c>
      <c r="M71" s="2">
        <v>0.58909999999999996</v>
      </c>
      <c r="N71" s="2">
        <v>0.62119999999999997</v>
      </c>
    </row>
    <row r="72" spans="1:14" x14ac:dyDescent="0.3">
      <c r="A72" t="s">
        <v>2</v>
      </c>
      <c r="B72" t="s">
        <v>44</v>
      </c>
      <c r="C72" s="2">
        <v>1</v>
      </c>
      <c r="D72" s="2">
        <v>1</v>
      </c>
      <c r="E72" s="2">
        <v>1</v>
      </c>
      <c r="F72" s="2">
        <v>1</v>
      </c>
      <c r="G72" s="2">
        <v>1</v>
      </c>
      <c r="H72" s="2">
        <v>1</v>
      </c>
      <c r="I72" s="2">
        <v>1</v>
      </c>
      <c r="J72" s="2">
        <v>1</v>
      </c>
      <c r="K72" s="2">
        <v>1</v>
      </c>
      <c r="L72" s="2">
        <v>1</v>
      </c>
      <c r="M72" s="2">
        <v>1</v>
      </c>
      <c r="N72" s="2">
        <v>1</v>
      </c>
    </row>
    <row r="73" spans="1:14" x14ac:dyDescent="0.3">
      <c r="A73" t="s">
        <v>2</v>
      </c>
      <c r="B73" t="s">
        <v>45</v>
      </c>
      <c r="C73" s="2">
        <v>0.8236</v>
      </c>
      <c r="D73" s="2">
        <v>0.64359999999999995</v>
      </c>
      <c r="E73" s="2">
        <v>0.52239999999999998</v>
      </c>
      <c r="F73" s="2">
        <v>1</v>
      </c>
      <c r="G73" s="2">
        <v>0.9456</v>
      </c>
      <c r="H73" s="2">
        <v>0.85129999999999995</v>
      </c>
      <c r="I73" s="2">
        <v>1</v>
      </c>
      <c r="J73" s="2">
        <v>0.97160000000000002</v>
      </c>
      <c r="K73" s="2">
        <v>0.99729999999999996</v>
      </c>
      <c r="L73" s="2">
        <v>0.77349999999999997</v>
      </c>
      <c r="M73" s="2">
        <v>0.56110000000000004</v>
      </c>
      <c r="N73" s="2">
        <v>0.60680000000000001</v>
      </c>
    </row>
    <row r="74" spans="1:14" x14ac:dyDescent="0.3">
      <c r="A74" t="s">
        <v>2</v>
      </c>
      <c r="B74" t="s">
        <v>46</v>
      </c>
      <c r="C74" s="2">
        <v>0.57589999999999997</v>
      </c>
      <c r="D74" s="2">
        <v>0.56530000000000002</v>
      </c>
      <c r="E74" s="2">
        <v>0.61439999999999995</v>
      </c>
      <c r="F74" s="2">
        <v>0.56489999999999996</v>
      </c>
      <c r="G74" s="2">
        <v>0.58660000000000001</v>
      </c>
      <c r="H74" s="2">
        <v>0.61319999999999997</v>
      </c>
      <c r="I74" s="2">
        <v>0.62080000000000002</v>
      </c>
      <c r="J74" s="2">
        <v>0.62939999999999996</v>
      </c>
      <c r="K74" s="2">
        <v>0.59099999999999997</v>
      </c>
      <c r="L74" s="2">
        <v>0.56330000000000002</v>
      </c>
      <c r="M74" s="2">
        <v>0.5232</v>
      </c>
      <c r="N74" s="2">
        <v>0.60729999999999995</v>
      </c>
    </row>
    <row r="75" spans="1:14" x14ac:dyDescent="0.3">
      <c r="A75" t="s">
        <v>2</v>
      </c>
      <c r="B75" t="s">
        <v>47</v>
      </c>
      <c r="C75" s="2">
        <v>0.66310000000000002</v>
      </c>
      <c r="D75" s="2">
        <v>0.63480000000000003</v>
      </c>
      <c r="E75" s="2">
        <v>0.6835</v>
      </c>
      <c r="F75" s="2">
        <v>0.67669999999999997</v>
      </c>
      <c r="G75" s="2">
        <v>0.76519999999999999</v>
      </c>
      <c r="H75" s="2">
        <v>0.79690000000000005</v>
      </c>
      <c r="I75" s="2">
        <v>0.80369999999999997</v>
      </c>
      <c r="J75" s="2">
        <v>0.81230000000000002</v>
      </c>
      <c r="K75" s="2">
        <v>0.75209999999999999</v>
      </c>
      <c r="L75" s="2">
        <v>0.71189999999999998</v>
      </c>
      <c r="M75" s="2">
        <v>0.59</v>
      </c>
      <c r="N75" s="2">
        <v>0.67759999999999998</v>
      </c>
    </row>
    <row r="76" spans="1:14" x14ac:dyDescent="0.3">
      <c r="A76" t="s">
        <v>2</v>
      </c>
      <c r="B76" t="s">
        <v>48</v>
      </c>
      <c r="C76" s="2">
        <v>0.55469999999999997</v>
      </c>
      <c r="D76" s="2">
        <v>0.60419999999999996</v>
      </c>
      <c r="E76" s="2">
        <v>0.60419999999999996</v>
      </c>
      <c r="F76" s="2">
        <v>0.60440000000000005</v>
      </c>
      <c r="G76" s="2">
        <v>0.60519999999999996</v>
      </c>
      <c r="H76" s="2">
        <v>0.61560000000000004</v>
      </c>
      <c r="I76" s="2">
        <v>0.64959999999999996</v>
      </c>
      <c r="J76" s="2">
        <v>0.63859999999999995</v>
      </c>
      <c r="K76" s="2">
        <v>0.6149</v>
      </c>
      <c r="L76" s="2">
        <v>0.57679999999999998</v>
      </c>
      <c r="M76" s="2">
        <v>0.58909999999999996</v>
      </c>
      <c r="N76" s="2">
        <v>0.62119999999999997</v>
      </c>
    </row>
    <row r="77" spans="1:14" x14ac:dyDescent="0.3">
      <c r="A77" t="s">
        <v>2</v>
      </c>
      <c r="B77" t="s">
        <v>49</v>
      </c>
      <c r="C77" s="2">
        <v>0.69920000000000004</v>
      </c>
      <c r="D77" s="2">
        <v>0.87849999999999995</v>
      </c>
      <c r="E77" s="2">
        <v>1.1760999999999999</v>
      </c>
      <c r="F77" s="2">
        <v>0.56489999999999996</v>
      </c>
      <c r="G77" s="2">
        <v>0.62039999999999995</v>
      </c>
      <c r="H77" s="2">
        <v>0.72030000000000005</v>
      </c>
      <c r="I77" s="2">
        <v>0.62080000000000002</v>
      </c>
      <c r="J77" s="2">
        <v>0.64780000000000004</v>
      </c>
      <c r="K77" s="2">
        <v>0.59260000000000002</v>
      </c>
      <c r="L77" s="2">
        <v>0.72829999999999995</v>
      </c>
      <c r="M77" s="2">
        <v>0.9325</v>
      </c>
      <c r="N77" s="2">
        <v>1.0008999999999999</v>
      </c>
    </row>
    <row r="78" spans="1:14" x14ac:dyDescent="0.3">
      <c r="A78" t="s">
        <v>2</v>
      </c>
      <c r="B78" t="s">
        <v>50</v>
      </c>
    </row>
    <row r="79" spans="1:14" x14ac:dyDescent="0.3">
      <c r="A79" t="s">
        <v>2</v>
      </c>
      <c r="B79" t="s">
        <v>51</v>
      </c>
      <c r="C79" s="2">
        <v>0</v>
      </c>
      <c r="D79" s="2">
        <v>0</v>
      </c>
      <c r="E79" s="2">
        <v>0</v>
      </c>
      <c r="F79" s="2">
        <v>0</v>
      </c>
      <c r="G79" s="2">
        <v>0</v>
      </c>
      <c r="H79" s="2">
        <v>0</v>
      </c>
      <c r="I79" s="2">
        <v>0</v>
      </c>
      <c r="J79" s="2">
        <v>0</v>
      </c>
      <c r="K79" s="2">
        <v>0</v>
      </c>
      <c r="L79" s="2">
        <v>0</v>
      </c>
      <c r="M79" s="2">
        <v>0</v>
      </c>
      <c r="N79" s="2">
        <v>0</v>
      </c>
    </row>
    <row r="80" spans="1:14" x14ac:dyDescent="0.3">
      <c r="A80" t="s">
        <v>2</v>
      </c>
      <c r="B80" t="s">
        <v>52</v>
      </c>
      <c r="C80" s="2">
        <v>0</v>
      </c>
      <c r="D80" s="2">
        <v>0</v>
      </c>
      <c r="E80" s="2">
        <v>0</v>
      </c>
      <c r="F80" s="2">
        <v>0</v>
      </c>
      <c r="G80" s="2">
        <v>0</v>
      </c>
      <c r="H80" s="2">
        <v>0</v>
      </c>
      <c r="I80" s="2">
        <v>0</v>
      </c>
      <c r="J80" s="2">
        <v>0</v>
      </c>
      <c r="K80" s="2">
        <v>0</v>
      </c>
      <c r="L80" s="2">
        <v>0</v>
      </c>
      <c r="M80" s="2">
        <v>0</v>
      </c>
      <c r="N80" s="2">
        <v>0</v>
      </c>
    </row>
    <row r="81" spans="1:14" x14ac:dyDescent="0.3">
      <c r="A81" t="s">
        <v>2</v>
      </c>
      <c r="B81" t="s">
        <v>53</v>
      </c>
      <c r="C81" s="2">
        <v>0</v>
      </c>
      <c r="D81" s="2">
        <v>0</v>
      </c>
      <c r="E81" s="2">
        <v>0</v>
      </c>
      <c r="F81" s="2">
        <v>0</v>
      </c>
      <c r="G81" s="2">
        <v>0</v>
      </c>
      <c r="H81" s="2">
        <v>0</v>
      </c>
      <c r="I81" s="2">
        <v>0</v>
      </c>
      <c r="J81" s="2">
        <v>0</v>
      </c>
      <c r="K81" s="2">
        <v>0</v>
      </c>
      <c r="L81" s="2">
        <v>0</v>
      </c>
      <c r="M81" s="2">
        <v>0</v>
      </c>
      <c r="N81" s="2">
        <v>0</v>
      </c>
    </row>
    <row r="82" spans="1:14" x14ac:dyDescent="0.3">
      <c r="A82" t="s">
        <v>2</v>
      </c>
      <c r="B82" t="s">
        <v>54</v>
      </c>
      <c r="C82" s="2">
        <v>0</v>
      </c>
      <c r="D82" s="2">
        <v>0</v>
      </c>
      <c r="E82" s="2">
        <v>0</v>
      </c>
      <c r="F82" s="2">
        <v>0</v>
      </c>
      <c r="G82" s="2">
        <v>0</v>
      </c>
      <c r="H82" s="2">
        <v>0</v>
      </c>
      <c r="I82" s="2">
        <v>0</v>
      </c>
      <c r="J82" s="2">
        <v>0</v>
      </c>
      <c r="K82" s="2">
        <v>0</v>
      </c>
      <c r="L82" s="2">
        <v>0</v>
      </c>
      <c r="M82" s="2">
        <v>0</v>
      </c>
      <c r="N82" s="2">
        <v>0</v>
      </c>
    </row>
    <row r="83" spans="1:14" x14ac:dyDescent="0.3">
      <c r="A83" t="s">
        <v>2</v>
      </c>
      <c r="B83" t="s">
        <v>55</v>
      </c>
      <c r="C83" s="2">
        <v>0</v>
      </c>
      <c r="D83" s="2">
        <v>0</v>
      </c>
      <c r="E83" s="2">
        <v>0</v>
      </c>
      <c r="F83" s="2">
        <v>0</v>
      </c>
      <c r="G83" s="2">
        <v>0</v>
      </c>
      <c r="H83" s="2">
        <v>0</v>
      </c>
      <c r="I83" s="2">
        <v>0</v>
      </c>
      <c r="J83" s="2">
        <v>0</v>
      </c>
      <c r="K83" s="2">
        <v>0</v>
      </c>
      <c r="L83" s="2">
        <v>0</v>
      </c>
      <c r="M83" s="2">
        <v>0</v>
      </c>
      <c r="N83" s="2">
        <v>0</v>
      </c>
    </row>
    <row r="84" spans="1:14" x14ac:dyDescent="0.3">
      <c r="A84" t="s">
        <v>2</v>
      </c>
      <c r="B84" t="s">
        <v>56</v>
      </c>
      <c r="C84" s="2">
        <v>0</v>
      </c>
      <c r="D84" s="2">
        <v>0</v>
      </c>
      <c r="E84" s="2">
        <v>0</v>
      </c>
      <c r="F84" s="2">
        <v>0</v>
      </c>
      <c r="G84" s="2">
        <v>0</v>
      </c>
      <c r="H84" s="2">
        <v>0</v>
      </c>
      <c r="I84" s="2">
        <v>0</v>
      </c>
      <c r="J84" s="2">
        <v>0</v>
      </c>
      <c r="K84" s="2">
        <v>0</v>
      </c>
      <c r="L84" s="2">
        <v>0</v>
      </c>
      <c r="M84" s="2">
        <v>0</v>
      </c>
      <c r="N84" s="2">
        <v>0</v>
      </c>
    </row>
    <row r="85" spans="1:14" x14ac:dyDescent="0.3">
      <c r="A85" t="s">
        <v>2</v>
      </c>
      <c r="B85" t="s">
        <v>57</v>
      </c>
      <c r="C85" s="2">
        <v>0</v>
      </c>
      <c r="D85" s="2">
        <v>0</v>
      </c>
      <c r="E85" s="2">
        <v>0</v>
      </c>
      <c r="F85" s="2">
        <v>0</v>
      </c>
      <c r="G85" s="2">
        <v>0</v>
      </c>
      <c r="H85" s="2">
        <v>0</v>
      </c>
      <c r="I85" s="2">
        <v>0</v>
      </c>
      <c r="J85" s="2">
        <v>0</v>
      </c>
      <c r="K85" s="2">
        <v>0</v>
      </c>
      <c r="L85" s="2">
        <v>0</v>
      </c>
      <c r="M85" s="2">
        <v>0</v>
      </c>
      <c r="N85" s="2">
        <v>0</v>
      </c>
    </row>
    <row r="86" spans="1:14" x14ac:dyDescent="0.3">
      <c r="A86" t="s">
        <v>2</v>
      </c>
      <c r="B86" t="s">
        <v>58</v>
      </c>
    </row>
    <row r="87" spans="1:14" x14ac:dyDescent="0.3">
      <c r="A87" t="s">
        <v>2</v>
      </c>
      <c r="B87" t="s">
        <v>59</v>
      </c>
      <c r="C87">
        <v>1</v>
      </c>
      <c r="D87">
        <v>1</v>
      </c>
      <c r="E87">
        <v>1</v>
      </c>
      <c r="F87">
        <v>1</v>
      </c>
      <c r="G87">
        <v>1</v>
      </c>
      <c r="H87">
        <v>1</v>
      </c>
      <c r="I87">
        <v>1</v>
      </c>
      <c r="J87">
        <v>1</v>
      </c>
      <c r="K87">
        <v>1</v>
      </c>
      <c r="L87">
        <v>1</v>
      </c>
      <c r="M87">
        <v>1</v>
      </c>
      <c r="N87">
        <v>1</v>
      </c>
    </row>
    <row r="88" spans="1:14" x14ac:dyDescent="0.3">
      <c r="A88" t="s">
        <v>2</v>
      </c>
      <c r="B88" t="s">
        <v>60</v>
      </c>
      <c r="C88">
        <v>1</v>
      </c>
      <c r="D88">
        <v>1</v>
      </c>
      <c r="E88">
        <v>1</v>
      </c>
      <c r="F88">
        <v>1</v>
      </c>
      <c r="G88">
        <v>1</v>
      </c>
      <c r="H88">
        <v>1</v>
      </c>
      <c r="I88">
        <v>1</v>
      </c>
      <c r="J88">
        <v>1</v>
      </c>
      <c r="K88">
        <v>1</v>
      </c>
      <c r="L88">
        <v>1</v>
      </c>
      <c r="M88">
        <v>1</v>
      </c>
      <c r="N88">
        <v>1</v>
      </c>
    </row>
    <row r="89" spans="1:14" x14ac:dyDescent="0.3">
      <c r="A89" t="s">
        <v>2</v>
      </c>
      <c r="B89" t="s">
        <v>61</v>
      </c>
      <c r="C89">
        <v>1</v>
      </c>
      <c r="D89">
        <v>1</v>
      </c>
      <c r="E89">
        <v>1</v>
      </c>
      <c r="F89">
        <v>1</v>
      </c>
      <c r="G89">
        <v>1</v>
      </c>
      <c r="H89">
        <v>1</v>
      </c>
      <c r="I89">
        <v>1</v>
      </c>
      <c r="J89">
        <v>1</v>
      </c>
      <c r="K89">
        <v>1</v>
      </c>
      <c r="L89">
        <v>1</v>
      </c>
      <c r="M89">
        <v>1</v>
      </c>
      <c r="N89">
        <v>1</v>
      </c>
    </row>
    <row r="90" spans="1:14" x14ac:dyDescent="0.3">
      <c r="A90" t="s">
        <v>2</v>
      </c>
      <c r="B90" t="s">
        <v>62</v>
      </c>
      <c r="C90">
        <v>1</v>
      </c>
      <c r="D90">
        <v>1</v>
      </c>
      <c r="E90">
        <v>1</v>
      </c>
      <c r="F90">
        <v>1</v>
      </c>
      <c r="G90">
        <v>1</v>
      </c>
      <c r="H90">
        <v>1</v>
      </c>
      <c r="I90">
        <v>1</v>
      </c>
      <c r="J90">
        <v>1</v>
      </c>
      <c r="K90">
        <v>1</v>
      </c>
      <c r="L90">
        <v>1</v>
      </c>
      <c r="M90">
        <v>1</v>
      </c>
      <c r="N90">
        <v>1</v>
      </c>
    </row>
    <row r="92" spans="1:14" x14ac:dyDescent="0.3">
      <c r="A92" s="4" t="s">
        <v>326</v>
      </c>
    </row>
    <row r="93" spans="1:14" x14ac:dyDescent="0.3">
      <c r="A93" s="5" t="s">
        <v>327</v>
      </c>
    </row>
    <row r="94" spans="1:14" x14ac:dyDescent="0.3">
      <c r="A94" t="s">
        <v>63</v>
      </c>
      <c r="B94" t="s">
        <v>64</v>
      </c>
    </row>
    <row r="95" spans="1:14" x14ac:dyDescent="0.3">
      <c r="A95" t="s">
        <v>65</v>
      </c>
      <c r="B95" t="s">
        <v>3</v>
      </c>
      <c r="C95" s="1">
        <v>41640</v>
      </c>
      <c r="D95" s="1">
        <v>41671</v>
      </c>
      <c r="E95" s="1">
        <v>41699</v>
      </c>
      <c r="F95" s="1">
        <v>41730</v>
      </c>
      <c r="G95" s="1">
        <v>41760</v>
      </c>
      <c r="H95" s="1">
        <v>41791</v>
      </c>
      <c r="I95" s="1">
        <v>41821</v>
      </c>
      <c r="J95" s="1">
        <v>41852</v>
      </c>
      <c r="K95" s="1">
        <v>41883</v>
      </c>
      <c r="L95" s="1">
        <v>41913</v>
      </c>
      <c r="M95" s="1">
        <v>41944</v>
      </c>
      <c r="N95" s="1">
        <v>41974</v>
      </c>
    </row>
    <row r="96" spans="1:14" x14ac:dyDescent="0.3">
      <c r="A96" t="s">
        <v>65</v>
      </c>
      <c r="B96" t="s">
        <v>4</v>
      </c>
      <c r="C96">
        <v>313</v>
      </c>
      <c r="D96">
        <v>313</v>
      </c>
      <c r="E96">
        <v>313</v>
      </c>
      <c r="F96">
        <v>294</v>
      </c>
      <c r="G96">
        <v>292</v>
      </c>
      <c r="H96">
        <v>290</v>
      </c>
      <c r="I96">
        <v>291</v>
      </c>
      <c r="J96">
        <v>291</v>
      </c>
      <c r="K96">
        <v>291</v>
      </c>
      <c r="L96">
        <v>291</v>
      </c>
      <c r="M96">
        <v>291</v>
      </c>
      <c r="N96">
        <v>287</v>
      </c>
    </row>
    <row r="97" spans="1:14" x14ac:dyDescent="0.3">
      <c r="A97" t="s">
        <v>65</v>
      </c>
      <c r="B97" t="s">
        <v>5</v>
      </c>
      <c r="C97">
        <v>236373858</v>
      </c>
      <c r="D97">
        <v>221147094</v>
      </c>
      <c r="E97">
        <v>212538839</v>
      </c>
      <c r="F97">
        <v>229852165</v>
      </c>
      <c r="G97">
        <v>228681330</v>
      </c>
      <c r="H97">
        <v>231558838</v>
      </c>
      <c r="I97">
        <v>240684459</v>
      </c>
      <c r="J97">
        <v>241882294</v>
      </c>
      <c r="K97">
        <v>247186911</v>
      </c>
      <c r="L97">
        <v>228733040</v>
      </c>
      <c r="M97">
        <v>219509265</v>
      </c>
      <c r="N97">
        <v>216001677</v>
      </c>
    </row>
    <row r="98" spans="1:14" x14ac:dyDescent="0.3">
      <c r="A98" t="s">
        <v>65</v>
      </c>
      <c r="B98" t="s">
        <v>6</v>
      </c>
    </row>
    <row r="99" spans="1:14" x14ac:dyDescent="0.3">
      <c r="A99" t="s">
        <v>65</v>
      </c>
      <c r="B99" t="s">
        <v>7</v>
      </c>
      <c r="C99">
        <v>313</v>
      </c>
      <c r="D99">
        <v>313</v>
      </c>
      <c r="E99">
        <v>313</v>
      </c>
      <c r="F99">
        <v>313</v>
      </c>
      <c r="G99">
        <v>291</v>
      </c>
      <c r="H99">
        <v>290</v>
      </c>
      <c r="I99">
        <v>290</v>
      </c>
      <c r="J99">
        <v>291</v>
      </c>
      <c r="K99">
        <v>291</v>
      </c>
      <c r="L99">
        <v>291</v>
      </c>
      <c r="M99">
        <v>291</v>
      </c>
      <c r="N99">
        <v>290</v>
      </c>
    </row>
    <row r="100" spans="1:14" x14ac:dyDescent="0.3">
      <c r="A100" t="s">
        <v>65</v>
      </c>
      <c r="B100" t="s">
        <v>8</v>
      </c>
    </row>
    <row r="101" spans="1:14" x14ac:dyDescent="0.3">
      <c r="A101" t="s">
        <v>65</v>
      </c>
      <c r="B101" t="s">
        <v>9</v>
      </c>
      <c r="C101">
        <v>238235898</v>
      </c>
      <c r="D101">
        <v>220275876</v>
      </c>
      <c r="E101">
        <v>216599087</v>
      </c>
      <c r="F101">
        <v>226528203</v>
      </c>
      <c r="G101">
        <v>229739269</v>
      </c>
      <c r="H101">
        <v>233369529</v>
      </c>
      <c r="I101">
        <v>239223253</v>
      </c>
      <c r="J101">
        <v>243426000</v>
      </c>
      <c r="K101">
        <v>243580177</v>
      </c>
      <c r="L101">
        <v>229570625</v>
      </c>
      <c r="M101">
        <v>219350081</v>
      </c>
      <c r="N101">
        <v>216857105</v>
      </c>
    </row>
    <row r="102" spans="1:14" x14ac:dyDescent="0.3">
      <c r="A102" t="s">
        <v>65</v>
      </c>
      <c r="B102" t="s">
        <v>10</v>
      </c>
      <c r="C102">
        <v>58320068</v>
      </c>
      <c r="D102">
        <v>54311150</v>
      </c>
      <c r="E102">
        <v>50984203</v>
      </c>
      <c r="F102">
        <v>66168305</v>
      </c>
      <c r="G102">
        <v>62013281</v>
      </c>
      <c r="H102">
        <v>64835892</v>
      </c>
      <c r="I102">
        <v>67525654</v>
      </c>
      <c r="J102">
        <v>65554295</v>
      </c>
      <c r="K102">
        <v>67824755</v>
      </c>
      <c r="L102">
        <v>67862474</v>
      </c>
      <c r="M102">
        <v>48190040</v>
      </c>
      <c r="N102">
        <v>52959070</v>
      </c>
    </row>
    <row r="103" spans="1:14" x14ac:dyDescent="0.3">
      <c r="A103" t="s">
        <v>65</v>
      </c>
      <c r="B103" t="s">
        <v>11</v>
      </c>
      <c r="C103">
        <v>179915830</v>
      </c>
      <c r="D103">
        <v>165964726</v>
      </c>
      <c r="E103">
        <v>165614884</v>
      </c>
      <c r="F103">
        <v>160359899</v>
      </c>
      <c r="G103">
        <v>167725988</v>
      </c>
      <c r="H103">
        <v>168533636</v>
      </c>
      <c r="I103">
        <v>171697599</v>
      </c>
      <c r="J103">
        <v>177871705</v>
      </c>
      <c r="K103">
        <v>175755423</v>
      </c>
      <c r="L103">
        <v>161708151</v>
      </c>
      <c r="M103">
        <v>171160042</v>
      </c>
      <c r="N103">
        <v>163898034</v>
      </c>
    </row>
    <row r="104" spans="1:14" x14ac:dyDescent="0.3">
      <c r="A104" t="s">
        <v>65</v>
      </c>
      <c r="B104" t="s">
        <v>12</v>
      </c>
      <c r="C104" s="2">
        <v>0.24479999999999999</v>
      </c>
      <c r="D104" s="2">
        <v>0.24656</v>
      </c>
      <c r="E104" s="2">
        <v>0.23538999999999999</v>
      </c>
      <c r="F104" s="2">
        <v>0.29210000000000003</v>
      </c>
      <c r="G104" s="2">
        <v>0.26993</v>
      </c>
      <c r="H104" s="2">
        <v>0.27783000000000002</v>
      </c>
      <c r="I104" s="2">
        <v>0.28227000000000002</v>
      </c>
      <c r="J104" s="2">
        <v>0.26929999999999998</v>
      </c>
      <c r="K104" s="2">
        <v>0.27844999999999998</v>
      </c>
      <c r="L104" s="2">
        <v>0.29560999999999998</v>
      </c>
      <c r="M104" s="2">
        <v>0.21969</v>
      </c>
      <c r="N104" s="2">
        <v>0.24421000000000001</v>
      </c>
    </row>
    <row r="105" spans="1:14" x14ac:dyDescent="0.3">
      <c r="A105" t="s">
        <v>65</v>
      </c>
      <c r="B105" t="s">
        <v>13</v>
      </c>
      <c r="C105" s="2">
        <v>0.75519999999999998</v>
      </c>
      <c r="D105" s="2">
        <v>0.75344</v>
      </c>
      <c r="E105" s="2">
        <v>0.76461000000000001</v>
      </c>
      <c r="F105" s="2">
        <v>0.70789999999999997</v>
      </c>
      <c r="G105" s="2">
        <v>0.73007</v>
      </c>
      <c r="H105" s="2">
        <v>0.72216999999999998</v>
      </c>
      <c r="I105" s="2">
        <v>0.71772999999999998</v>
      </c>
      <c r="J105" s="2">
        <v>0.73070000000000002</v>
      </c>
      <c r="K105" s="2">
        <v>0.72155000000000002</v>
      </c>
      <c r="L105" s="2">
        <v>0.70438999999999996</v>
      </c>
      <c r="M105" s="2">
        <v>0.78030999999999995</v>
      </c>
      <c r="N105" s="2">
        <v>0.75578999999999996</v>
      </c>
    </row>
    <row r="106" spans="1:14" x14ac:dyDescent="0.3">
      <c r="A106" t="s">
        <v>65</v>
      </c>
      <c r="B106" t="s">
        <v>14</v>
      </c>
    </row>
    <row r="107" spans="1:14" x14ac:dyDescent="0.3">
      <c r="A107" t="s">
        <v>65</v>
      </c>
      <c r="B107" t="s">
        <v>15</v>
      </c>
      <c r="C107">
        <v>458243</v>
      </c>
      <c r="D107">
        <v>459732</v>
      </c>
      <c r="E107">
        <v>413518</v>
      </c>
      <c r="F107">
        <v>443271</v>
      </c>
      <c r="G107">
        <v>431321</v>
      </c>
      <c r="H107">
        <v>450407</v>
      </c>
      <c r="I107">
        <v>441994</v>
      </c>
      <c r="J107">
        <v>448459</v>
      </c>
      <c r="K107">
        <v>463776</v>
      </c>
      <c r="L107">
        <v>435039</v>
      </c>
      <c r="M107">
        <v>452544</v>
      </c>
      <c r="N107">
        <v>420066</v>
      </c>
    </row>
    <row r="108" spans="1:14" x14ac:dyDescent="0.3">
      <c r="A108" t="s">
        <v>65</v>
      </c>
      <c r="B108" t="s">
        <v>16</v>
      </c>
      <c r="C108">
        <v>442529</v>
      </c>
      <c r="D108">
        <v>438731</v>
      </c>
      <c r="E108">
        <v>397789</v>
      </c>
      <c r="F108">
        <v>426621</v>
      </c>
      <c r="G108">
        <v>412899</v>
      </c>
      <c r="H108">
        <v>434116</v>
      </c>
      <c r="I108">
        <v>424623</v>
      </c>
      <c r="J108">
        <v>429420</v>
      </c>
      <c r="K108">
        <v>444510</v>
      </c>
      <c r="L108">
        <v>417772</v>
      </c>
      <c r="M108">
        <v>431318</v>
      </c>
      <c r="N108">
        <v>405654</v>
      </c>
    </row>
    <row r="109" spans="1:14" x14ac:dyDescent="0.3">
      <c r="A109" t="s">
        <v>65</v>
      </c>
      <c r="B109" t="s">
        <v>17</v>
      </c>
      <c r="C109">
        <v>454566</v>
      </c>
      <c r="D109">
        <v>457338</v>
      </c>
      <c r="E109">
        <v>411551</v>
      </c>
      <c r="F109">
        <v>437835</v>
      </c>
      <c r="G109">
        <v>426601</v>
      </c>
      <c r="H109">
        <v>443582</v>
      </c>
      <c r="I109">
        <v>437541</v>
      </c>
      <c r="J109">
        <v>445059</v>
      </c>
      <c r="K109">
        <v>457991</v>
      </c>
      <c r="L109">
        <v>430363</v>
      </c>
      <c r="M109">
        <v>450923</v>
      </c>
      <c r="N109">
        <v>417153</v>
      </c>
    </row>
    <row r="110" spans="1:14" x14ac:dyDescent="0.3">
      <c r="A110" t="s">
        <v>65</v>
      </c>
      <c r="B110" t="s">
        <v>18</v>
      </c>
      <c r="C110" t="s">
        <v>66</v>
      </c>
      <c r="D110" t="s">
        <v>67</v>
      </c>
      <c r="E110" t="s">
        <v>68</v>
      </c>
      <c r="F110" t="s">
        <v>69</v>
      </c>
      <c r="G110" t="s">
        <v>70</v>
      </c>
      <c r="H110" t="s">
        <v>71</v>
      </c>
      <c r="I110" t="s">
        <v>72</v>
      </c>
      <c r="J110" t="s">
        <v>73</v>
      </c>
      <c r="K110" t="s">
        <v>74</v>
      </c>
      <c r="L110" t="s">
        <v>28</v>
      </c>
      <c r="M110" t="s">
        <v>75</v>
      </c>
      <c r="N110" t="s">
        <v>76</v>
      </c>
    </row>
    <row r="111" spans="1:14" x14ac:dyDescent="0.3">
      <c r="A111" t="s">
        <v>65</v>
      </c>
      <c r="B111" t="s">
        <v>31</v>
      </c>
      <c r="C111" t="s">
        <v>77</v>
      </c>
      <c r="D111" t="s">
        <v>77</v>
      </c>
      <c r="E111" t="s">
        <v>78</v>
      </c>
      <c r="F111" t="s">
        <v>79</v>
      </c>
      <c r="G111" t="s">
        <v>79</v>
      </c>
      <c r="H111" t="s">
        <v>35</v>
      </c>
      <c r="I111" t="s">
        <v>78</v>
      </c>
      <c r="J111" t="s">
        <v>78</v>
      </c>
      <c r="K111" t="s">
        <v>79</v>
      </c>
      <c r="L111" t="s">
        <v>79</v>
      </c>
      <c r="M111" t="s">
        <v>79</v>
      </c>
      <c r="N111" t="s">
        <v>77</v>
      </c>
    </row>
    <row r="112" spans="1:14" x14ac:dyDescent="0.3">
      <c r="A112" t="s">
        <v>65</v>
      </c>
      <c r="B112" t="s">
        <v>36</v>
      </c>
      <c r="C112">
        <v>379547</v>
      </c>
      <c r="D112">
        <v>382269</v>
      </c>
      <c r="E112">
        <v>344528</v>
      </c>
      <c r="F112">
        <v>375042</v>
      </c>
      <c r="G112">
        <v>362582</v>
      </c>
      <c r="H112">
        <v>372897</v>
      </c>
      <c r="I112">
        <v>368770</v>
      </c>
      <c r="J112">
        <v>376342</v>
      </c>
      <c r="K112">
        <v>387428</v>
      </c>
      <c r="L112">
        <v>363279</v>
      </c>
      <c r="M112">
        <v>379131</v>
      </c>
      <c r="N112">
        <v>345387</v>
      </c>
    </row>
    <row r="113" spans="1:14" x14ac:dyDescent="0.3">
      <c r="A113" t="s">
        <v>65</v>
      </c>
      <c r="B113" t="s">
        <v>37</v>
      </c>
      <c r="C113">
        <v>365600</v>
      </c>
      <c r="D113">
        <v>368020</v>
      </c>
      <c r="E113">
        <v>334017</v>
      </c>
      <c r="F113">
        <v>370024</v>
      </c>
      <c r="G113">
        <v>357781</v>
      </c>
      <c r="H113">
        <v>372897</v>
      </c>
      <c r="I113">
        <v>362361</v>
      </c>
      <c r="J113">
        <v>368393</v>
      </c>
      <c r="K113">
        <v>382792</v>
      </c>
      <c r="L113">
        <v>358389</v>
      </c>
      <c r="M113">
        <v>366049</v>
      </c>
      <c r="N113">
        <v>337360</v>
      </c>
    </row>
    <row r="114" spans="1:14" x14ac:dyDescent="0.3">
      <c r="A114" t="s">
        <v>65</v>
      </c>
      <c r="B114" t="s">
        <v>38</v>
      </c>
      <c r="C114">
        <v>379547</v>
      </c>
      <c r="D114">
        <v>382269</v>
      </c>
      <c r="E114">
        <v>344528</v>
      </c>
      <c r="F114">
        <v>375042</v>
      </c>
      <c r="G114">
        <v>362582</v>
      </c>
      <c r="H114">
        <v>372456</v>
      </c>
      <c r="I114">
        <v>368770</v>
      </c>
      <c r="J114">
        <v>376342</v>
      </c>
      <c r="K114">
        <v>387428</v>
      </c>
      <c r="L114">
        <v>363279</v>
      </c>
      <c r="M114">
        <v>379131</v>
      </c>
      <c r="N114">
        <v>345387</v>
      </c>
    </row>
    <row r="115" spans="1:14" x14ac:dyDescent="0.3">
      <c r="A115" t="s">
        <v>65</v>
      </c>
      <c r="B115" t="s">
        <v>39</v>
      </c>
      <c r="C115">
        <v>323588</v>
      </c>
      <c r="D115">
        <v>364544</v>
      </c>
      <c r="E115">
        <v>290522</v>
      </c>
      <c r="F115">
        <v>350991</v>
      </c>
      <c r="G115">
        <v>324593</v>
      </c>
      <c r="H115">
        <v>362640</v>
      </c>
      <c r="I115">
        <v>350324</v>
      </c>
      <c r="J115">
        <v>351877</v>
      </c>
      <c r="K115">
        <v>369087</v>
      </c>
      <c r="L115">
        <v>341846</v>
      </c>
      <c r="M115">
        <v>375563</v>
      </c>
      <c r="N115">
        <v>314053</v>
      </c>
    </row>
    <row r="116" spans="1:14" x14ac:dyDescent="0.3">
      <c r="A116" t="s">
        <v>65</v>
      </c>
      <c r="B116" t="s">
        <v>40</v>
      </c>
      <c r="C116" s="3">
        <v>41640</v>
      </c>
      <c r="D116" s="3">
        <v>41671</v>
      </c>
      <c r="E116" s="3">
        <v>41699</v>
      </c>
      <c r="F116" s="3">
        <v>41730</v>
      </c>
      <c r="G116" s="3">
        <v>41760</v>
      </c>
      <c r="H116" s="3">
        <v>41791</v>
      </c>
      <c r="I116" s="3">
        <v>41821</v>
      </c>
      <c r="J116" s="3">
        <v>41852</v>
      </c>
      <c r="K116" s="3">
        <v>41883</v>
      </c>
      <c r="L116" s="3">
        <v>41913</v>
      </c>
      <c r="M116" s="3">
        <v>41944</v>
      </c>
      <c r="N116" s="3">
        <v>41974</v>
      </c>
    </row>
    <row r="117" spans="1:14" x14ac:dyDescent="0.3">
      <c r="A117" t="s">
        <v>65</v>
      </c>
      <c r="B117" t="s">
        <v>41</v>
      </c>
      <c r="C117" s="2">
        <v>0.69879999999999998</v>
      </c>
      <c r="D117" s="2">
        <v>0.71299999999999997</v>
      </c>
      <c r="E117" s="2">
        <v>0.70399999999999996</v>
      </c>
      <c r="F117" s="2">
        <v>0.70979999999999999</v>
      </c>
      <c r="G117" s="2">
        <v>0.71589999999999998</v>
      </c>
      <c r="H117" s="2">
        <v>0.71960000000000002</v>
      </c>
      <c r="I117" s="2">
        <v>0.72750000000000004</v>
      </c>
      <c r="J117" s="2">
        <v>0.72960000000000003</v>
      </c>
      <c r="K117" s="2">
        <v>0.72950000000000004</v>
      </c>
      <c r="L117" s="2">
        <v>0.70930000000000004</v>
      </c>
      <c r="M117" s="2">
        <v>0.67320000000000002</v>
      </c>
      <c r="N117" s="2">
        <v>0.69389999999999996</v>
      </c>
    </row>
    <row r="118" spans="1:14" x14ac:dyDescent="0.3">
      <c r="A118" t="s">
        <v>65</v>
      </c>
      <c r="B118" t="s">
        <v>42</v>
      </c>
      <c r="C118" s="2">
        <v>0.74880000000000002</v>
      </c>
      <c r="D118" s="2">
        <v>0.77370000000000005</v>
      </c>
      <c r="E118" s="2">
        <v>0.76290000000000002</v>
      </c>
      <c r="F118" s="2">
        <v>0.7833</v>
      </c>
      <c r="G118" s="2">
        <v>0.79469999999999996</v>
      </c>
      <c r="H118" s="2">
        <v>0.79020000000000001</v>
      </c>
      <c r="I118" s="2">
        <v>0.80320000000000003</v>
      </c>
      <c r="J118" s="2">
        <v>0.80769999999999997</v>
      </c>
      <c r="K118" s="2">
        <v>0.80730000000000002</v>
      </c>
      <c r="L118" s="2">
        <v>0.78469999999999995</v>
      </c>
      <c r="M118" s="2">
        <v>0.73499999999999999</v>
      </c>
      <c r="N118" s="2">
        <v>0.74180000000000001</v>
      </c>
    </row>
    <row r="119" spans="1:14" x14ac:dyDescent="0.3">
      <c r="A119" t="s">
        <v>65</v>
      </c>
      <c r="B119" t="s">
        <v>43</v>
      </c>
      <c r="C119" s="2">
        <v>0.69679999999999997</v>
      </c>
      <c r="D119" s="2">
        <v>0.70879999999999999</v>
      </c>
      <c r="E119" s="2">
        <v>0.6986</v>
      </c>
      <c r="F119" s="2">
        <v>0.7016</v>
      </c>
      <c r="G119" s="2">
        <v>0.70840000000000003</v>
      </c>
      <c r="H119" s="2">
        <v>0.71550000000000002</v>
      </c>
      <c r="I119" s="2">
        <v>0.71870000000000001</v>
      </c>
      <c r="J119" s="2">
        <v>0.72009999999999996</v>
      </c>
      <c r="K119" s="2">
        <v>0.72270000000000001</v>
      </c>
      <c r="L119" s="2">
        <v>0.69969999999999999</v>
      </c>
      <c r="M119" s="2">
        <v>0.66830000000000001</v>
      </c>
      <c r="N119" s="2">
        <v>0.69169999999999998</v>
      </c>
    </row>
    <row r="120" spans="1:14" x14ac:dyDescent="0.3">
      <c r="A120" t="s">
        <v>65</v>
      </c>
      <c r="B120" t="s">
        <v>44</v>
      </c>
      <c r="C120" s="2">
        <v>0.82830000000000004</v>
      </c>
      <c r="D120" s="2">
        <v>0.83150000000000002</v>
      </c>
      <c r="E120" s="2">
        <v>0.83320000000000005</v>
      </c>
      <c r="F120" s="2">
        <v>0.84609999999999996</v>
      </c>
      <c r="G120" s="2">
        <v>0.84060000000000001</v>
      </c>
      <c r="H120" s="2">
        <v>0.82789999999999997</v>
      </c>
      <c r="I120" s="2">
        <v>0.83430000000000004</v>
      </c>
      <c r="J120" s="2">
        <v>0.83919999999999995</v>
      </c>
      <c r="K120" s="2">
        <v>0.83540000000000003</v>
      </c>
      <c r="L120" s="2">
        <v>0.83499999999999996</v>
      </c>
      <c r="M120" s="2">
        <v>0.83779999999999999</v>
      </c>
      <c r="N120" s="2">
        <v>0.82220000000000004</v>
      </c>
    </row>
    <row r="121" spans="1:14" x14ac:dyDescent="0.3">
      <c r="A121" t="s">
        <v>65</v>
      </c>
      <c r="B121" t="s">
        <v>45</v>
      </c>
      <c r="C121" s="2">
        <v>0.70609999999999995</v>
      </c>
      <c r="D121" s="2">
        <v>0.79290000000000005</v>
      </c>
      <c r="E121" s="2">
        <v>0.7026</v>
      </c>
      <c r="F121" s="2">
        <v>0.79179999999999995</v>
      </c>
      <c r="G121" s="2">
        <v>0.75260000000000005</v>
      </c>
      <c r="H121" s="2">
        <v>0.80510000000000004</v>
      </c>
      <c r="I121" s="2">
        <v>0.79259999999999997</v>
      </c>
      <c r="J121" s="2">
        <v>0.78459999999999996</v>
      </c>
      <c r="K121" s="2">
        <v>0.79579999999999995</v>
      </c>
      <c r="L121" s="2">
        <v>0.78580000000000005</v>
      </c>
      <c r="M121" s="2">
        <v>0.82989999999999997</v>
      </c>
      <c r="N121" s="2">
        <v>0.74760000000000004</v>
      </c>
    </row>
    <row r="122" spans="1:14" x14ac:dyDescent="0.3">
      <c r="A122" t="s">
        <v>65</v>
      </c>
      <c r="B122" t="s">
        <v>46</v>
      </c>
      <c r="C122" s="2">
        <v>0.84370000000000001</v>
      </c>
      <c r="D122" s="2">
        <v>0.85750000000000004</v>
      </c>
      <c r="E122" s="2">
        <v>0.84499999999999997</v>
      </c>
      <c r="F122" s="2">
        <v>0.83889999999999998</v>
      </c>
      <c r="G122" s="2">
        <v>0.85160000000000002</v>
      </c>
      <c r="H122" s="2">
        <v>0.86919999999999997</v>
      </c>
      <c r="I122" s="2">
        <v>0.87190000000000001</v>
      </c>
      <c r="J122" s="2">
        <v>0.86939999999999995</v>
      </c>
      <c r="K122" s="2">
        <v>0.87319999999999998</v>
      </c>
      <c r="L122" s="2">
        <v>0.84940000000000004</v>
      </c>
      <c r="M122" s="2">
        <v>0.80359999999999998</v>
      </c>
      <c r="N122" s="2">
        <v>0.84389999999999998</v>
      </c>
    </row>
    <row r="123" spans="1:14" x14ac:dyDescent="0.3">
      <c r="A123" t="s">
        <v>65</v>
      </c>
      <c r="B123" t="s">
        <v>47</v>
      </c>
      <c r="C123" s="2">
        <v>0.90639999999999998</v>
      </c>
      <c r="D123" s="2">
        <v>0.9224</v>
      </c>
      <c r="E123" s="2">
        <v>0.90859999999999996</v>
      </c>
      <c r="F123" s="2">
        <v>0.90310000000000001</v>
      </c>
      <c r="G123" s="2">
        <v>0.91710000000000003</v>
      </c>
      <c r="H123" s="2">
        <v>0.92</v>
      </c>
      <c r="I123" s="2">
        <v>0.94120000000000004</v>
      </c>
      <c r="J123" s="2">
        <v>0.9415</v>
      </c>
      <c r="K123" s="2">
        <v>0.9375</v>
      </c>
      <c r="L123" s="2">
        <v>0.91479999999999995</v>
      </c>
      <c r="M123" s="2">
        <v>0.86609999999999998</v>
      </c>
      <c r="N123" s="2">
        <v>0.89190000000000003</v>
      </c>
    </row>
    <row r="124" spans="1:14" x14ac:dyDescent="0.3">
      <c r="A124" t="s">
        <v>65</v>
      </c>
      <c r="B124" t="s">
        <v>48</v>
      </c>
      <c r="C124" s="2">
        <v>0.83460000000000001</v>
      </c>
      <c r="D124" s="2">
        <v>0.84799999999999998</v>
      </c>
      <c r="E124" s="2">
        <v>0.83460000000000001</v>
      </c>
      <c r="F124" s="2">
        <v>0.81910000000000005</v>
      </c>
      <c r="G124" s="2">
        <v>0.83350000000000002</v>
      </c>
      <c r="H124" s="2">
        <v>0.85219999999999996</v>
      </c>
      <c r="I124" s="2">
        <v>0.85270000000000001</v>
      </c>
      <c r="J124" s="2">
        <v>0.85160000000000002</v>
      </c>
      <c r="K124" s="2">
        <v>0.85429999999999995</v>
      </c>
      <c r="L124" s="2">
        <v>0.82889999999999997</v>
      </c>
      <c r="M124" s="2">
        <v>0.79479999999999995</v>
      </c>
      <c r="N124" s="2">
        <v>0.83540000000000003</v>
      </c>
    </row>
    <row r="125" spans="1:14" x14ac:dyDescent="0.3">
      <c r="A125" t="s">
        <v>65</v>
      </c>
      <c r="B125" t="s">
        <v>49</v>
      </c>
      <c r="C125" s="2">
        <v>0.98960000000000004</v>
      </c>
      <c r="D125" s="2">
        <v>0.8992</v>
      </c>
      <c r="E125" s="2">
        <v>1.0021</v>
      </c>
      <c r="F125" s="2">
        <v>0.89639999999999997</v>
      </c>
      <c r="G125" s="2">
        <v>0.95130000000000003</v>
      </c>
      <c r="H125" s="2">
        <v>0.89380000000000004</v>
      </c>
      <c r="I125" s="2">
        <v>0.91779999999999995</v>
      </c>
      <c r="J125" s="2">
        <v>0.92979999999999996</v>
      </c>
      <c r="K125" s="2">
        <v>0.91659999999999997</v>
      </c>
      <c r="L125" s="2">
        <v>0.90259999999999996</v>
      </c>
      <c r="M125" s="2">
        <v>0.81120000000000003</v>
      </c>
      <c r="N125" s="2">
        <v>0.92810000000000004</v>
      </c>
    </row>
    <row r="126" spans="1:14" x14ac:dyDescent="0.3">
      <c r="A126" t="s">
        <v>65</v>
      </c>
      <c r="B126" t="s">
        <v>50</v>
      </c>
    </row>
    <row r="127" spans="1:14" x14ac:dyDescent="0.3">
      <c r="A127" t="s">
        <v>65</v>
      </c>
      <c r="B127" t="s">
        <v>51</v>
      </c>
      <c r="C127" s="2">
        <v>1.9E-3</v>
      </c>
      <c r="D127" s="2">
        <v>3.3E-3</v>
      </c>
      <c r="E127" s="2">
        <v>0</v>
      </c>
      <c r="F127" s="2">
        <v>3.3999999999999998E-3</v>
      </c>
      <c r="G127" s="2">
        <v>3.0000000000000001E-3</v>
      </c>
      <c r="H127" s="2">
        <v>2E-3</v>
      </c>
      <c r="I127" s="2">
        <v>3.0999999999999999E-3</v>
      </c>
      <c r="J127" s="2">
        <v>4.3E-3</v>
      </c>
      <c r="K127" s="2">
        <v>4.0000000000000001E-3</v>
      </c>
      <c r="L127" s="2">
        <v>5.0000000000000001E-3</v>
      </c>
      <c r="M127" s="2">
        <v>4.0000000000000001E-3</v>
      </c>
      <c r="N127" s="2">
        <v>3.3E-3</v>
      </c>
    </row>
    <row r="128" spans="1:14" x14ac:dyDescent="0.3">
      <c r="A128" t="s">
        <v>65</v>
      </c>
      <c r="B128" t="s">
        <v>52</v>
      </c>
      <c r="C128" s="2">
        <v>1.9E-3</v>
      </c>
      <c r="D128" s="2">
        <v>3.2000000000000002E-3</v>
      </c>
      <c r="E128" s="2">
        <v>0</v>
      </c>
      <c r="F128" s="2">
        <v>3.2000000000000002E-3</v>
      </c>
      <c r="G128" s="2">
        <v>2.7000000000000001E-3</v>
      </c>
      <c r="H128" s="2">
        <v>1.9E-3</v>
      </c>
      <c r="I128" s="2">
        <v>2.8999999999999998E-3</v>
      </c>
      <c r="J128" s="2">
        <v>4.0000000000000001E-3</v>
      </c>
      <c r="K128" s="2">
        <v>3.8E-3</v>
      </c>
      <c r="L128" s="2">
        <v>4.7000000000000002E-3</v>
      </c>
      <c r="M128" s="2">
        <v>3.8E-3</v>
      </c>
      <c r="N128" s="2">
        <v>3.0999999999999999E-3</v>
      </c>
    </row>
    <row r="129" spans="1:14" x14ac:dyDescent="0.3">
      <c r="A129" t="s">
        <v>65</v>
      </c>
      <c r="B129" t="s">
        <v>53</v>
      </c>
      <c r="C129" s="2">
        <v>1.9E-3</v>
      </c>
      <c r="D129" s="2">
        <v>3.3E-3</v>
      </c>
      <c r="E129" s="2">
        <v>0</v>
      </c>
      <c r="F129" s="2">
        <v>3.3999999999999998E-3</v>
      </c>
      <c r="G129" s="2">
        <v>3.0000000000000001E-3</v>
      </c>
      <c r="H129" s="2">
        <v>1.9E-3</v>
      </c>
      <c r="I129" s="2">
        <v>3.0000000000000001E-3</v>
      </c>
      <c r="J129" s="2">
        <v>4.3E-3</v>
      </c>
      <c r="K129" s="2">
        <v>4.0000000000000001E-3</v>
      </c>
      <c r="L129" s="2">
        <v>5.0000000000000001E-3</v>
      </c>
      <c r="M129" s="2">
        <v>4.0000000000000001E-3</v>
      </c>
      <c r="N129" s="2">
        <v>3.2000000000000002E-3</v>
      </c>
    </row>
    <row r="130" spans="1:14" x14ac:dyDescent="0.3">
      <c r="A130" t="s">
        <v>65</v>
      </c>
      <c r="B130" t="s">
        <v>54</v>
      </c>
      <c r="C130" s="2">
        <v>1.5E-3</v>
      </c>
      <c r="D130" s="2">
        <v>3.5000000000000001E-3</v>
      </c>
      <c r="E130" s="2">
        <v>0</v>
      </c>
      <c r="F130" s="2">
        <v>3.3E-3</v>
      </c>
      <c r="G130" s="2">
        <v>2.3E-3</v>
      </c>
      <c r="H130" s="2">
        <v>1.8E-3</v>
      </c>
      <c r="I130" s="2">
        <v>2.5999999999999999E-3</v>
      </c>
      <c r="J130" s="2">
        <v>4.1000000000000003E-3</v>
      </c>
      <c r="K130" s="2">
        <v>3.3E-3</v>
      </c>
      <c r="L130" s="2">
        <v>3.5999999999999999E-3</v>
      </c>
      <c r="M130" s="2">
        <v>3.0999999999999999E-3</v>
      </c>
      <c r="N130" s="2">
        <v>3.0999999999999999E-3</v>
      </c>
    </row>
    <row r="131" spans="1:14" x14ac:dyDescent="0.3">
      <c r="A131" t="s">
        <v>65</v>
      </c>
      <c r="B131" t="s">
        <v>55</v>
      </c>
      <c r="C131" s="2">
        <v>1.8E-3</v>
      </c>
      <c r="D131" s="2">
        <v>2E-3</v>
      </c>
      <c r="E131" s="2">
        <v>0</v>
      </c>
      <c r="F131" s="2">
        <v>3.0000000000000001E-3</v>
      </c>
      <c r="G131" s="2">
        <v>2.3E-3</v>
      </c>
      <c r="H131" s="2">
        <v>1.8E-3</v>
      </c>
      <c r="I131" s="2">
        <v>2.3999999999999998E-3</v>
      </c>
      <c r="J131" s="2">
        <v>3.2000000000000002E-3</v>
      </c>
      <c r="K131" s="2">
        <v>3.3E-3</v>
      </c>
      <c r="L131" s="2">
        <v>3.5000000000000001E-3</v>
      </c>
      <c r="M131" s="2">
        <v>3.5000000000000001E-3</v>
      </c>
      <c r="N131" s="2">
        <v>2.8999999999999998E-3</v>
      </c>
    </row>
    <row r="132" spans="1:14" x14ac:dyDescent="0.3">
      <c r="A132" t="s">
        <v>65</v>
      </c>
      <c r="B132" t="s">
        <v>56</v>
      </c>
      <c r="C132" s="2">
        <v>1.5E-3</v>
      </c>
      <c r="D132" s="2">
        <v>3.5000000000000001E-3</v>
      </c>
      <c r="E132" s="2">
        <v>0</v>
      </c>
      <c r="F132" s="2">
        <v>3.3E-3</v>
      </c>
      <c r="G132" s="2">
        <v>2.3E-3</v>
      </c>
      <c r="H132" s="2">
        <v>1.5E-3</v>
      </c>
      <c r="I132" s="2">
        <v>2.5999999999999999E-3</v>
      </c>
      <c r="J132" s="2">
        <v>4.1000000000000003E-3</v>
      </c>
      <c r="K132" s="2">
        <v>3.3E-3</v>
      </c>
      <c r="L132" s="2">
        <v>3.5999999999999999E-3</v>
      </c>
      <c r="M132" s="2">
        <v>3.0999999999999999E-3</v>
      </c>
      <c r="N132" s="2">
        <v>3.0999999999999999E-3</v>
      </c>
    </row>
    <row r="133" spans="1:14" x14ac:dyDescent="0.3">
      <c r="A133" t="s">
        <v>65</v>
      </c>
      <c r="B133" t="s">
        <v>57</v>
      </c>
      <c r="C133" s="2">
        <v>1.5E-3</v>
      </c>
      <c r="D133" s="2">
        <v>3.7000000000000002E-3</v>
      </c>
      <c r="E133" s="2">
        <v>0</v>
      </c>
      <c r="F133" s="2">
        <v>2.2000000000000001E-3</v>
      </c>
      <c r="G133" s="2">
        <v>1.8E-3</v>
      </c>
      <c r="H133" s="2">
        <v>1.6999999999999999E-3</v>
      </c>
      <c r="I133" s="2">
        <v>2E-3</v>
      </c>
      <c r="J133" s="2">
        <v>2.3E-3</v>
      </c>
      <c r="K133" s="2">
        <v>2.0999999999999999E-3</v>
      </c>
      <c r="L133" s="2">
        <v>3.2000000000000002E-3</v>
      </c>
      <c r="M133" s="2">
        <v>4.5999999999999999E-3</v>
      </c>
      <c r="N133" s="2">
        <v>2.5000000000000001E-3</v>
      </c>
    </row>
    <row r="134" spans="1:14" x14ac:dyDescent="0.3">
      <c r="A134" t="s">
        <v>65</v>
      </c>
      <c r="B134" t="s">
        <v>58</v>
      </c>
    </row>
    <row r="135" spans="1:14" x14ac:dyDescent="0.3">
      <c r="A135" t="s">
        <v>65</v>
      </c>
      <c r="B135" t="s">
        <v>59</v>
      </c>
      <c r="C135">
        <v>312</v>
      </c>
      <c r="D135">
        <v>310</v>
      </c>
      <c r="E135">
        <v>313</v>
      </c>
      <c r="F135">
        <v>309</v>
      </c>
      <c r="G135">
        <v>289</v>
      </c>
      <c r="H135">
        <v>289</v>
      </c>
      <c r="I135">
        <v>288</v>
      </c>
      <c r="J135">
        <v>286</v>
      </c>
      <c r="K135">
        <v>287</v>
      </c>
      <c r="L135">
        <v>286</v>
      </c>
      <c r="M135">
        <v>288</v>
      </c>
      <c r="N135">
        <v>288</v>
      </c>
    </row>
    <row r="136" spans="1:14" x14ac:dyDescent="0.3">
      <c r="A136" t="s">
        <v>65</v>
      </c>
      <c r="B136" t="s">
        <v>60</v>
      </c>
      <c r="C136">
        <v>312</v>
      </c>
      <c r="D136">
        <v>310</v>
      </c>
      <c r="E136">
        <v>313</v>
      </c>
      <c r="F136">
        <v>310</v>
      </c>
      <c r="G136">
        <v>289</v>
      </c>
      <c r="H136">
        <v>289</v>
      </c>
      <c r="I136">
        <v>288</v>
      </c>
      <c r="J136">
        <v>287</v>
      </c>
      <c r="K136">
        <v>287</v>
      </c>
      <c r="L136">
        <v>286</v>
      </c>
      <c r="M136">
        <v>288</v>
      </c>
      <c r="N136">
        <v>288</v>
      </c>
    </row>
    <row r="137" spans="1:14" x14ac:dyDescent="0.3">
      <c r="A137" t="s">
        <v>65</v>
      </c>
      <c r="B137" t="s">
        <v>61</v>
      </c>
      <c r="C137">
        <v>312</v>
      </c>
      <c r="D137">
        <v>310</v>
      </c>
      <c r="E137">
        <v>313</v>
      </c>
      <c r="F137">
        <v>309</v>
      </c>
      <c r="G137">
        <v>289</v>
      </c>
      <c r="H137">
        <v>289</v>
      </c>
      <c r="I137">
        <v>288</v>
      </c>
      <c r="J137">
        <v>286</v>
      </c>
      <c r="K137">
        <v>287</v>
      </c>
      <c r="L137">
        <v>286</v>
      </c>
      <c r="M137">
        <v>288</v>
      </c>
      <c r="N137">
        <v>288</v>
      </c>
    </row>
    <row r="138" spans="1:14" x14ac:dyDescent="0.3">
      <c r="A138" t="s">
        <v>65</v>
      </c>
      <c r="B138" t="s">
        <v>62</v>
      </c>
      <c r="C138">
        <v>312</v>
      </c>
      <c r="D138">
        <v>309</v>
      </c>
      <c r="E138">
        <v>313</v>
      </c>
      <c r="F138">
        <v>310</v>
      </c>
      <c r="G138">
        <v>289</v>
      </c>
      <c r="H138">
        <v>289</v>
      </c>
      <c r="I138">
        <v>288</v>
      </c>
      <c r="J138">
        <v>287</v>
      </c>
      <c r="K138">
        <v>286</v>
      </c>
      <c r="L138">
        <v>286</v>
      </c>
      <c r="M138">
        <v>286</v>
      </c>
      <c r="N138">
        <v>288</v>
      </c>
    </row>
    <row r="139" spans="1:14" x14ac:dyDescent="0.3">
      <c r="A139" t="s">
        <v>65</v>
      </c>
      <c r="B139" t="s">
        <v>80</v>
      </c>
    </row>
    <row r="140" spans="1:14" x14ac:dyDescent="0.3">
      <c r="A140" t="s">
        <v>65</v>
      </c>
      <c r="B140" t="s">
        <v>81</v>
      </c>
      <c r="C140">
        <v>336.827</v>
      </c>
      <c r="D140">
        <v>463.68099999999998</v>
      </c>
      <c r="E140">
        <v>341.45600000000002</v>
      </c>
      <c r="F140">
        <v>377.03199999999998</v>
      </c>
      <c r="G140">
        <v>363.35599999999999</v>
      </c>
      <c r="H140">
        <v>412.661</v>
      </c>
      <c r="I140">
        <v>416.58600000000001</v>
      </c>
      <c r="J140">
        <v>413.23500000000001</v>
      </c>
      <c r="K140">
        <v>381.851</v>
      </c>
      <c r="L140">
        <v>357.01499999999999</v>
      </c>
      <c r="M140">
        <v>414.67599999999999</v>
      </c>
      <c r="N140">
        <v>464.50599999999997</v>
      </c>
    </row>
    <row r="141" spans="1:14" x14ac:dyDescent="0.3">
      <c r="A141" t="s">
        <v>65</v>
      </c>
      <c r="B141" t="s">
        <v>82</v>
      </c>
      <c r="C141">
        <v>392.02</v>
      </c>
      <c r="D141">
        <v>253.887</v>
      </c>
      <c r="E141">
        <v>310.09199999999998</v>
      </c>
      <c r="F141">
        <v>383.20400000000001</v>
      </c>
      <c r="G141">
        <v>352.91199999999998</v>
      </c>
      <c r="H141">
        <v>412.661</v>
      </c>
      <c r="I141">
        <v>374.03399999999999</v>
      </c>
      <c r="J141">
        <v>353.01799999999997</v>
      </c>
      <c r="K141">
        <v>383.84199999999998</v>
      </c>
      <c r="L141">
        <v>334.45400000000001</v>
      </c>
      <c r="M141">
        <v>447.38</v>
      </c>
      <c r="N141">
        <v>419.572</v>
      </c>
    </row>
    <row r="142" spans="1:14" x14ac:dyDescent="0.3">
      <c r="A142" t="s">
        <v>65</v>
      </c>
      <c r="B142" t="s">
        <v>83</v>
      </c>
      <c r="C142">
        <v>336.827</v>
      </c>
      <c r="D142">
        <v>463.68099999999998</v>
      </c>
      <c r="E142">
        <v>341.45600000000002</v>
      </c>
      <c r="F142">
        <v>377.03199999999998</v>
      </c>
      <c r="G142">
        <v>363.35599999999999</v>
      </c>
      <c r="H142">
        <v>343.31</v>
      </c>
      <c r="I142">
        <v>416.58600000000001</v>
      </c>
      <c r="J142">
        <v>413.23500000000001</v>
      </c>
      <c r="K142">
        <v>381.851</v>
      </c>
      <c r="L142">
        <v>357.01499999999999</v>
      </c>
      <c r="M142">
        <v>414.67599999999999</v>
      </c>
      <c r="N142">
        <v>464.50599999999997</v>
      </c>
    </row>
    <row r="143" spans="1:14" x14ac:dyDescent="0.3">
      <c r="A143" t="s">
        <v>65</v>
      </c>
      <c r="B143" t="s">
        <v>84</v>
      </c>
      <c r="C143">
        <v>303.48099999999999</v>
      </c>
      <c r="D143">
        <v>410.363</v>
      </c>
      <c r="E143">
        <v>303.71800000000002</v>
      </c>
      <c r="F143">
        <v>265.72899999999998</v>
      </c>
      <c r="G143">
        <v>244.04599999999999</v>
      </c>
      <c r="H143">
        <v>382.37599999999998</v>
      </c>
      <c r="I143">
        <v>304.858</v>
      </c>
      <c r="J143">
        <v>244.441</v>
      </c>
      <c r="K143">
        <v>204.024</v>
      </c>
      <c r="L143">
        <v>295.00099999999998</v>
      </c>
      <c r="M143">
        <v>467.37200000000001</v>
      </c>
      <c r="N143">
        <v>334.96499999999997</v>
      </c>
    </row>
    <row r="147" spans="1:14" x14ac:dyDescent="0.3">
      <c r="A147" t="s">
        <v>85</v>
      </c>
      <c r="B147" t="s">
        <v>86</v>
      </c>
    </row>
    <row r="148" spans="1:14" x14ac:dyDescent="0.3">
      <c r="A148" t="s">
        <v>87</v>
      </c>
      <c r="B148" t="s">
        <v>3</v>
      </c>
      <c r="C148" s="1">
        <v>41640</v>
      </c>
      <c r="D148" s="1">
        <v>41671</v>
      </c>
      <c r="E148" s="1">
        <v>41699</v>
      </c>
      <c r="F148" s="1">
        <v>41730</v>
      </c>
      <c r="G148" s="1">
        <v>41760</v>
      </c>
      <c r="H148" s="1">
        <v>41791</v>
      </c>
      <c r="I148" s="1">
        <v>41821</v>
      </c>
      <c r="J148" s="1">
        <v>41852</v>
      </c>
      <c r="K148" s="1">
        <v>41883</v>
      </c>
      <c r="L148" s="1">
        <v>41913</v>
      </c>
      <c r="M148" s="1">
        <v>41944</v>
      </c>
      <c r="N148" s="1">
        <v>41974</v>
      </c>
    </row>
    <row r="149" spans="1:14" x14ac:dyDescent="0.3">
      <c r="A149" t="s">
        <v>87</v>
      </c>
      <c r="B149" t="s">
        <v>4</v>
      </c>
      <c r="C149">
        <v>105</v>
      </c>
      <c r="D149">
        <v>105</v>
      </c>
      <c r="E149">
        <v>105</v>
      </c>
      <c r="F149">
        <v>83</v>
      </c>
      <c r="G149">
        <v>76</v>
      </c>
      <c r="H149">
        <v>78</v>
      </c>
      <c r="I149">
        <v>78</v>
      </c>
      <c r="J149">
        <v>78</v>
      </c>
      <c r="K149">
        <v>77</v>
      </c>
      <c r="L149">
        <v>73</v>
      </c>
      <c r="M149">
        <v>73</v>
      </c>
      <c r="N149">
        <v>66</v>
      </c>
    </row>
    <row r="150" spans="1:14" x14ac:dyDescent="0.3">
      <c r="A150" t="s">
        <v>87</v>
      </c>
      <c r="B150" t="s">
        <v>5</v>
      </c>
      <c r="C150">
        <v>16455300</v>
      </c>
      <c r="D150">
        <v>15228340</v>
      </c>
      <c r="E150">
        <v>14838540</v>
      </c>
      <c r="F150">
        <v>15501700</v>
      </c>
      <c r="G150">
        <v>10838220</v>
      </c>
      <c r="H150">
        <v>11201160</v>
      </c>
      <c r="I150">
        <v>10918220</v>
      </c>
      <c r="J150">
        <v>11448020</v>
      </c>
      <c r="K150">
        <v>11157200</v>
      </c>
      <c r="L150">
        <v>10027282</v>
      </c>
      <c r="M150">
        <v>9772200</v>
      </c>
      <c r="N150">
        <v>9551020</v>
      </c>
    </row>
    <row r="151" spans="1:14" x14ac:dyDescent="0.3">
      <c r="A151" t="s">
        <v>87</v>
      </c>
      <c r="B151" t="s">
        <v>6</v>
      </c>
    </row>
    <row r="152" spans="1:14" x14ac:dyDescent="0.3">
      <c r="A152" t="s">
        <v>87</v>
      </c>
      <c r="B152" t="s">
        <v>7</v>
      </c>
      <c r="C152">
        <v>105</v>
      </c>
      <c r="D152">
        <v>105</v>
      </c>
      <c r="E152">
        <v>105</v>
      </c>
      <c r="F152">
        <v>105</v>
      </c>
      <c r="G152">
        <v>77</v>
      </c>
      <c r="H152">
        <v>78</v>
      </c>
      <c r="I152">
        <v>78</v>
      </c>
      <c r="J152">
        <v>77</v>
      </c>
      <c r="K152">
        <v>76</v>
      </c>
      <c r="L152">
        <v>74</v>
      </c>
      <c r="M152">
        <v>73</v>
      </c>
      <c r="N152">
        <v>71</v>
      </c>
    </row>
    <row r="153" spans="1:14" x14ac:dyDescent="0.3">
      <c r="A153" t="s">
        <v>87</v>
      </c>
      <c r="B153" t="s">
        <v>8</v>
      </c>
    </row>
    <row r="154" spans="1:14" x14ac:dyDescent="0.3">
      <c r="A154" t="s">
        <v>87</v>
      </c>
      <c r="B154" t="s">
        <v>9</v>
      </c>
      <c r="C154">
        <v>16458096</v>
      </c>
      <c r="D154">
        <v>15228781</v>
      </c>
      <c r="E154">
        <v>14841558</v>
      </c>
      <c r="F154">
        <v>15503259</v>
      </c>
      <c r="G154">
        <v>10841278</v>
      </c>
      <c r="H154">
        <v>11205019</v>
      </c>
      <c r="I154">
        <v>11145752</v>
      </c>
      <c r="J154">
        <v>11213008</v>
      </c>
      <c r="K154">
        <v>10949823</v>
      </c>
      <c r="L154">
        <v>10250246</v>
      </c>
      <c r="M154">
        <v>9772609</v>
      </c>
      <c r="N154">
        <v>9551446</v>
      </c>
    </row>
    <row r="155" spans="1:14" x14ac:dyDescent="0.3">
      <c r="A155" t="s">
        <v>87</v>
      </c>
      <c r="B155" t="s">
        <v>10</v>
      </c>
      <c r="C155">
        <v>4022807</v>
      </c>
      <c r="D155">
        <v>3750281</v>
      </c>
      <c r="E155">
        <v>3485470</v>
      </c>
      <c r="F155">
        <v>4567025</v>
      </c>
      <c r="G155">
        <v>3018154</v>
      </c>
      <c r="H155">
        <v>3198839</v>
      </c>
      <c r="I155">
        <v>3215050</v>
      </c>
      <c r="J155">
        <v>3106022</v>
      </c>
      <c r="K155">
        <v>3172555</v>
      </c>
      <c r="L155">
        <v>3138676</v>
      </c>
      <c r="M155">
        <v>2198739</v>
      </c>
      <c r="N155">
        <v>2379391</v>
      </c>
    </row>
    <row r="156" spans="1:14" x14ac:dyDescent="0.3">
      <c r="A156" t="s">
        <v>87</v>
      </c>
      <c r="B156" t="s">
        <v>11</v>
      </c>
      <c r="C156">
        <v>12435289</v>
      </c>
      <c r="D156">
        <v>11478500</v>
      </c>
      <c r="E156">
        <v>11356088</v>
      </c>
      <c r="F156">
        <v>10936234</v>
      </c>
      <c r="G156">
        <v>7823123</v>
      </c>
      <c r="H156">
        <v>8006180</v>
      </c>
      <c r="I156">
        <v>7930702</v>
      </c>
      <c r="J156">
        <v>8106986</v>
      </c>
      <c r="K156">
        <v>7777268</v>
      </c>
      <c r="L156">
        <v>7111570</v>
      </c>
      <c r="M156">
        <v>7573870</v>
      </c>
      <c r="N156">
        <v>7172054</v>
      </c>
    </row>
    <row r="157" spans="1:14" x14ac:dyDescent="0.3">
      <c r="A157" t="s">
        <v>87</v>
      </c>
      <c r="B157" t="s">
        <v>12</v>
      </c>
      <c r="C157" s="2">
        <v>0.24443000000000001</v>
      </c>
      <c r="D157" s="2">
        <v>0.24626000000000001</v>
      </c>
      <c r="E157" s="2">
        <v>0.23485</v>
      </c>
      <c r="F157" s="2">
        <v>0.29458000000000001</v>
      </c>
      <c r="G157" s="2">
        <v>0.27839000000000003</v>
      </c>
      <c r="H157" s="2">
        <v>0.28548000000000001</v>
      </c>
      <c r="I157" s="2">
        <v>0.28845999999999999</v>
      </c>
      <c r="J157" s="2">
        <v>0.27700000000000002</v>
      </c>
      <c r="K157" s="2">
        <v>0.28974</v>
      </c>
      <c r="L157" s="2">
        <v>0.30620000000000003</v>
      </c>
      <c r="M157" s="2">
        <v>0.22499</v>
      </c>
      <c r="N157" s="2">
        <v>0.24911</v>
      </c>
    </row>
    <row r="158" spans="1:14" x14ac:dyDescent="0.3">
      <c r="A158" t="s">
        <v>87</v>
      </c>
      <c r="B158" t="s">
        <v>13</v>
      </c>
      <c r="C158" s="2">
        <v>0.75556999999999996</v>
      </c>
      <c r="D158" s="2">
        <v>0.75373999999999997</v>
      </c>
      <c r="E158" s="2">
        <v>0.76515</v>
      </c>
      <c r="F158" s="2">
        <v>0.70542000000000005</v>
      </c>
      <c r="G158" s="2">
        <v>0.72160999999999997</v>
      </c>
      <c r="H158" s="2">
        <v>0.71452000000000004</v>
      </c>
      <c r="I158" s="2">
        <v>0.71153999999999995</v>
      </c>
      <c r="J158" s="2">
        <v>0.72299999999999998</v>
      </c>
      <c r="K158" s="2">
        <v>0.71026</v>
      </c>
      <c r="L158" s="2">
        <v>0.69379999999999997</v>
      </c>
      <c r="M158" s="2">
        <v>0.77500999999999998</v>
      </c>
      <c r="N158" s="2">
        <v>0.75088999999999995</v>
      </c>
    </row>
    <row r="159" spans="1:14" x14ac:dyDescent="0.3">
      <c r="A159" t="s">
        <v>87</v>
      </c>
      <c r="B159" t="s">
        <v>14</v>
      </c>
    </row>
    <row r="160" spans="1:14" x14ac:dyDescent="0.3">
      <c r="A160" t="s">
        <v>87</v>
      </c>
      <c r="B160" t="s">
        <v>15</v>
      </c>
      <c r="C160">
        <v>32282</v>
      </c>
      <c r="D160">
        <v>32547</v>
      </c>
      <c r="E160">
        <v>28670</v>
      </c>
      <c r="F160">
        <v>30998</v>
      </c>
      <c r="G160">
        <v>22757</v>
      </c>
      <c r="H160">
        <v>24700</v>
      </c>
      <c r="I160">
        <v>23339</v>
      </c>
      <c r="J160">
        <v>23168</v>
      </c>
      <c r="K160">
        <v>23532</v>
      </c>
      <c r="L160">
        <v>21299</v>
      </c>
      <c r="M160">
        <v>21898</v>
      </c>
      <c r="N160">
        <v>20323</v>
      </c>
    </row>
    <row r="161" spans="1:14" x14ac:dyDescent="0.3">
      <c r="A161" t="s">
        <v>87</v>
      </c>
      <c r="B161" t="s">
        <v>16</v>
      </c>
      <c r="C161">
        <v>30378</v>
      </c>
      <c r="D161">
        <v>30669</v>
      </c>
      <c r="E161">
        <v>27127</v>
      </c>
      <c r="F161">
        <v>29389</v>
      </c>
      <c r="G161">
        <v>21278</v>
      </c>
      <c r="H161">
        <v>23294</v>
      </c>
      <c r="I161">
        <v>22055</v>
      </c>
      <c r="J161">
        <v>21937</v>
      </c>
      <c r="K161">
        <v>22186</v>
      </c>
      <c r="L161">
        <v>20172</v>
      </c>
      <c r="M161">
        <v>20445</v>
      </c>
      <c r="N161">
        <v>19153</v>
      </c>
    </row>
    <row r="162" spans="1:14" x14ac:dyDescent="0.3">
      <c r="A162" t="s">
        <v>87</v>
      </c>
      <c r="B162" t="s">
        <v>17</v>
      </c>
      <c r="C162">
        <v>31720</v>
      </c>
      <c r="D162">
        <v>32220</v>
      </c>
      <c r="E162">
        <v>28452</v>
      </c>
      <c r="F162">
        <v>30361</v>
      </c>
      <c r="G162">
        <v>22474</v>
      </c>
      <c r="H162">
        <v>24226</v>
      </c>
      <c r="I162">
        <v>22920</v>
      </c>
      <c r="J162">
        <v>22848</v>
      </c>
      <c r="K162">
        <v>23073</v>
      </c>
      <c r="L162">
        <v>20947</v>
      </c>
      <c r="M162">
        <v>21691</v>
      </c>
      <c r="N162">
        <v>20225</v>
      </c>
    </row>
    <row r="163" spans="1:14" x14ac:dyDescent="0.3">
      <c r="A163" t="s">
        <v>87</v>
      </c>
      <c r="B163" t="s">
        <v>18</v>
      </c>
      <c r="C163" t="s">
        <v>88</v>
      </c>
      <c r="D163" t="s">
        <v>89</v>
      </c>
      <c r="E163" t="s">
        <v>90</v>
      </c>
      <c r="F163" t="s">
        <v>69</v>
      </c>
      <c r="G163" t="s">
        <v>91</v>
      </c>
      <c r="H163" t="s">
        <v>92</v>
      </c>
      <c r="I163" t="s">
        <v>93</v>
      </c>
      <c r="J163" t="s">
        <v>94</v>
      </c>
      <c r="K163" t="s">
        <v>95</v>
      </c>
      <c r="L163" t="s">
        <v>28</v>
      </c>
      <c r="M163" t="s">
        <v>75</v>
      </c>
      <c r="N163" t="s">
        <v>76</v>
      </c>
    </row>
    <row r="164" spans="1:14" x14ac:dyDescent="0.3">
      <c r="A164" t="s">
        <v>87</v>
      </c>
      <c r="B164" t="s">
        <v>31</v>
      </c>
      <c r="C164" t="s">
        <v>79</v>
      </c>
      <c r="D164" t="s">
        <v>77</v>
      </c>
      <c r="E164" t="s">
        <v>79</v>
      </c>
      <c r="F164" t="s">
        <v>35</v>
      </c>
      <c r="G164" t="s">
        <v>79</v>
      </c>
      <c r="H164" t="s">
        <v>78</v>
      </c>
      <c r="I164" t="s">
        <v>77</v>
      </c>
      <c r="J164" t="s">
        <v>96</v>
      </c>
      <c r="K164" t="s">
        <v>78</v>
      </c>
      <c r="L164" t="s">
        <v>35</v>
      </c>
      <c r="M164" t="s">
        <v>78</v>
      </c>
      <c r="N164" t="s">
        <v>79</v>
      </c>
    </row>
    <row r="165" spans="1:14" x14ac:dyDescent="0.3">
      <c r="A165" t="s">
        <v>87</v>
      </c>
      <c r="B165" t="s">
        <v>36</v>
      </c>
      <c r="C165">
        <v>25511</v>
      </c>
      <c r="D165">
        <v>26507</v>
      </c>
      <c r="E165">
        <v>23547</v>
      </c>
      <c r="F165">
        <v>25426</v>
      </c>
      <c r="G165">
        <v>17549</v>
      </c>
      <c r="H165">
        <v>18673</v>
      </c>
      <c r="I165">
        <v>18246</v>
      </c>
      <c r="J165">
        <v>17883</v>
      </c>
      <c r="K165">
        <v>18434</v>
      </c>
      <c r="L165">
        <v>17067</v>
      </c>
      <c r="M165">
        <v>17204</v>
      </c>
      <c r="N165">
        <v>15812</v>
      </c>
    </row>
    <row r="166" spans="1:14" x14ac:dyDescent="0.3">
      <c r="A166" t="s">
        <v>87</v>
      </c>
      <c r="B166" t="s">
        <v>37</v>
      </c>
      <c r="C166">
        <v>24903</v>
      </c>
      <c r="D166">
        <v>25677</v>
      </c>
      <c r="E166">
        <v>23014</v>
      </c>
      <c r="F166">
        <v>25426</v>
      </c>
      <c r="G166">
        <v>17515</v>
      </c>
      <c r="H166">
        <v>18622</v>
      </c>
      <c r="I166">
        <v>18246</v>
      </c>
      <c r="J166">
        <v>17883</v>
      </c>
      <c r="K166">
        <v>18375</v>
      </c>
      <c r="L166">
        <v>17067</v>
      </c>
      <c r="M166">
        <v>16902</v>
      </c>
      <c r="N166">
        <v>15572</v>
      </c>
    </row>
    <row r="167" spans="1:14" x14ac:dyDescent="0.3">
      <c r="A167" t="s">
        <v>87</v>
      </c>
      <c r="B167" t="s">
        <v>38</v>
      </c>
      <c r="C167">
        <v>25511</v>
      </c>
      <c r="D167">
        <v>26507</v>
      </c>
      <c r="E167">
        <v>23547</v>
      </c>
      <c r="F167">
        <v>25262</v>
      </c>
      <c r="G167">
        <v>17549</v>
      </c>
      <c r="H167">
        <v>18673</v>
      </c>
      <c r="I167">
        <v>17923</v>
      </c>
      <c r="J167">
        <v>17795</v>
      </c>
      <c r="K167">
        <v>18434</v>
      </c>
      <c r="L167">
        <v>16884</v>
      </c>
      <c r="M167">
        <v>17204</v>
      </c>
      <c r="N167">
        <v>15812</v>
      </c>
    </row>
    <row r="168" spans="1:14" x14ac:dyDescent="0.3">
      <c r="A168" t="s">
        <v>87</v>
      </c>
      <c r="B168" t="s">
        <v>39</v>
      </c>
      <c r="C168">
        <v>23400</v>
      </c>
      <c r="D168">
        <v>25496</v>
      </c>
      <c r="E168">
        <v>20253</v>
      </c>
      <c r="F168">
        <v>24417</v>
      </c>
      <c r="G168">
        <v>16151</v>
      </c>
      <c r="H168">
        <v>17984</v>
      </c>
      <c r="I168">
        <v>16615</v>
      </c>
      <c r="J168">
        <v>16941</v>
      </c>
      <c r="K168">
        <v>17285</v>
      </c>
      <c r="L168">
        <v>15990</v>
      </c>
      <c r="M168">
        <v>16716</v>
      </c>
      <c r="N168">
        <v>13987</v>
      </c>
    </row>
    <row r="169" spans="1:14" x14ac:dyDescent="0.3">
      <c r="A169" t="s">
        <v>87</v>
      </c>
      <c r="B169" t="s">
        <v>40</v>
      </c>
      <c r="C169" s="3">
        <v>41640</v>
      </c>
      <c r="D169" s="3">
        <v>41671</v>
      </c>
      <c r="E169" s="3">
        <v>41699</v>
      </c>
      <c r="F169" s="3">
        <v>41730</v>
      </c>
      <c r="G169" s="3">
        <v>41760</v>
      </c>
      <c r="H169" s="3">
        <v>41791</v>
      </c>
      <c r="I169" s="3">
        <v>41821</v>
      </c>
      <c r="J169" s="3">
        <v>41852</v>
      </c>
      <c r="K169" s="3">
        <v>41883</v>
      </c>
      <c r="L169" s="3">
        <v>41913</v>
      </c>
      <c r="M169" s="3">
        <v>41944</v>
      </c>
      <c r="N169" s="3">
        <v>41974</v>
      </c>
    </row>
    <row r="170" spans="1:14" x14ac:dyDescent="0.3">
      <c r="A170" t="s">
        <v>87</v>
      </c>
      <c r="B170" t="s">
        <v>41</v>
      </c>
      <c r="C170" s="2">
        <v>0.68520000000000003</v>
      </c>
      <c r="D170" s="2">
        <v>0.69630000000000003</v>
      </c>
      <c r="E170" s="2">
        <v>0.69579999999999997</v>
      </c>
      <c r="F170" s="2">
        <v>0.6946</v>
      </c>
      <c r="G170" s="2">
        <v>0.64029999999999998</v>
      </c>
      <c r="H170" s="2">
        <v>0.63009999999999999</v>
      </c>
      <c r="I170" s="2">
        <v>0.64190000000000003</v>
      </c>
      <c r="J170" s="2">
        <v>0.65049999999999997</v>
      </c>
      <c r="K170" s="2">
        <v>0.64629999999999999</v>
      </c>
      <c r="L170" s="2">
        <v>0.64680000000000004</v>
      </c>
      <c r="M170" s="2">
        <v>0.61980000000000002</v>
      </c>
      <c r="N170" s="2">
        <v>0.63170000000000004</v>
      </c>
    </row>
    <row r="171" spans="1:14" x14ac:dyDescent="0.3">
      <c r="A171" t="s">
        <v>87</v>
      </c>
      <c r="B171" t="s">
        <v>42</v>
      </c>
      <c r="C171" s="2">
        <v>0.75239999999999996</v>
      </c>
      <c r="D171" s="2">
        <v>0.76429999999999998</v>
      </c>
      <c r="E171" s="2">
        <v>0.76480000000000004</v>
      </c>
      <c r="F171" s="2">
        <v>0.78480000000000005</v>
      </c>
      <c r="G171" s="2">
        <v>0.75049999999999994</v>
      </c>
      <c r="H171" s="2">
        <v>0.72660000000000002</v>
      </c>
      <c r="I171" s="2">
        <v>0.73619999999999997</v>
      </c>
      <c r="J171" s="2">
        <v>0.74909999999999999</v>
      </c>
      <c r="K171" s="2">
        <v>0.75660000000000005</v>
      </c>
      <c r="L171" s="2">
        <v>0.75170000000000003</v>
      </c>
      <c r="M171" s="2">
        <v>0.70750000000000002</v>
      </c>
      <c r="N171" s="2">
        <v>0.70579999999999998</v>
      </c>
    </row>
    <row r="172" spans="1:14" x14ac:dyDescent="0.3">
      <c r="A172" t="s">
        <v>87</v>
      </c>
      <c r="B172" t="s">
        <v>43</v>
      </c>
      <c r="C172" s="2">
        <v>0.69020000000000004</v>
      </c>
      <c r="D172" s="2">
        <v>0.69579999999999997</v>
      </c>
      <c r="E172" s="2">
        <v>0.69289999999999996</v>
      </c>
      <c r="F172" s="2">
        <v>0.69010000000000005</v>
      </c>
      <c r="G172" s="2">
        <v>0.62719999999999998</v>
      </c>
      <c r="H172" s="2">
        <v>0.62239999999999995</v>
      </c>
      <c r="I172" s="2">
        <v>0.63370000000000004</v>
      </c>
      <c r="J172" s="2">
        <v>0.63929999999999998</v>
      </c>
      <c r="K172" s="2">
        <v>0.63480000000000003</v>
      </c>
      <c r="L172" s="2">
        <v>0.63219999999999998</v>
      </c>
      <c r="M172" s="2">
        <v>0.61470000000000002</v>
      </c>
      <c r="N172" s="2">
        <v>0.62429999999999997</v>
      </c>
    </row>
    <row r="173" spans="1:14" x14ac:dyDescent="0.3">
      <c r="A173" t="s">
        <v>87</v>
      </c>
      <c r="B173" t="s">
        <v>44</v>
      </c>
      <c r="C173" s="2">
        <v>0.79020000000000001</v>
      </c>
      <c r="D173" s="2">
        <v>0.81440000000000001</v>
      </c>
      <c r="E173" s="2">
        <v>0.82130000000000003</v>
      </c>
      <c r="F173" s="2">
        <v>0.82030000000000003</v>
      </c>
      <c r="G173" s="2">
        <v>0.77110000000000001</v>
      </c>
      <c r="H173" s="2">
        <v>0.75600000000000001</v>
      </c>
      <c r="I173" s="2">
        <v>0.78180000000000005</v>
      </c>
      <c r="J173" s="2">
        <v>0.77190000000000003</v>
      </c>
      <c r="K173" s="2">
        <v>0.7833</v>
      </c>
      <c r="L173" s="2">
        <v>0.80130000000000001</v>
      </c>
      <c r="M173" s="2">
        <v>0.78559999999999997</v>
      </c>
      <c r="N173" s="2">
        <v>0.77810000000000001</v>
      </c>
    </row>
    <row r="174" spans="1:14" x14ac:dyDescent="0.3">
      <c r="A174" t="s">
        <v>87</v>
      </c>
      <c r="B174" t="s">
        <v>45</v>
      </c>
      <c r="C174" s="2">
        <v>0.72489999999999999</v>
      </c>
      <c r="D174" s="2">
        <v>0.78339999999999999</v>
      </c>
      <c r="E174" s="2">
        <v>0.70640000000000003</v>
      </c>
      <c r="F174" s="2">
        <v>0.78769999999999996</v>
      </c>
      <c r="G174" s="2">
        <v>0.7097</v>
      </c>
      <c r="H174" s="2">
        <v>0.72809999999999997</v>
      </c>
      <c r="I174" s="2">
        <v>0.71189999999999998</v>
      </c>
      <c r="J174" s="2">
        <v>0.73119999999999996</v>
      </c>
      <c r="K174" s="2">
        <v>0.73450000000000004</v>
      </c>
      <c r="L174" s="2">
        <v>0.75070000000000003</v>
      </c>
      <c r="M174" s="2">
        <v>0.76329999999999998</v>
      </c>
      <c r="N174" s="2">
        <v>0.68820000000000003</v>
      </c>
    </row>
    <row r="175" spans="1:14" x14ac:dyDescent="0.3">
      <c r="A175" t="s">
        <v>87</v>
      </c>
      <c r="B175" t="s">
        <v>46</v>
      </c>
      <c r="C175" s="2">
        <v>0.86709999999999998</v>
      </c>
      <c r="D175" s="2">
        <v>0.85489999999999999</v>
      </c>
      <c r="E175" s="2">
        <v>0.84719999999999995</v>
      </c>
      <c r="F175" s="2">
        <v>0.84689999999999999</v>
      </c>
      <c r="G175" s="2">
        <v>0.83030000000000004</v>
      </c>
      <c r="H175" s="2">
        <v>0.83340000000000003</v>
      </c>
      <c r="I175" s="2">
        <v>0.82110000000000005</v>
      </c>
      <c r="J175" s="2">
        <v>0.84279999999999999</v>
      </c>
      <c r="K175" s="2">
        <v>0.82499999999999996</v>
      </c>
      <c r="L175" s="2">
        <v>0.80730000000000002</v>
      </c>
      <c r="M175" s="2">
        <v>0.78900000000000003</v>
      </c>
      <c r="N175" s="2">
        <v>0.81189999999999996</v>
      </c>
    </row>
    <row r="176" spans="1:14" x14ac:dyDescent="0.3">
      <c r="A176" t="s">
        <v>87</v>
      </c>
      <c r="B176" t="s">
        <v>47</v>
      </c>
      <c r="C176" s="2">
        <v>0.91779999999999995</v>
      </c>
      <c r="D176" s="2">
        <v>0.91279999999999994</v>
      </c>
      <c r="E176" s="2">
        <v>0.90149999999999997</v>
      </c>
      <c r="F176" s="2">
        <v>0.90720000000000001</v>
      </c>
      <c r="G176" s="2">
        <v>0.91180000000000005</v>
      </c>
      <c r="H176" s="2">
        <v>0.90890000000000004</v>
      </c>
      <c r="I176" s="2">
        <v>0.88990000000000002</v>
      </c>
      <c r="J176" s="2">
        <v>0.91900000000000004</v>
      </c>
      <c r="K176" s="2">
        <v>0.91349999999999998</v>
      </c>
      <c r="L176" s="2">
        <v>0.88839999999999997</v>
      </c>
      <c r="M176" s="2">
        <v>0.85580000000000001</v>
      </c>
      <c r="N176" s="2">
        <v>0.86819999999999997</v>
      </c>
    </row>
    <row r="177" spans="1:14" x14ac:dyDescent="0.3">
      <c r="A177" t="s">
        <v>87</v>
      </c>
      <c r="B177" t="s">
        <v>48</v>
      </c>
      <c r="C177" s="2">
        <v>0.85819999999999996</v>
      </c>
      <c r="D177" s="2">
        <v>0.8458</v>
      </c>
      <c r="E177" s="2">
        <v>0.83730000000000004</v>
      </c>
      <c r="F177" s="2">
        <v>0.82930000000000004</v>
      </c>
      <c r="G177" s="2">
        <v>0.80320000000000003</v>
      </c>
      <c r="H177" s="2">
        <v>0.80740000000000001</v>
      </c>
      <c r="I177" s="2">
        <v>0.81040000000000001</v>
      </c>
      <c r="J177" s="2">
        <v>0.82089999999999996</v>
      </c>
      <c r="K177" s="2">
        <v>0.79449999999999998</v>
      </c>
      <c r="L177" s="2">
        <v>0.7843</v>
      </c>
      <c r="M177" s="2">
        <v>0.77510000000000001</v>
      </c>
      <c r="N177" s="2">
        <v>0.79849999999999999</v>
      </c>
    </row>
    <row r="178" spans="1:14" x14ac:dyDescent="0.3">
      <c r="A178" t="s">
        <v>87</v>
      </c>
      <c r="B178" t="s">
        <v>49</v>
      </c>
      <c r="C178" s="2">
        <v>0.94530000000000003</v>
      </c>
      <c r="D178" s="2">
        <v>0.88880000000000003</v>
      </c>
      <c r="E178" s="2">
        <v>0.98499999999999999</v>
      </c>
      <c r="F178" s="2">
        <v>0.88190000000000002</v>
      </c>
      <c r="G178" s="2">
        <v>0.9022</v>
      </c>
      <c r="H178" s="2">
        <v>0.86539999999999995</v>
      </c>
      <c r="I178" s="2">
        <v>0.90169999999999995</v>
      </c>
      <c r="J178" s="2">
        <v>0.88959999999999995</v>
      </c>
      <c r="K178" s="2">
        <v>0.87980000000000003</v>
      </c>
      <c r="L178" s="2">
        <v>0.86160000000000003</v>
      </c>
      <c r="M178" s="2">
        <v>0.81200000000000006</v>
      </c>
      <c r="N178" s="2">
        <v>0.91790000000000005</v>
      </c>
    </row>
    <row r="179" spans="1:14" x14ac:dyDescent="0.3">
      <c r="A179" t="s">
        <v>87</v>
      </c>
      <c r="B179" t="s">
        <v>50</v>
      </c>
    </row>
    <row r="180" spans="1:14" x14ac:dyDescent="0.3">
      <c r="A180" t="s">
        <v>87</v>
      </c>
      <c r="B180" t="s">
        <v>51</v>
      </c>
      <c r="C180" s="2">
        <v>0</v>
      </c>
      <c r="D180" s="2">
        <v>0</v>
      </c>
      <c r="E180" s="2">
        <v>0</v>
      </c>
      <c r="F180" s="2">
        <v>0</v>
      </c>
      <c r="G180" s="2">
        <v>6.7999999999999996E-3</v>
      </c>
      <c r="H180" s="2">
        <v>9.4999999999999998E-3</v>
      </c>
      <c r="I180" s="2">
        <v>0</v>
      </c>
      <c r="J180" s="2">
        <v>6.4999999999999997E-3</v>
      </c>
      <c r="K180" s="2">
        <v>8.3000000000000001E-3</v>
      </c>
      <c r="L180" s="2">
        <v>6.4000000000000003E-3</v>
      </c>
      <c r="M180" s="2">
        <v>9.1000000000000004E-3</v>
      </c>
      <c r="N180" s="2">
        <v>9.2999999999999992E-3</v>
      </c>
    </row>
    <row r="181" spans="1:14" x14ac:dyDescent="0.3">
      <c r="A181" t="s">
        <v>87</v>
      </c>
      <c r="B181" t="s">
        <v>52</v>
      </c>
      <c r="C181" s="2">
        <v>0</v>
      </c>
      <c r="D181" s="2">
        <v>0</v>
      </c>
      <c r="E181" s="2">
        <v>0</v>
      </c>
      <c r="F181" s="2">
        <v>0</v>
      </c>
      <c r="G181" s="2">
        <v>5.8999999999999999E-3</v>
      </c>
      <c r="H181" s="2">
        <v>8.6E-3</v>
      </c>
      <c r="I181" s="2">
        <v>0</v>
      </c>
      <c r="J181" s="2">
        <v>6.0000000000000001E-3</v>
      </c>
      <c r="K181" s="2">
        <v>7.1000000000000004E-3</v>
      </c>
      <c r="L181" s="2">
        <v>5.4999999999999997E-3</v>
      </c>
      <c r="M181" s="2">
        <v>8.6999999999999994E-3</v>
      </c>
      <c r="N181" s="2">
        <v>8.6E-3</v>
      </c>
    </row>
    <row r="182" spans="1:14" x14ac:dyDescent="0.3">
      <c r="A182" t="s">
        <v>87</v>
      </c>
      <c r="B182" t="s">
        <v>53</v>
      </c>
      <c r="C182" s="2">
        <v>0</v>
      </c>
      <c r="D182" s="2">
        <v>0</v>
      </c>
      <c r="E182" s="2">
        <v>0</v>
      </c>
      <c r="F182" s="2">
        <v>0</v>
      </c>
      <c r="G182" s="2">
        <v>7.0000000000000001E-3</v>
      </c>
      <c r="H182" s="2">
        <v>9.7000000000000003E-3</v>
      </c>
      <c r="I182" s="2">
        <v>0</v>
      </c>
      <c r="J182" s="2">
        <v>6.6E-3</v>
      </c>
      <c r="K182" s="2">
        <v>8.3000000000000001E-3</v>
      </c>
      <c r="L182" s="2">
        <v>6.4999999999999997E-3</v>
      </c>
      <c r="M182" s="2">
        <v>8.8999999999999999E-3</v>
      </c>
      <c r="N182" s="2">
        <v>9.1999999999999998E-3</v>
      </c>
    </row>
    <row r="183" spans="1:14" x14ac:dyDescent="0.3">
      <c r="A183" t="s">
        <v>87</v>
      </c>
      <c r="B183" t="s">
        <v>54</v>
      </c>
      <c r="C183" s="2">
        <v>0</v>
      </c>
      <c r="D183" s="2">
        <v>0</v>
      </c>
      <c r="E183" s="2">
        <v>3.5999999999999999E-3</v>
      </c>
      <c r="F183" s="2">
        <v>0</v>
      </c>
      <c r="G183" s="2">
        <v>6.1000000000000004E-3</v>
      </c>
      <c r="H183" s="2">
        <v>9.5999999999999992E-3</v>
      </c>
      <c r="I183" s="2">
        <v>0</v>
      </c>
      <c r="J183" s="2">
        <v>6.0000000000000001E-3</v>
      </c>
      <c r="K183" s="2">
        <v>7.7000000000000002E-3</v>
      </c>
      <c r="L183" s="2">
        <v>5.4000000000000003E-3</v>
      </c>
      <c r="M183" s="2">
        <v>8.6999999999999994E-3</v>
      </c>
      <c r="N183" s="2">
        <v>7.3000000000000001E-3</v>
      </c>
    </row>
    <row r="184" spans="1:14" x14ac:dyDescent="0.3">
      <c r="A184" t="s">
        <v>87</v>
      </c>
      <c r="B184" t="s">
        <v>55</v>
      </c>
      <c r="C184" s="2">
        <v>0</v>
      </c>
      <c r="D184" s="2">
        <v>0</v>
      </c>
      <c r="E184" s="2">
        <v>4.1000000000000003E-3</v>
      </c>
      <c r="F184" s="2">
        <v>0</v>
      </c>
      <c r="G184" s="2">
        <v>6.1999999999999998E-3</v>
      </c>
      <c r="H184" s="2">
        <v>8.9999999999999993E-3</v>
      </c>
      <c r="I184" s="2">
        <v>0</v>
      </c>
      <c r="J184" s="2">
        <v>6.0000000000000001E-3</v>
      </c>
      <c r="K184" s="2">
        <v>6.6E-3</v>
      </c>
      <c r="L184" s="2">
        <v>5.4000000000000003E-3</v>
      </c>
      <c r="M184" s="2">
        <v>1.03E-2</v>
      </c>
      <c r="N184" s="2">
        <v>7.7999999999999996E-3</v>
      </c>
    </row>
    <row r="185" spans="1:14" x14ac:dyDescent="0.3">
      <c r="A185" t="s">
        <v>87</v>
      </c>
      <c r="B185" t="s">
        <v>56</v>
      </c>
      <c r="C185" s="2">
        <v>0</v>
      </c>
      <c r="D185" s="2">
        <v>0</v>
      </c>
      <c r="E185" s="2">
        <v>3.5999999999999999E-3</v>
      </c>
      <c r="F185" s="2">
        <v>0</v>
      </c>
      <c r="G185" s="2">
        <v>6.1000000000000004E-3</v>
      </c>
      <c r="H185" s="2">
        <v>9.5999999999999992E-3</v>
      </c>
      <c r="I185" s="2">
        <v>0</v>
      </c>
      <c r="J185" s="2">
        <v>4.3E-3</v>
      </c>
      <c r="K185" s="2">
        <v>7.7000000000000002E-3</v>
      </c>
      <c r="L185" s="2">
        <v>5.1999999999999998E-3</v>
      </c>
      <c r="M185" s="2">
        <v>8.6999999999999994E-3</v>
      </c>
      <c r="N185" s="2">
        <v>7.3000000000000001E-3</v>
      </c>
    </row>
    <row r="186" spans="1:14" x14ac:dyDescent="0.3">
      <c r="A186" t="s">
        <v>87</v>
      </c>
      <c r="B186" t="s">
        <v>57</v>
      </c>
      <c r="C186" s="2">
        <v>0</v>
      </c>
      <c r="D186" s="2">
        <v>0</v>
      </c>
      <c r="E186" s="2">
        <v>0</v>
      </c>
      <c r="F186" s="2">
        <v>0</v>
      </c>
      <c r="G186" s="2">
        <v>4.1000000000000003E-3</v>
      </c>
      <c r="H186" s="2">
        <v>7.1000000000000004E-3</v>
      </c>
      <c r="I186" s="2">
        <v>0</v>
      </c>
      <c r="J186" s="2">
        <v>4.3E-3</v>
      </c>
      <c r="K186" s="2">
        <v>6.0000000000000001E-3</v>
      </c>
      <c r="L186" s="2">
        <v>4.7999999999999996E-3</v>
      </c>
      <c r="M186" s="2">
        <v>8.2000000000000007E-3</v>
      </c>
      <c r="N186" s="2">
        <v>7.9000000000000008E-3</v>
      </c>
    </row>
    <row r="187" spans="1:14" x14ac:dyDescent="0.3">
      <c r="A187" t="s">
        <v>87</v>
      </c>
      <c r="B187" t="s">
        <v>58</v>
      </c>
    </row>
    <row r="188" spans="1:14" x14ac:dyDescent="0.3">
      <c r="A188" t="s">
        <v>87</v>
      </c>
      <c r="B188" t="s">
        <v>59</v>
      </c>
      <c r="C188">
        <v>105</v>
      </c>
      <c r="D188">
        <v>105</v>
      </c>
      <c r="E188">
        <v>104</v>
      </c>
      <c r="F188">
        <v>105</v>
      </c>
      <c r="G188">
        <v>76</v>
      </c>
      <c r="H188">
        <v>76</v>
      </c>
      <c r="I188">
        <v>78</v>
      </c>
      <c r="J188">
        <v>76</v>
      </c>
      <c r="K188">
        <v>74</v>
      </c>
      <c r="L188">
        <v>73</v>
      </c>
      <c r="M188">
        <v>71</v>
      </c>
      <c r="N188">
        <v>69</v>
      </c>
    </row>
    <row r="189" spans="1:14" x14ac:dyDescent="0.3">
      <c r="A189" t="s">
        <v>87</v>
      </c>
      <c r="B189" t="s">
        <v>60</v>
      </c>
      <c r="C189">
        <v>105</v>
      </c>
      <c r="D189">
        <v>105</v>
      </c>
      <c r="E189">
        <v>104</v>
      </c>
      <c r="F189">
        <v>105</v>
      </c>
      <c r="G189">
        <v>76</v>
      </c>
      <c r="H189">
        <v>76</v>
      </c>
      <c r="I189">
        <v>78</v>
      </c>
      <c r="J189">
        <v>76</v>
      </c>
      <c r="K189">
        <v>74</v>
      </c>
      <c r="L189">
        <v>73</v>
      </c>
      <c r="M189">
        <v>71</v>
      </c>
      <c r="N189">
        <v>69</v>
      </c>
    </row>
    <row r="190" spans="1:14" x14ac:dyDescent="0.3">
      <c r="A190" t="s">
        <v>87</v>
      </c>
      <c r="B190" t="s">
        <v>61</v>
      </c>
      <c r="C190">
        <v>105</v>
      </c>
      <c r="D190">
        <v>105</v>
      </c>
      <c r="E190">
        <v>104</v>
      </c>
      <c r="F190">
        <v>105</v>
      </c>
      <c r="G190">
        <v>76</v>
      </c>
      <c r="H190">
        <v>76</v>
      </c>
      <c r="I190">
        <v>78</v>
      </c>
      <c r="J190">
        <v>76</v>
      </c>
      <c r="K190">
        <v>74</v>
      </c>
      <c r="L190">
        <v>73</v>
      </c>
      <c r="M190">
        <v>71</v>
      </c>
      <c r="N190">
        <v>69</v>
      </c>
    </row>
    <row r="191" spans="1:14" x14ac:dyDescent="0.3">
      <c r="A191" t="s">
        <v>87</v>
      </c>
      <c r="B191" t="s">
        <v>62</v>
      </c>
      <c r="C191">
        <v>105</v>
      </c>
      <c r="D191">
        <v>105</v>
      </c>
      <c r="E191">
        <v>105</v>
      </c>
      <c r="F191">
        <v>105</v>
      </c>
      <c r="G191">
        <v>76</v>
      </c>
      <c r="H191">
        <v>76</v>
      </c>
      <c r="I191">
        <v>78</v>
      </c>
      <c r="J191">
        <v>76</v>
      </c>
      <c r="K191">
        <v>74</v>
      </c>
      <c r="L191">
        <v>73</v>
      </c>
      <c r="M191">
        <v>71</v>
      </c>
      <c r="N191">
        <v>69</v>
      </c>
    </row>
    <row r="192" spans="1:14" x14ac:dyDescent="0.3">
      <c r="A192" t="s">
        <v>87</v>
      </c>
      <c r="B192" t="s">
        <v>80</v>
      </c>
    </row>
    <row r="193" spans="1:14" x14ac:dyDescent="0.3">
      <c r="A193" t="s">
        <v>87</v>
      </c>
      <c r="B193" t="s">
        <v>81</v>
      </c>
      <c r="C193">
        <v>51.747</v>
      </c>
      <c r="D193">
        <v>49.65</v>
      </c>
      <c r="E193">
        <v>50.607999999999997</v>
      </c>
      <c r="F193">
        <v>52.213999999999999</v>
      </c>
      <c r="G193">
        <v>64.600999999999999</v>
      </c>
      <c r="H193">
        <v>75.671000000000006</v>
      </c>
      <c r="I193">
        <v>68.268000000000001</v>
      </c>
      <c r="J193">
        <v>65.3</v>
      </c>
      <c r="K193">
        <v>60.000999999999998</v>
      </c>
      <c r="L193">
        <v>55.264000000000003</v>
      </c>
      <c r="M193">
        <v>63.512999999999998</v>
      </c>
      <c r="N193">
        <v>49.131999999999998</v>
      </c>
    </row>
    <row r="194" spans="1:14" x14ac:dyDescent="0.3">
      <c r="A194" t="s">
        <v>87</v>
      </c>
      <c r="B194" t="s">
        <v>82</v>
      </c>
      <c r="C194">
        <v>44.357999999999997</v>
      </c>
      <c r="D194">
        <v>35.787999999999997</v>
      </c>
      <c r="E194">
        <v>56.585000000000001</v>
      </c>
      <c r="F194">
        <v>52.213999999999999</v>
      </c>
      <c r="G194">
        <v>65.650999999999996</v>
      </c>
      <c r="H194">
        <v>70.89</v>
      </c>
      <c r="I194">
        <v>68.268000000000001</v>
      </c>
      <c r="J194">
        <v>65.3</v>
      </c>
      <c r="K194">
        <v>51.122999999999998</v>
      </c>
      <c r="L194">
        <v>55.264000000000003</v>
      </c>
      <c r="M194">
        <v>73.77</v>
      </c>
      <c r="N194">
        <v>51.534999999999997</v>
      </c>
    </row>
    <row r="195" spans="1:14" x14ac:dyDescent="0.3">
      <c r="A195" t="s">
        <v>87</v>
      </c>
      <c r="B195" t="s">
        <v>83</v>
      </c>
      <c r="C195">
        <v>51.747</v>
      </c>
      <c r="D195">
        <v>49.65</v>
      </c>
      <c r="E195">
        <v>50.607999999999997</v>
      </c>
      <c r="F195">
        <v>55.210999999999999</v>
      </c>
      <c r="G195">
        <v>64.600999999999999</v>
      </c>
      <c r="H195">
        <v>75.671000000000006</v>
      </c>
      <c r="I195">
        <v>66.084999999999994</v>
      </c>
      <c r="J195">
        <v>46.734000000000002</v>
      </c>
      <c r="K195">
        <v>60.000999999999998</v>
      </c>
      <c r="L195">
        <v>53.258000000000003</v>
      </c>
      <c r="M195">
        <v>63.512999999999998</v>
      </c>
      <c r="N195">
        <v>49.131999999999998</v>
      </c>
    </row>
    <row r="196" spans="1:14" x14ac:dyDescent="0.3">
      <c r="A196" t="s">
        <v>87</v>
      </c>
      <c r="B196" t="s">
        <v>84</v>
      </c>
      <c r="C196">
        <v>51.481999999999999</v>
      </c>
      <c r="D196">
        <v>44.185000000000002</v>
      </c>
      <c r="E196">
        <v>45.936999999999998</v>
      </c>
      <c r="F196">
        <v>46.081000000000003</v>
      </c>
      <c r="G196">
        <v>39.606999999999999</v>
      </c>
      <c r="H196">
        <v>54.131</v>
      </c>
      <c r="I196">
        <v>62.031999999999996</v>
      </c>
      <c r="J196">
        <v>44.393000000000001</v>
      </c>
      <c r="K196">
        <v>43.835000000000001</v>
      </c>
      <c r="L196">
        <v>46.655999999999999</v>
      </c>
      <c r="M196">
        <v>58.027999999999999</v>
      </c>
      <c r="N196">
        <v>46.54</v>
      </c>
    </row>
    <row r="200" spans="1:14" x14ac:dyDescent="0.3">
      <c r="A200" t="s">
        <v>97</v>
      </c>
      <c r="B200" t="s">
        <v>98</v>
      </c>
    </row>
    <row r="201" spans="1:14" x14ac:dyDescent="0.3">
      <c r="A201" t="s">
        <v>99</v>
      </c>
      <c r="B201" t="s">
        <v>3</v>
      </c>
      <c r="C201" s="1">
        <v>41640</v>
      </c>
      <c r="D201" s="1">
        <v>41671</v>
      </c>
      <c r="E201" s="1">
        <v>41699</v>
      </c>
      <c r="F201" s="1">
        <v>41730</v>
      </c>
      <c r="G201" s="1">
        <v>41760</v>
      </c>
      <c r="H201" s="1">
        <v>41791</v>
      </c>
      <c r="I201" s="1">
        <v>41821</v>
      </c>
      <c r="J201" s="1">
        <v>41852</v>
      </c>
      <c r="K201" s="1">
        <v>41883</v>
      </c>
      <c r="L201" s="1">
        <v>41913</v>
      </c>
      <c r="M201" s="1">
        <v>41944</v>
      </c>
      <c r="N201" s="1">
        <v>41974</v>
      </c>
    </row>
    <row r="202" spans="1:14" x14ac:dyDescent="0.3">
      <c r="A202" t="s">
        <v>99</v>
      </c>
      <c r="B202" t="s">
        <v>4</v>
      </c>
      <c r="C202">
        <v>17</v>
      </c>
      <c r="D202">
        <v>17</v>
      </c>
      <c r="E202">
        <v>17</v>
      </c>
      <c r="F202">
        <v>17</v>
      </c>
      <c r="G202">
        <v>17</v>
      </c>
      <c r="H202">
        <v>17</v>
      </c>
      <c r="I202">
        <v>17</v>
      </c>
      <c r="J202">
        <v>17</v>
      </c>
      <c r="K202">
        <v>17</v>
      </c>
      <c r="L202">
        <v>17</v>
      </c>
      <c r="M202">
        <v>17</v>
      </c>
      <c r="N202">
        <v>17</v>
      </c>
    </row>
    <row r="203" spans="1:14" x14ac:dyDescent="0.3">
      <c r="A203" t="s">
        <v>99</v>
      </c>
      <c r="B203" t="s">
        <v>5</v>
      </c>
      <c r="C203">
        <v>109806259</v>
      </c>
      <c r="D203">
        <v>104593250</v>
      </c>
      <c r="E203">
        <v>98403588</v>
      </c>
      <c r="F203">
        <v>111019519</v>
      </c>
      <c r="G203">
        <v>116594265</v>
      </c>
      <c r="H203">
        <v>124092000</v>
      </c>
      <c r="I203">
        <v>120024097</v>
      </c>
      <c r="J203">
        <v>118257780</v>
      </c>
      <c r="K203">
        <v>124184091</v>
      </c>
      <c r="L203">
        <v>113652829</v>
      </c>
      <c r="M203">
        <v>111207117</v>
      </c>
      <c r="N203">
        <v>114819200</v>
      </c>
    </row>
    <row r="204" spans="1:14" x14ac:dyDescent="0.3">
      <c r="A204" t="s">
        <v>99</v>
      </c>
      <c r="B204" t="s">
        <v>6</v>
      </c>
    </row>
    <row r="205" spans="1:14" x14ac:dyDescent="0.3">
      <c r="A205" t="s">
        <v>99</v>
      </c>
      <c r="B205" t="s">
        <v>7</v>
      </c>
      <c r="C205">
        <v>17</v>
      </c>
      <c r="D205">
        <v>17</v>
      </c>
      <c r="E205">
        <v>17</v>
      </c>
      <c r="F205">
        <v>17</v>
      </c>
      <c r="G205">
        <v>17</v>
      </c>
      <c r="H205">
        <v>17</v>
      </c>
      <c r="I205">
        <v>17</v>
      </c>
      <c r="J205">
        <v>17</v>
      </c>
      <c r="K205">
        <v>17</v>
      </c>
      <c r="L205">
        <v>17</v>
      </c>
      <c r="M205">
        <v>17</v>
      </c>
      <c r="N205">
        <v>17</v>
      </c>
    </row>
    <row r="206" spans="1:14" x14ac:dyDescent="0.3">
      <c r="A206" t="s">
        <v>99</v>
      </c>
      <c r="B206" t="s">
        <v>8</v>
      </c>
    </row>
    <row r="207" spans="1:14" x14ac:dyDescent="0.3">
      <c r="A207" t="s">
        <v>99</v>
      </c>
      <c r="B207" t="s">
        <v>9</v>
      </c>
      <c r="C207">
        <v>109657117</v>
      </c>
      <c r="D207">
        <v>95153741</v>
      </c>
      <c r="E207">
        <v>110728089</v>
      </c>
      <c r="F207">
        <v>113416446</v>
      </c>
      <c r="G207">
        <v>123313348</v>
      </c>
      <c r="H207">
        <v>113817995</v>
      </c>
      <c r="I207">
        <v>122098242</v>
      </c>
      <c r="J207">
        <v>123729891</v>
      </c>
      <c r="K207">
        <v>116624196</v>
      </c>
      <c r="L207">
        <v>119058539</v>
      </c>
      <c r="M207">
        <v>109270227</v>
      </c>
      <c r="N207">
        <v>116793866</v>
      </c>
    </row>
    <row r="208" spans="1:14" x14ac:dyDescent="0.3">
      <c r="A208" t="s">
        <v>99</v>
      </c>
      <c r="B208" t="s">
        <v>10</v>
      </c>
      <c r="C208">
        <v>26215980</v>
      </c>
      <c r="D208">
        <v>23236798</v>
      </c>
      <c r="E208">
        <v>25142357</v>
      </c>
      <c r="F208">
        <v>31549928</v>
      </c>
      <c r="G208">
        <v>31816691</v>
      </c>
      <c r="H208">
        <v>30154653</v>
      </c>
      <c r="I208">
        <v>32858836</v>
      </c>
      <c r="J208">
        <v>31816830</v>
      </c>
      <c r="K208">
        <v>30761962</v>
      </c>
      <c r="L208">
        <v>33661346</v>
      </c>
      <c r="M208">
        <v>23101680</v>
      </c>
      <c r="N208">
        <v>27912836</v>
      </c>
    </row>
    <row r="209" spans="1:14" x14ac:dyDescent="0.3">
      <c r="A209" t="s">
        <v>99</v>
      </c>
      <c r="B209" t="s">
        <v>11</v>
      </c>
      <c r="C209">
        <v>83441137</v>
      </c>
      <c r="D209">
        <v>71916943</v>
      </c>
      <c r="E209">
        <v>85585732</v>
      </c>
      <c r="F209">
        <v>81866518</v>
      </c>
      <c r="G209">
        <v>91496657</v>
      </c>
      <c r="H209">
        <v>83663342</v>
      </c>
      <c r="I209">
        <v>89239406</v>
      </c>
      <c r="J209">
        <v>91913062</v>
      </c>
      <c r="K209">
        <v>85862234</v>
      </c>
      <c r="L209">
        <v>85397194</v>
      </c>
      <c r="M209">
        <v>86168548</v>
      </c>
      <c r="N209">
        <v>88881030</v>
      </c>
    </row>
    <row r="210" spans="1:14" x14ac:dyDescent="0.3">
      <c r="A210" t="s">
        <v>99</v>
      </c>
      <c r="B210" t="s">
        <v>12</v>
      </c>
      <c r="C210" s="2">
        <v>0.23907</v>
      </c>
      <c r="D210" s="2">
        <v>0.2442</v>
      </c>
      <c r="E210" s="2">
        <v>0.22706000000000001</v>
      </c>
      <c r="F210" s="2">
        <v>0.27817999999999998</v>
      </c>
      <c r="G210" s="2">
        <v>0.25801000000000002</v>
      </c>
      <c r="H210" s="2">
        <v>0.26494000000000001</v>
      </c>
      <c r="I210" s="2">
        <v>0.26912000000000003</v>
      </c>
      <c r="J210" s="2">
        <v>0.25714999999999999</v>
      </c>
      <c r="K210" s="2">
        <v>0.26377</v>
      </c>
      <c r="L210" s="2">
        <v>0.28272999999999998</v>
      </c>
      <c r="M210" s="2">
        <v>0.21142</v>
      </c>
      <c r="N210" s="2">
        <v>0.23899000000000001</v>
      </c>
    </row>
    <row r="211" spans="1:14" x14ac:dyDescent="0.3">
      <c r="A211" t="s">
        <v>99</v>
      </c>
      <c r="B211" t="s">
        <v>13</v>
      </c>
      <c r="C211" s="2">
        <v>0.76093</v>
      </c>
      <c r="D211" s="2">
        <v>0.75580000000000003</v>
      </c>
      <c r="E211" s="2">
        <v>0.77293999999999996</v>
      </c>
      <c r="F211" s="2">
        <v>0.72182000000000002</v>
      </c>
      <c r="G211" s="2">
        <v>0.74199000000000004</v>
      </c>
      <c r="H211" s="2">
        <v>0.73506000000000005</v>
      </c>
      <c r="I211" s="2">
        <v>0.73087999999999997</v>
      </c>
      <c r="J211" s="2">
        <v>0.74285000000000001</v>
      </c>
      <c r="K211" s="2">
        <v>0.73623000000000005</v>
      </c>
      <c r="L211" s="2">
        <v>0.71726999999999996</v>
      </c>
      <c r="M211" s="2">
        <v>0.78857999999999995</v>
      </c>
      <c r="N211" s="2">
        <v>0.76100999999999996</v>
      </c>
    </row>
    <row r="212" spans="1:14" x14ac:dyDescent="0.3">
      <c r="A212" t="s">
        <v>99</v>
      </c>
      <c r="B212" t="s">
        <v>14</v>
      </c>
    </row>
    <row r="213" spans="1:14" x14ac:dyDescent="0.3">
      <c r="A213" t="s">
        <v>99</v>
      </c>
      <c r="B213" t="s">
        <v>15</v>
      </c>
      <c r="C213">
        <v>196499</v>
      </c>
      <c r="D213">
        <v>199166</v>
      </c>
      <c r="E213">
        <v>202415</v>
      </c>
      <c r="F213">
        <v>212940</v>
      </c>
      <c r="G213">
        <v>217041</v>
      </c>
      <c r="H213">
        <v>223592</v>
      </c>
      <c r="I213">
        <v>217914</v>
      </c>
      <c r="J213">
        <v>217506</v>
      </c>
      <c r="K213">
        <v>219527</v>
      </c>
      <c r="L213">
        <v>216229</v>
      </c>
      <c r="M213">
        <v>211240</v>
      </c>
      <c r="N213">
        <v>204465</v>
      </c>
    </row>
    <row r="214" spans="1:14" x14ac:dyDescent="0.3">
      <c r="A214" t="s">
        <v>99</v>
      </c>
      <c r="B214" t="s">
        <v>16</v>
      </c>
      <c r="C214">
        <v>192399</v>
      </c>
      <c r="D214">
        <v>194679</v>
      </c>
      <c r="E214">
        <v>198144</v>
      </c>
      <c r="F214">
        <v>208509</v>
      </c>
      <c r="G214">
        <v>215659</v>
      </c>
      <c r="H214">
        <v>216795</v>
      </c>
      <c r="I214">
        <v>214928</v>
      </c>
      <c r="J214">
        <v>213280</v>
      </c>
      <c r="K214">
        <v>215080</v>
      </c>
      <c r="L214">
        <v>210796</v>
      </c>
      <c r="M214">
        <v>207125</v>
      </c>
      <c r="N214">
        <v>200564</v>
      </c>
    </row>
    <row r="215" spans="1:14" x14ac:dyDescent="0.3">
      <c r="A215" t="s">
        <v>99</v>
      </c>
      <c r="B215" t="s">
        <v>17</v>
      </c>
      <c r="C215">
        <v>196218</v>
      </c>
      <c r="D215">
        <v>198593</v>
      </c>
      <c r="E215">
        <v>202204</v>
      </c>
      <c r="F215">
        <v>211348</v>
      </c>
      <c r="G215">
        <v>213290</v>
      </c>
      <c r="H215">
        <v>220750</v>
      </c>
      <c r="I215">
        <v>216978</v>
      </c>
      <c r="J215">
        <v>214219</v>
      </c>
      <c r="K215">
        <v>216005</v>
      </c>
      <c r="L215">
        <v>213795</v>
      </c>
      <c r="M215">
        <v>209904</v>
      </c>
      <c r="N215">
        <v>204019</v>
      </c>
    </row>
    <row r="216" spans="1:14" x14ac:dyDescent="0.3">
      <c r="A216" t="s">
        <v>99</v>
      </c>
      <c r="B216" t="s">
        <v>18</v>
      </c>
      <c r="C216" t="s">
        <v>100</v>
      </c>
      <c r="D216" t="s">
        <v>20</v>
      </c>
      <c r="E216" t="s">
        <v>68</v>
      </c>
      <c r="F216" t="s">
        <v>101</v>
      </c>
      <c r="G216" t="s">
        <v>102</v>
      </c>
      <c r="H216" t="s">
        <v>103</v>
      </c>
      <c r="I216" t="s">
        <v>104</v>
      </c>
      <c r="J216" t="s">
        <v>105</v>
      </c>
      <c r="K216" t="s">
        <v>74</v>
      </c>
      <c r="L216" t="s">
        <v>106</v>
      </c>
      <c r="M216" t="s">
        <v>107</v>
      </c>
      <c r="N216" t="s">
        <v>76</v>
      </c>
    </row>
    <row r="217" spans="1:14" x14ac:dyDescent="0.3">
      <c r="A217" t="s">
        <v>99</v>
      </c>
      <c r="B217" t="s">
        <v>31</v>
      </c>
      <c r="C217" t="s">
        <v>32</v>
      </c>
      <c r="D217" t="s">
        <v>77</v>
      </c>
      <c r="E217" t="s">
        <v>33</v>
      </c>
      <c r="F217" t="s">
        <v>78</v>
      </c>
      <c r="G217" t="s">
        <v>96</v>
      </c>
      <c r="H217" t="s">
        <v>33</v>
      </c>
      <c r="I217" t="s">
        <v>35</v>
      </c>
      <c r="J217" t="s">
        <v>96</v>
      </c>
      <c r="K217" t="s">
        <v>78</v>
      </c>
      <c r="L217" t="s">
        <v>77</v>
      </c>
      <c r="M217" t="s">
        <v>108</v>
      </c>
      <c r="N217" t="s">
        <v>77</v>
      </c>
    </row>
    <row r="218" spans="1:14" x14ac:dyDescent="0.3">
      <c r="A218" t="s">
        <v>99</v>
      </c>
      <c r="B218" t="s">
        <v>36</v>
      </c>
      <c r="C218">
        <v>170267</v>
      </c>
      <c r="D218">
        <v>171842</v>
      </c>
      <c r="E218">
        <v>178811</v>
      </c>
      <c r="F218">
        <v>187233</v>
      </c>
      <c r="G218">
        <v>191114</v>
      </c>
      <c r="H218">
        <v>185371</v>
      </c>
      <c r="I218">
        <v>189900</v>
      </c>
      <c r="J218">
        <v>185458</v>
      </c>
      <c r="K218">
        <v>190694</v>
      </c>
      <c r="L218">
        <v>193326</v>
      </c>
      <c r="M218">
        <v>178305</v>
      </c>
      <c r="N218">
        <v>184525</v>
      </c>
    </row>
    <row r="219" spans="1:14" x14ac:dyDescent="0.3">
      <c r="A219" t="s">
        <v>99</v>
      </c>
      <c r="B219" t="s">
        <v>37</v>
      </c>
      <c r="C219">
        <v>170267</v>
      </c>
      <c r="D219">
        <v>164807</v>
      </c>
      <c r="E219">
        <v>178811</v>
      </c>
      <c r="F219">
        <v>180194</v>
      </c>
      <c r="G219">
        <v>191114</v>
      </c>
      <c r="H219">
        <v>181658</v>
      </c>
      <c r="I219">
        <v>189900</v>
      </c>
      <c r="J219">
        <v>185458</v>
      </c>
      <c r="K219">
        <v>180676</v>
      </c>
      <c r="L219">
        <v>193326</v>
      </c>
      <c r="M219">
        <v>178305</v>
      </c>
      <c r="N219">
        <v>183027</v>
      </c>
    </row>
    <row r="220" spans="1:14" x14ac:dyDescent="0.3">
      <c r="A220" t="s">
        <v>99</v>
      </c>
      <c r="B220" t="s">
        <v>38</v>
      </c>
      <c r="C220">
        <v>169068</v>
      </c>
      <c r="D220">
        <v>171842</v>
      </c>
      <c r="E220">
        <v>171584</v>
      </c>
      <c r="F220">
        <v>187233</v>
      </c>
      <c r="G220">
        <v>189787</v>
      </c>
      <c r="H220">
        <v>185371</v>
      </c>
      <c r="I220">
        <v>187095</v>
      </c>
      <c r="J220">
        <v>185359</v>
      </c>
      <c r="K220">
        <v>190694</v>
      </c>
      <c r="L220">
        <v>189747</v>
      </c>
      <c r="M220">
        <v>176945</v>
      </c>
      <c r="N220">
        <v>184525</v>
      </c>
    </row>
    <row r="221" spans="1:14" x14ac:dyDescent="0.3">
      <c r="A221" t="s">
        <v>99</v>
      </c>
      <c r="B221" t="s">
        <v>39</v>
      </c>
      <c r="C221">
        <v>160829</v>
      </c>
      <c r="D221">
        <v>135945</v>
      </c>
      <c r="E221">
        <v>150750</v>
      </c>
      <c r="F221">
        <v>167741</v>
      </c>
      <c r="G221">
        <v>184273</v>
      </c>
      <c r="H221">
        <v>170480</v>
      </c>
      <c r="I221">
        <v>180279</v>
      </c>
      <c r="J221">
        <v>167317</v>
      </c>
      <c r="K221">
        <v>168288</v>
      </c>
      <c r="L221">
        <v>160680</v>
      </c>
      <c r="M221">
        <v>163485</v>
      </c>
      <c r="N221">
        <v>154874</v>
      </c>
    </row>
    <row r="222" spans="1:14" x14ac:dyDescent="0.3">
      <c r="A222" t="s">
        <v>99</v>
      </c>
      <c r="B222" t="s">
        <v>40</v>
      </c>
      <c r="C222" s="3">
        <v>41640</v>
      </c>
      <c r="D222" s="3">
        <v>41671</v>
      </c>
      <c r="E222" s="3">
        <v>41699</v>
      </c>
      <c r="F222" s="3">
        <v>41730</v>
      </c>
      <c r="G222" s="3">
        <v>41760</v>
      </c>
      <c r="H222" s="3">
        <v>41791</v>
      </c>
      <c r="I222" s="3">
        <v>41821</v>
      </c>
      <c r="J222" s="3">
        <v>41852</v>
      </c>
      <c r="K222" s="3">
        <v>41883</v>
      </c>
      <c r="L222" s="3">
        <v>41913</v>
      </c>
      <c r="M222" s="3">
        <v>41944</v>
      </c>
      <c r="N222" s="3">
        <v>41974</v>
      </c>
    </row>
    <row r="223" spans="1:14" x14ac:dyDescent="0.3">
      <c r="A223" t="s">
        <v>99</v>
      </c>
      <c r="B223" t="s">
        <v>41</v>
      </c>
      <c r="C223" s="2">
        <v>0.75009999999999999</v>
      </c>
      <c r="D223" s="2">
        <v>0.71099999999999997</v>
      </c>
      <c r="E223" s="2">
        <v>0.73629999999999995</v>
      </c>
      <c r="F223" s="2">
        <v>0.73980000000000001</v>
      </c>
      <c r="G223" s="2">
        <v>0.76370000000000005</v>
      </c>
      <c r="H223" s="2">
        <v>0.70699999999999996</v>
      </c>
      <c r="I223" s="2">
        <v>0.75309999999999999</v>
      </c>
      <c r="J223" s="2">
        <v>0.76459999999999995</v>
      </c>
      <c r="K223" s="2">
        <v>0.73780000000000001</v>
      </c>
      <c r="L223" s="2">
        <v>0.74009999999999998</v>
      </c>
      <c r="M223" s="2">
        <v>0.71840000000000004</v>
      </c>
      <c r="N223" s="2">
        <v>0.76780000000000004</v>
      </c>
    </row>
    <row r="224" spans="1:14" x14ac:dyDescent="0.3">
      <c r="A224" t="s">
        <v>99</v>
      </c>
      <c r="B224" t="s">
        <v>42</v>
      </c>
      <c r="C224" s="2">
        <v>0.7742</v>
      </c>
      <c r="D224" s="2">
        <v>0.746</v>
      </c>
      <c r="E224" s="2">
        <v>0.75529999999999997</v>
      </c>
      <c r="F224" s="2">
        <v>0.76419999999999999</v>
      </c>
      <c r="G224" s="2">
        <v>0.78059999999999996</v>
      </c>
      <c r="H224" s="2">
        <v>0.7359</v>
      </c>
      <c r="I224" s="2">
        <v>0.77210000000000001</v>
      </c>
      <c r="J224" s="2">
        <v>0.7893</v>
      </c>
      <c r="K224" s="2">
        <v>0.75670000000000004</v>
      </c>
      <c r="L224" s="2">
        <v>0.77139999999999997</v>
      </c>
      <c r="M224" s="2">
        <v>0.73380000000000001</v>
      </c>
      <c r="N224" s="2">
        <v>0.79079999999999995</v>
      </c>
    </row>
    <row r="225" spans="1:14" x14ac:dyDescent="0.3">
      <c r="A225" t="s">
        <v>99</v>
      </c>
      <c r="B225" t="s">
        <v>43</v>
      </c>
      <c r="C225" s="2">
        <v>0.74870000000000003</v>
      </c>
      <c r="D225" s="2">
        <v>0.70730000000000004</v>
      </c>
      <c r="E225" s="2">
        <v>0.73609999999999998</v>
      </c>
      <c r="F225" s="2">
        <v>0.74209999999999998</v>
      </c>
      <c r="G225" s="2">
        <v>0.77290000000000003</v>
      </c>
      <c r="H225" s="2">
        <v>0.7137</v>
      </c>
      <c r="I225" s="2">
        <v>0.75329999999999997</v>
      </c>
      <c r="J225" s="2">
        <v>0.77310000000000001</v>
      </c>
      <c r="K225" s="2">
        <v>0.74860000000000004</v>
      </c>
      <c r="L225" s="2">
        <v>0.74380000000000002</v>
      </c>
      <c r="M225" s="2">
        <v>0.72270000000000001</v>
      </c>
      <c r="N225" s="2">
        <v>0.76700000000000002</v>
      </c>
    </row>
    <row r="226" spans="1:14" x14ac:dyDescent="0.3">
      <c r="A226" t="s">
        <v>99</v>
      </c>
      <c r="B226" t="s">
        <v>44</v>
      </c>
      <c r="C226" s="2">
        <v>0.86650000000000005</v>
      </c>
      <c r="D226" s="2">
        <v>0.86280000000000001</v>
      </c>
      <c r="E226" s="2">
        <v>0.88339999999999996</v>
      </c>
      <c r="F226" s="2">
        <v>0.87929999999999997</v>
      </c>
      <c r="G226" s="2">
        <v>0.88049999999999995</v>
      </c>
      <c r="H226" s="2">
        <v>0.82909999999999995</v>
      </c>
      <c r="I226" s="2">
        <v>0.87139999999999995</v>
      </c>
      <c r="J226" s="2">
        <v>0.85270000000000001</v>
      </c>
      <c r="K226" s="2">
        <v>0.86870000000000003</v>
      </c>
      <c r="L226" s="2">
        <v>0.89410000000000001</v>
      </c>
      <c r="M226" s="2">
        <v>0.84409999999999996</v>
      </c>
      <c r="N226" s="2">
        <v>0.90249999999999997</v>
      </c>
    </row>
    <row r="227" spans="1:14" x14ac:dyDescent="0.3">
      <c r="A227" t="s">
        <v>99</v>
      </c>
      <c r="B227" t="s">
        <v>45</v>
      </c>
      <c r="C227" s="2">
        <v>0.81850000000000001</v>
      </c>
      <c r="D227" s="2">
        <v>0.68259999999999998</v>
      </c>
      <c r="E227" s="2">
        <v>0.74480000000000002</v>
      </c>
      <c r="F227" s="2">
        <v>0.78769999999999996</v>
      </c>
      <c r="G227" s="2">
        <v>0.84899999999999998</v>
      </c>
      <c r="H227" s="2">
        <v>0.76249999999999996</v>
      </c>
      <c r="I227" s="2">
        <v>0.82730000000000004</v>
      </c>
      <c r="J227" s="2">
        <v>0.76929999999999998</v>
      </c>
      <c r="K227" s="2">
        <v>0.76659999999999995</v>
      </c>
      <c r="L227" s="2">
        <v>0.74309999999999998</v>
      </c>
      <c r="M227" s="2">
        <v>0.77390000000000003</v>
      </c>
      <c r="N227" s="2">
        <v>0.75749999999999995</v>
      </c>
    </row>
    <row r="228" spans="1:14" x14ac:dyDescent="0.3">
      <c r="A228" t="s">
        <v>99</v>
      </c>
      <c r="B228" t="s">
        <v>46</v>
      </c>
      <c r="C228" s="2">
        <v>0.86560000000000004</v>
      </c>
      <c r="D228" s="2">
        <v>0.82399999999999995</v>
      </c>
      <c r="E228" s="2">
        <v>0.83340000000000003</v>
      </c>
      <c r="F228" s="2">
        <v>0.84130000000000005</v>
      </c>
      <c r="G228" s="2">
        <v>0.86729999999999996</v>
      </c>
      <c r="H228" s="2">
        <v>0.8528</v>
      </c>
      <c r="I228" s="2">
        <v>0.86419999999999997</v>
      </c>
      <c r="J228" s="2">
        <v>0.89670000000000005</v>
      </c>
      <c r="K228" s="2">
        <v>0.84940000000000004</v>
      </c>
      <c r="L228" s="2">
        <v>0.82769999999999999</v>
      </c>
      <c r="M228" s="2">
        <v>0.85109999999999997</v>
      </c>
      <c r="N228" s="2">
        <v>0.85070000000000001</v>
      </c>
    </row>
    <row r="229" spans="1:14" x14ac:dyDescent="0.3">
      <c r="A229" t="s">
        <v>99</v>
      </c>
      <c r="B229" t="s">
        <v>47</v>
      </c>
      <c r="C229" s="2">
        <v>0.87480000000000002</v>
      </c>
      <c r="D229" s="2">
        <v>0.88119999999999998</v>
      </c>
      <c r="E229" s="2">
        <v>0.83699999999999997</v>
      </c>
      <c r="F229" s="2">
        <v>0.88429999999999997</v>
      </c>
      <c r="G229" s="2">
        <v>0.88080000000000003</v>
      </c>
      <c r="H229" s="2">
        <v>0.87829999999999997</v>
      </c>
      <c r="I229" s="2">
        <v>0.87390000000000001</v>
      </c>
      <c r="J229" s="2">
        <v>0.90769999999999995</v>
      </c>
      <c r="K229" s="2">
        <v>0.90080000000000005</v>
      </c>
      <c r="L229" s="2">
        <v>0.84109999999999996</v>
      </c>
      <c r="M229" s="2">
        <v>0.85240000000000005</v>
      </c>
      <c r="N229" s="2">
        <v>0.86650000000000005</v>
      </c>
    </row>
    <row r="230" spans="1:14" x14ac:dyDescent="0.3">
      <c r="A230" t="s">
        <v>99</v>
      </c>
      <c r="B230" t="s">
        <v>48</v>
      </c>
      <c r="C230" s="2">
        <v>0.86890000000000001</v>
      </c>
      <c r="D230" s="2">
        <v>0.81740000000000002</v>
      </c>
      <c r="E230" s="2">
        <v>0.86750000000000005</v>
      </c>
      <c r="F230" s="2">
        <v>0.83760000000000001</v>
      </c>
      <c r="G230" s="2">
        <v>0.86860000000000004</v>
      </c>
      <c r="H230" s="2">
        <v>0.85</v>
      </c>
      <c r="I230" s="2">
        <v>0.87360000000000004</v>
      </c>
      <c r="J230" s="2">
        <v>0.89349999999999996</v>
      </c>
      <c r="K230" s="2">
        <v>0.84799999999999998</v>
      </c>
      <c r="L230" s="2">
        <v>0.83809999999999996</v>
      </c>
      <c r="M230" s="2">
        <v>0.85740000000000005</v>
      </c>
      <c r="N230" s="2">
        <v>0.84799999999999998</v>
      </c>
    </row>
    <row r="231" spans="1:14" x14ac:dyDescent="0.3">
      <c r="A231" t="s">
        <v>99</v>
      </c>
      <c r="B231" t="s">
        <v>49</v>
      </c>
      <c r="C231" s="2">
        <v>0.91639999999999999</v>
      </c>
      <c r="D231" s="2">
        <v>1.0416000000000001</v>
      </c>
      <c r="E231" s="2">
        <v>0.98860000000000003</v>
      </c>
      <c r="F231" s="2">
        <v>0.93910000000000005</v>
      </c>
      <c r="G231" s="2">
        <v>0.89939999999999998</v>
      </c>
      <c r="H231" s="2">
        <v>0.92730000000000001</v>
      </c>
      <c r="I231" s="2">
        <v>0.9103</v>
      </c>
      <c r="J231" s="2">
        <v>0.99390000000000001</v>
      </c>
      <c r="K231" s="2">
        <v>0.96250000000000002</v>
      </c>
      <c r="L231" s="2">
        <v>0.99590000000000001</v>
      </c>
      <c r="M231" s="2">
        <v>0.92830000000000001</v>
      </c>
      <c r="N231" s="2">
        <v>1.0136000000000001</v>
      </c>
    </row>
    <row r="232" spans="1:14" x14ac:dyDescent="0.3">
      <c r="A232" t="s">
        <v>99</v>
      </c>
      <c r="B232" t="s">
        <v>50</v>
      </c>
    </row>
    <row r="233" spans="1:14" x14ac:dyDescent="0.3">
      <c r="A233" t="s">
        <v>99</v>
      </c>
      <c r="B233" t="s">
        <v>51</v>
      </c>
      <c r="C233" s="2">
        <v>0</v>
      </c>
      <c r="D233" s="2">
        <v>0</v>
      </c>
      <c r="E233" s="2">
        <v>0</v>
      </c>
      <c r="F233" s="2">
        <v>0</v>
      </c>
      <c r="G233" s="2">
        <v>0</v>
      </c>
      <c r="H233" s="2">
        <v>0</v>
      </c>
      <c r="I233" s="2">
        <v>0</v>
      </c>
      <c r="J233" s="2">
        <v>0</v>
      </c>
      <c r="K233" s="2">
        <v>0</v>
      </c>
      <c r="L233" s="2">
        <v>0</v>
      </c>
      <c r="M233" s="2">
        <v>0</v>
      </c>
      <c r="N233" s="2">
        <v>0</v>
      </c>
    </row>
    <row r="234" spans="1:14" x14ac:dyDescent="0.3">
      <c r="A234" t="s">
        <v>99</v>
      </c>
      <c r="B234" t="s">
        <v>52</v>
      </c>
      <c r="C234" s="2">
        <v>0</v>
      </c>
      <c r="D234" s="2">
        <v>0</v>
      </c>
      <c r="E234" s="2">
        <v>0</v>
      </c>
      <c r="F234" s="2">
        <v>0</v>
      </c>
      <c r="G234" s="2">
        <v>0</v>
      </c>
      <c r="H234" s="2">
        <v>0</v>
      </c>
      <c r="I234" s="2">
        <v>0</v>
      </c>
      <c r="J234" s="2">
        <v>0</v>
      </c>
      <c r="K234" s="2">
        <v>0</v>
      </c>
      <c r="L234" s="2">
        <v>0</v>
      </c>
      <c r="M234" s="2">
        <v>0</v>
      </c>
      <c r="N234" s="2">
        <v>0</v>
      </c>
    </row>
    <row r="235" spans="1:14" x14ac:dyDescent="0.3">
      <c r="A235" t="s">
        <v>99</v>
      </c>
      <c r="B235" t="s">
        <v>53</v>
      </c>
      <c r="C235" s="2">
        <v>0</v>
      </c>
      <c r="D235" s="2">
        <v>0</v>
      </c>
      <c r="E235" s="2">
        <v>0</v>
      </c>
      <c r="F235" s="2">
        <v>0</v>
      </c>
      <c r="G235" s="2">
        <v>0</v>
      </c>
      <c r="H235" s="2">
        <v>0</v>
      </c>
      <c r="I235" s="2">
        <v>0</v>
      </c>
      <c r="J235" s="2">
        <v>0</v>
      </c>
      <c r="K235" s="2">
        <v>0</v>
      </c>
      <c r="L235" s="2">
        <v>0</v>
      </c>
      <c r="M235" s="2">
        <v>0</v>
      </c>
      <c r="N235" s="2">
        <v>0</v>
      </c>
    </row>
    <row r="236" spans="1:14" x14ac:dyDescent="0.3">
      <c r="A236" t="s">
        <v>99</v>
      </c>
      <c r="B236" t="s">
        <v>54</v>
      </c>
      <c r="C236" s="2">
        <v>0</v>
      </c>
      <c r="D236" s="2">
        <v>0</v>
      </c>
      <c r="E236" s="2">
        <v>0</v>
      </c>
      <c r="F236" s="2">
        <v>6.8400000000000002E-2</v>
      </c>
      <c r="G236" s="2">
        <v>0</v>
      </c>
      <c r="H236" s="2">
        <v>0</v>
      </c>
      <c r="I236" s="2">
        <v>0</v>
      </c>
      <c r="J236" s="2">
        <v>0</v>
      </c>
      <c r="K236" s="2">
        <v>6.6100000000000006E-2</v>
      </c>
      <c r="L236" s="2">
        <v>6.8000000000000005E-2</v>
      </c>
      <c r="M236" s="2">
        <v>0</v>
      </c>
      <c r="N236" s="2">
        <v>0</v>
      </c>
    </row>
    <row r="237" spans="1:14" x14ac:dyDescent="0.3">
      <c r="A237" t="s">
        <v>99</v>
      </c>
      <c r="B237" t="s">
        <v>55</v>
      </c>
      <c r="C237" s="2">
        <v>0</v>
      </c>
      <c r="D237" s="2">
        <v>0</v>
      </c>
      <c r="E237" s="2">
        <v>0</v>
      </c>
      <c r="F237" s="2">
        <v>0</v>
      </c>
      <c r="G237" s="2">
        <v>0</v>
      </c>
      <c r="H237" s="2">
        <v>0</v>
      </c>
      <c r="I237" s="2">
        <v>0</v>
      </c>
      <c r="J237" s="2">
        <v>0</v>
      </c>
      <c r="K237" s="2">
        <v>0</v>
      </c>
      <c r="L237" s="2">
        <v>6.8000000000000005E-2</v>
      </c>
      <c r="M237" s="2">
        <v>0</v>
      </c>
      <c r="N237" s="2">
        <v>0</v>
      </c>
    </row>
    <row r="238" spans="1:14" x14ac:dyDescent="0.3">
      <c r="A238" t="s">
        <v>99</v>
      </c>
      <c r="B238" t="s">
        <v>56</v>
      </c>
      <c r="C238" s="2">
        <v>0</v>
      </c>
      <c r="D238" s="2">
        <v>0</v>
      </c>
      <c r="E238" s="2">
        <v>0</v>
      </c>
      <c r="F238" s="2">
        <v>6.8400000000000002E-2</v>
      </c>
      <c r="G238" s="2">
        <v>0</v>
      </c>
      <c r="H238" s="2">
        <v>0</v>
      </c>
      <c r="I238" s="2">
        <v>0</v>
      </c>
      <c r="J238" s="2">
        <v>0</v>
      </c>
      <c r="K238" s="2">
        <v>6.6100000000000006E-2</v>
      </c>
      <c r="L238" s="2">
        <v>6.5500000000000003E-2</v>
      </c>
      <c r="M238" s="2">
        <v>0</v>
      </c>
      <c r="N238" s="2">
        <v>0</v>
      </c>
    </row>
    <row r="239" spans="1:14" x14ac:dyDescent="0.3">
      <c r="A239" t="s">
        <v>99</v>
      </c>
      <c r="B239" t="s">
        <v>57</v>
      </c>
      <c r="C239" s="2">
        <v>0</v>
      </c>
      <c r="D239" s="2">
        <v>0</v>
      </c>
      <c r="E239" s="2">
        <v>0</v>
      </c>
      <c r="F239" s="2">
        <v>0</v>
      </c>
      <c r="G239" s="2">
        <v>0</v>
      </c>
      <c r="H239" s="2">
        <v>0</v>
      </c>
      <c r="I239" s="2">
        <v>0</v>
      </c>
      <c r="J239" s="2">
        <v>0</v>
      </c>
      <c r="K239" s="2">
        <v>0</v>
      </c>
      <c r="L239" s="2">
        <v>0</v>
      </c>
      <c r="M239" s="2">
        <v>0</v>
      </c>
      <c r="N239" s="2">
        <v>0</v>
      </c>
    </row>
    <row r="240" spans="1:14" x14ac:dyDescent="0.3">
      <c r="A240" t="s">
        <v>99</v>
      </c>
      <c r="B240" t="s">
        <v>58</v>
      </c>
    </row>
    <row r="241" spans="1:14" x14ac:dyDescent="0.3">
      <c r="A241" t="s">
        <v>99</v>
      </c>
      <c r="B241" t="s">
        <v>59</v>
      </c>
      <c r="C241">
        <v>17</v>
      </c>
      <c r="D241">
        <v>17</v>
      </c>
      <c r="E241">
        <v>17</v>
      </c>
      <c r="F241">
        <v>16</v>
      </c>
      <c r="G241">
        <v>17</v>
      </c>
      <c r="H241">
        <v>17</v>
      </c>
      <c r="I241">
        <v>17</v>
      </c>
      <c r="J241">
        <v>17</v>
      </c>
      <c r="K241">
        <v>16</v>
      </c>
      <c r="L241">
        <v>16</v>
      </c>
      <c r="M241">
        <v>17</v>
      </c>
      <c r="N241">
        <v>17</v>
      </c>
    </row>
    <row r="242" spans="1:14" x14ac:dyDescent="0.3">
      <c r="A242" t="s">
        <v>99</v>
      </c>
      <c r="B242" t="s">
        <v>60</v>
      </c>
      <c r="C242">
        <v>17</v>
      </c>
      <c r="D242">
        <v>17</v>
      </c>
      <c r="E242">
        <v>17</v>
      </c>
      <c r="F242">
        <v>17</v>
      </c>
      <c r="G242">
        <v>17</v>
      </c>
      <c r="H242">
        <v>17</v>
      </c>
      <c r="I242">
        <v>17</v>
      </c>
      <c r="J242">
        <v>17</v>
      </c>
      <c r="K242">
        <v>17</v>
      </c>
      <c r="L242">
        <v>16</v>
      </c>
      <c r="M242">
        <v>17</v>
      </c>
      <c r="N242">
        <v>17</v>
      </c>
    </row>
    <row r="243" spans="1:14" x14ac:dyDescent="0.3">
      <c r="A243" t="s">
        <v>99</v>
      </c>
      <c r="B243" t="s">
        <v>61</v>
      </c>
      <c r="C243">
        <v>17</v>
      </c>
      <c r="D243">
        <v>17</v>
      </c>
      <c r="E243">
        <v>17</v>
      </c>
      <c r="F243">
        <v>16</v>
      </c>
      <c r="G243">
        <v>17</v>
      </c>
      <c r="H243">
        <v>17</v>
      </c>
      <c r="I243">
        <v>17</v>
      </c>
      <c r="J243">
        <v>17</v>
      </c>
      <c r="K243">
        <v>16</v>
      </c>
      <c r="L243">
        <v>16</v>
      </c>
      <c r="M243">
        <v>17</v>
      </c>
      <c r="N243">
        <v>17</v>
      </c>
    </row>
    <row r="244" spans="1:14" x14ac:dyDescent="0.3">
      <c r="A244" t="s">
        <v>99</v>
      </c>
      <c r="B244" t="s">
        <v>62</v>
      </c>
      <c r="C244">
        <v>17</v>
      </c>
      <c r="D244">
        <v>17</v>
      </c>
      <c r="E244">
        <v>17</v>
      </c>
      <c r="F244">
        <v>17</v>
      </c>
      <c r="G244">
        <v>17</v>
      </c>
      <c r="H244">
        <v>17</v>
      </c>
      <c r="I244">
        <v>17</v>
      </c>
      <c r="J244">
        <v>17</v>
      </c>
      <c r="K244">
        <v>17</v>
      </c>
      <c r="L244">
        <v>17</v>
      </c>
      <c r="M244">
        <v>17</v>
      </c>
      <c r="N244">
        <v>17</v>
      </c>
    </row>
    <row r="248" spans="1:14" x14ac:dyDescent="0.3">
      <c r="A248" t="s">
        <v>109</v>
      </c>
      <c r="B248" t="s">
        <v>110</v>
      </c>
    </row>
    <row r="249" spans="1:14" x14ac:dyDescent="0.3">
      <c r="A249" t="s">
        <v>111</v>
      </c>
      <c r="B249" t="s">
        <v>3</v>
      </c>
      <c r="C249" s="1">
        <v>41640</v>
      </c>
      <c r="D249" s="1">
        <v>41671</v>
      </c>
      <c r="E249" s="1">
        <v>41699</v>
      </c>
      <c r="F249" s="1">
        <v>41730</v>
      </c>
      <c r="G249" s="1">
        <v>41760</v>
      </c>
      <c r="H249" s="1">
        <v>41791</v>
      </c>
      <c r="I249" s="1">
        <v>41821</v>
      </c>
      <c r="J249" s="1">
        <v>41852</v>
      </c>
      <c r="K249" s="1">
        <v>41883</v>
      </c>
      <c r="L249" s="1">
        <v>41913</v>
      </c>
      <c r="M249" s="1">
        <v>41944</v>
      </c>
      <c r="N249" s="1">
        <v>41974</v>
      </c>
    </row>
    <row r="250" spans="1:14" x14ac:dyDescent="0.3">
      <c r="A250" t="s">
        <v>111</v>
      </c>
      <c r="B250" t="s">
        <v>4</v>
      </c>
      <c r="C250">
        <v>5</v>
      </c>
      <c r="D250">
        <v>6</v>
      </c>
      <c r="E250">
        <v>7</v>
      </c>
      <c r="F250">
        <v>7</v>
      </c>
      <c r="G250">
        <v>7</v>
      </c>
      <c r="H250">
        <v>7</v>
      </c>
      <c r="I250">
        <v>7</v>
      </c>
      <c r="J250">
        <v>7</v>
      </c>
      <c r="K250">
        <v>7</v>
      </c>
      <c r="L250">
        <v>7</v>
      </c>
      <c r="M250">
        <v>7</v>
      </c>
      <c r="N250">
        <v>7</v>
      </c>
    </row>
    <row r="251" spans="1:14" x14ac:dyDescent="0.3">
      <c r="A251" t="s">
        <v>111</v>
      </c>
      <c r="B251" t="s">
        <v>5</v>
      </c>
      <c r="C251">
        <v>65718983</v>
      </c>
      <c r="D251">
        <v>363393801</v>
      </c>
      <c r="E251">
        <v>320951303</v>
      </c>
      <c r="F251">
        <v>347436900</v>
      </c>
      <c r="G251">
        <v>372411170</v>
      </c>
      <c r="H251">
        <v>423074060</v>
      </c>
      <c r="I251">
        <v>444647562</v>
      </c>
      <c r="J251">
        <v>469005158</v>
      </c>
      <c r="K251">
        <v>502571938</v>
      </c>
      <c r="L251">
        <v>416168345</v>
      </c>
      <c r="M251">
        <v>395833111</v>
      </c>
      <c r="N251">
        <v>317966615</v>
      </c>
    </row>
    <row r="252" spans="1:14" x14ac:dyDescent="0.3">
      <c r="A252" t="s">
        <v>111</v>
      </c>
      <c r="B252" t="s">
        <v>6</v>
      </c>
    </row>
    <row r="253" spans="1:14" x14ac:dyDescent="0.3">
      <c r="A253" t="s">
        <v>111</v>
      </c>
      <c r="B253" t="s">
        <v>7</v>
      </c>
      <c r="C253">
        <v>1</v>
      </c>
      <c r="D253">
        <v>1</v>
      </c>
      <c r="E253">
        <v>1</v>
      </c>
      <c r="F253">
        <v>1</v>
      </c>
      <c r="G253">
        <v>1</v>
      </c>
      <c r="H253">
        <v>1</v>
      </c>
      <c r="I253">
        <v>1</v>
      </c>
      <c r="J253">
        <v>1</v>
      </c>
      <c r="K253">
        <v>1</v>
      </c>
      <c r="L253">
        <v>1</v>
      </c>
      <c r="M253">
        <v>1</v>
      </c>
      <c r="N253">
        <v>1</v>
      </c>
    </row>
    <row r="254" spans="1:14" x14ac:dyDescent="0.3">
      <c r="A254" t="s">
        <v>111</v>
      </c>
      <c r="B254" t="s">
        <v>8</v>
      </c>
    </row>
    <row r="255" spans="1:14" x14ac:dyDescent="0.3">
      <c r="A255" t="s">
        <v>111</v>
      </c>
      <c r="B255" t="s">
        <v>9</v>
      </c>
      <c r="C255">
        <v>53908077</v>
      </c>
      <c r="D255">
        <v>55149873</v>
      </c>
      <c r="E255">
        <v>59094648</v>
      </c>
      <c r="F255">
        <v>63568647</v>
      </c>
      <c r="G255">
        <v>69356881</v>
      </c>
      <c r="H255">
        <v>72738909</v>
      </c>
      <c r="I255">
        <v>84671098</v>
      </c>
      <c r="J255">
        <v>85515076</v>
      </c>
      <c r="K255">
        <v>68248488</v>
      </c>
      <c r="L255">
        <v>64111841</v>
      </c>
      <c r="M255">
        <v>50236552</v>
      </c>
      <c r="N255">
        <v>53858177</v>
      </c>
    </row>
    <row r="256" spans="1:14" x14ac:dyDescent="0.3">
      <c r="A256" t="s">
        <v>111</v>
      </c>
      <c r="B256" t="s">
        <v>10</v>
      </c>
      <c r="C256">
        <v>13604776</v>
      </c>
      <c r="D256">
        <v>13733641</v>
      </c>
      <c r="E256">
        <v>13928287</v>
      </c>
      <c r="F256">
        <v>21185230</v>
      </c>
      <c r="G256">
        <v>21071683</v>
      </c>
      <c r="H256">
        <v>22527888</v>
      </c>
      <c r="I256">
        <v>26638718</v>
      </c>
      <c r="J256">
        <v>26025359</v>
      </c>
      <c r="K256">
        <v>21037355</v>
      </c>
      <c r="L256">
        <v>21420494</v>
      </c>
      <c r="M256">
        <v>11111808</v>
      </c>
      <c r="N256">
        <v>13466759</v>
      </c>
    </row>
    <row r="257" spans="1:14" x14ac:dyDescent="0.3">
      <c r="A257" t="s">
        <v>111</v>
      </c>
      <c r="B257" t="s">
        <v>11</v>
      </c>
      <c r="C257">
        <v>40303301</v>
      </c>
      <c r="D257">
        <v>41416232</v>
      </c>
      <c r="E257">
        <v>45166361</v>
      </c>
      <c r="F257">
        <v>42383417</v>
      </c>
      <c r="G257">
        <v>48285198</v>
      </c>
      <c r="H257">
        <v>50211022</v>
      </c>
      <c r="I257">
        <v>58032381</v>
      </c>
      <c r="J257">
        <v>59489716</v>
      </c>
      <c r="K257">
        <v>47211133</v>
      </c>
      <c r="L257">
        <v>42691346</v>
      </c>
      <c r="M257">
        <v>39124745</v>
      </c>
      <c r="N257">
        <v>40391418</v>
      </c>
    </row>
    <row r="258" spans="1:14" x14ac:dyDescent="0.3">
      <c r="A258" t="s">
        <v>111</v>
      </c>
      <c r="B258" t="s">
        <v>12</v>
      </c>
      <c r="C258" s="2">
        <v>0.25236999999999998</v>
      </c>
      <c r="D258" s="2">
        <v>0.24901999999999999</v>
      </c>
      <c r="E258" s="2">
        <v>0.23569000000000001</v>
      </c>
      <c r="F258" s="2">
        <v>0.33327000000000001</v>
      </c>
      <c r="G258" s="2">
        <v>0.30381999999999998</v>
      </c>
      <c r="H258" s="2">
        <v>0.30970999999999999</v>
      </c>
      <c r="I258" s="2">
        <v>0.31461</v>
      </c>
      <c r="J258" s="2">
        <v>0.30434</v>
      </c>
      <c r="K258" s="2">
        <v>0.30825000000000002</v>
      </c>
      <c r="L258" s="2">
        <v>0.33411000000000002</v>
      </c>
      <c r="M258" s="2">
        <v>0.22119</v>
      </c>
      <c r="N258" s="2">
        <v>0.25003999999999998</v>
      </c>
    </row>
    <row r="259" spans="1:14" x14ac:dyDescent="0.3">
      <c r="A259" t="s">
        <v>111</v>
      </c>
      <c r="B259" t="s">
        <v>13</v>
      </c>
      <c r="C259" s="2">
        <v>0.74763000000000002</v>
      </c>
      <c r="D259" s="2">
        <v>0.75097999999999998</v>
      </c>
      <c r="E259" s="2">
        <v>0.76431000000000004</v>
      </c>
      <c r="F259" s="2">
        <v>0.66673000000000004</v>
      </c>
      <c r="G259" s="2">
        <v>0.69618000000000002</v>
      </c>
      <c r="H259" s="2">
        <v>0.69028999999999996</v>
      </c>
      <c r="I259" s="2">
        <v>0.68539000000000005</v>
      </c>
      <c r="J259" s="2">
        <v>0.69565999999999995</v>
      </c>
      <c r="K259" s="2">
        <v>0.69174999999999998</v>
      </c>
      <c r="L259" s="2">
        <v>0.66588999999999998</v>
      </c>
      <c r="M259" s="2">
        <v>0.77881</v>
      </c>
      <c r="N259" s="2">
        <v>0.74995999999999996</v>
      </c>
    </row>
    <row r="260" spans="1:14" x14ac:dyDescent="0.3">
      <c r="A260" t="s">
        <v>111</v>
      </c>
      <c r="B260" t="s">
        <v>14</v>
      </c>
    </row>
    <row r="261" spans="1:14" x14ac:dyDescent="0.3">
      <c r="A261" t="s">
        <v>111</v>
      </c>
      <c r="B261" t="s">
        <v>15</v>
      </c>
      <c r="C261">
        <v>119648</v>
      </c>
      <c r="D261">
        <v>118724</v>
      </c>
      <c r="E261">
        <v>124969</v>
      </c>
      <c r="F261">
        <v>130649</v>
      </c>
      <c r="G261">
        <v>135618</v>
      </c>
      <c r="H261">
        <v>144202</v>
      </c>
      <c r="I261">
        <v>158706</v>
      </c>
      <c r="J261">
        <v>156563</v>
      </c>
      <c r="K261">
        <v>143516</v>
      </c>
      <c r="L261">
        <v>136857</v>
      </c>
      <c r="M261">
        <v>115289</v>
      </c>
      <c r="N261">
        <v>118302</v>
      </c>
    </row>
    <row r="262" spans="1:14" x14ac:dyDescent="0.3">
      <c r="A262" t="s">
        <v>111</v>
      </c>
      <c r="B262" t="s">
        <v>16</v>
      </c>
      <c r="C262">
        <v>116339</v>
      </c>
      <c r="D262">
        <v>111866</v>
      </c>
      <c r="E262">
        <v>112653</v>
      </c>
      <c r="F262">
        <v>130649</v>
      </c>
      <c r="G262">
        <v>129272</v>
      </c>
      <c r="H262">
        <v>144202</v>
      </c>
      <c r="I262">
        <v>158706</v>
      </c>
      <c r="J262">
        <v>156563</v>
      </c>
      <c r="K262">
        <v>141684</v>
      </c>
      <c r="L262">
        <v>136857</v>
      </c>
      <c r="M262">
        <v>110957</v>
      </c>
      <c r="N262">
        <v>118302</v>
      </c>
    </row>
    <row r="263" spans="1:14" x14ac:dyDescent="0.3">
      <c r="A263" t="s">
        <v>111</v>
      </c>
      <c r="B263" t="s">
        <v>17</v>
      </c>
      <c r="C263">
        <v>119648</v>
      </c>
      <c r="D263">
        <v>118724</v>
      </c>
      <c r="E263">
        <v>124969</v>
      </c>
      <c r="F263">
        <v>127904</v>
      </c>
      <c r="G263">
        <v>135618</v>
      </c>
      <c r="H263">
        <v>143799</v>
      </c>
      <c r="I263">
        <v>158259</v>
      </c>
      <c r="J263">
        <v>156275</v>
      </c>
      <c r="K263">
        <v>143516</v>
      </c>
      <c r="L263">
        <v>133405</v>
      </c>
      <c r="M263">
        <v>115289</v>
      </c>
      <c r="N263">
        <v>114580</v>
      </c>
    </row>
    <row r="264" spans="1:14" x14ac:dyDescent="0.3">
      <c r="A264" t="s">
        <v>111</v>
      </c>
      <c r="B264" t="s">
        <v>18</v>
      </c>
      <c r="C264" t="s">
        <v>112</v>
      </c>
      <c r="D264" t="s">
        <v>113</v>
      </c>
      <c r="E264" t="s">
        <v>114</v>
      </c>
      <c r="F264" t="s">
        <v>101</v>
      </c>
      <c r="G264" t="s">
        <v>115</v>
      </c>
      <c r="H264" t="s">
        <v>116</v>
      </c>
      <c r="I264" t="s">
        <v>104</v>
      </c>
      <c r="J264" t="s">
        <v>117</v>
      </c>
      <c r="K264" t="s">
        <v>118</v>
      </c>
      <c r="L264" t="s">
        <v>119</v>
      </c>
      <c r="M264" t="s">
        <v>120</v>
      </c>
      <c r="N264" t="s">
        <v>121</v>
      </c>
    </row>
    <row r="265" spans="1:14" x14ac:dyDescent="0.3">
      <c r="A265" t="s">
        <v>111</v>
      </c>
      <c r="B265" t="s">
        <v>31</v>
      </c>
      <c r="C265" t="s">
        <v>122</v>
      </c>
      <c r="D265" t="s">
        <v>34</v>
      </c>
      <c r="E265" t="s">
        <v>123</v>
      </c>
      <c r="F265" t="s">
        <v>34</v>
      </c>
      <c r="G265" t="s">
        <v>123</v>
      </c>
      <c r="H265" t="s">
        <v>34</v>
      </c>
      <c r="I265" t="s">
        <v>34</v>
      </c>
      <c r="J265" t="s">
        <v>34</v>
      </c>
      <c r="K265" t="s">
        <v>124</v>
      </c>
      <c r="L265" t="s">
        <v>124</v>
      </c>
      <c r="M265" t="s">
        <v>35</v>
      </c>
      <c r="N265" t="s">
        <v>122</v>
      </c>
    </row>
    <row r="266" spans="1:14" x14ac:dyDescent="0.3">
      <c r="A266" t="s">
        <v>111</v>
      </c>
      <c r="B266" t="s">
        <v>36</v>
      </c>
      <c r="C266">
        <v>119648</v>
      </c>
      <c r="D266">
        <v>118724</v>
      </c>
      <c r="E266">
        <v>124969</v>
      </c>
      <c r="F266">
        <v>130649</v>
      </c>
      <c r="G266">
        <v>135618</v>
      </c>
      <c r="H266">
        <v>144202</v>
      </c>
      <c r="I266">
        <v>158706</v>
      </c>
      <c r="J266">
        <v>156563</v>
      </c>
      <c r="K266">
        <v>143516</v>
      </c>
      <c r="L266">
        <v>136857</v>
      </c>
      <c r="M266">
        <v>115289</v>
      </c>
      <c r="N266">
        <v>118302</v>
      </c>
    </row>
    <row r="267" spans="1:14" x14ac:dyDescent="0.3">
      <c r="A267" t="s">
        <v>111</v>
      </c>
      <c r="B267" t="s">
        <v>37</v>
      </c>
      <c r="C267">
        <v>116339</v>
      </c>
      <c r="D267">
        <v>111866</v>
      </c>
      <c r="E267">
        <v>112653</v>
      </c>
      <c r="F267">
        <v>130649</v>
      </c>
      <c r="G267">
        <v>129272</v>
      </c>
      <c r="H267">
        <v>144202</v>
      </c>
      <c r="I267">
        <v>158706</v>
      </c>
      <c r="J267">
        <v>156563</v>
      </c>
      <c r="K267">
        <v>141684</v>
      </c>
      <c r="L267">
        <v>136857</v>
      </c>
      <c r="M267">
        <v>110957</v>
      </c>
      <c r="N267">
        <v>118302</v>
      </c>
    </row>
    <row r="268" spans="1:14" x14ac:dyDescent="0.3">
      <c r="A268" t="s">
        <v>111</v>
      </c>
      <c r="B268" t="s">
        <v>38</v>
      </c>
      <c r="C268">
        <v>119648</v>
      </c>
      <c r="D268">
        <v>118724</v>
      </c>
      <c r="E268">
        <v>124969</v>
      </c>
      <c r="F268">
        <v>127904</v>
      </c>
      <c r="G268">
        <v>135618</v>
      </c>
      <c r="H268">
        <v>143799</v>
      </c>
      <c r="I268">
        <v>158259</v>
      </c>
      <c r="J268">
        <v>156275</v>
      </c>
      <c r="K268">
        <v>143516</v>
      </c>
      <c r="L268">
        <v>133405</v>
      </c>
      <c r="M268">
        <v>115289</v>
      </c>
      <c r="N268">
        <v>114580</v>
      </c>
    </row>
    <row r="269" spans="1:14" x14ac:dyDescent="0.3">
      <c r="A269" t="s">
        <v>111</v>
      </c>
      <c r="B269" t="s">
        <v>39</v>
      </c>
      <c r="C269">
        <v>87751</v>
      </c>
      <c r="D269">
        <v>111326</v>
      </c>
      <c r="E269">
        <v>123018</v>
      </c>
      <c r="F269">
        <v>128551</v>
      </c>
      <c r="G269">
        <v>122592</v>
      </c>
      <c r="H269">
        <v>140109</v>
      </c>
      <c r="I269">
        <v>150640</v>
      </c>
      <c r="J269">
        <v>146084</v>
      </c>
      <c r="K269">
        <v>128297</v>
      </c>
      <c r="L269">
        <v>136857</v>
      </c>
      <c r="M269">
        <v>115289</v>
      </c>
      <c r="N269">
        <v>105411</v>
      </c>
    </row>
    <row r="270" spans="1:14" x14ac:dyDescent="0.3">
      <c r="A270" t="s">
        <v>111</v>
      </c>
      <c r="B270" t="s">
        <v>40</v>
      </c>
      <c r="C270" s="3">
        <v>41640</v>
      </c>
      <c r="D270" s="3">
        <v>41671</v>
      </c>
      <c r="E270" s="3">
        <v>41699</v>
      </c>
      <c r="F270" s="3">
        <v>41730</v>
      </c>
      <c r="G270" s="3">
        <v>41760</v>
      </c>
      <c r="H270" s="3">
        <v>41791</v>
      </c>
      <c r="I270" s="3">
        <v>41821</v>
      </c>
      <c r="J270" s="3">
        <v>41852</v>
      </c>
      <c r="K270" s="3">
        <v>41883</v>
      </c>
      <c r="L270" s="3">
        <v>41913</v>
      </c>
      <c r="M270" s="3">
        <v>41944</v>
      </c>
      <c r="N270" s="3">
        <v>41974</v>
      </c>
    </row>
    <row r="271" spans="1:14" x14ac:dyDescent="0.3">
      <c r="A271" t="s">
        <v>111</v>
      </c>
      <c r="B271" t="s">
        <v>41</v>
      </c>
      <c r="C271" s="2">
        <v>0.60560000000000003</v>
      </c>
      <c r="D271" s="2">
        <v>0.69120000000000004</v>
      </c>
      <c r="E271" s="2">
        <v>0.63639999999999997</v>
      </c>
      <c r="F271" s="2">
        <v>0.67579999999999996</v>
      </c>
      <c r="G271" s="2">
        <v>0.68740000000000001</v>
      </c>
      <c r="H271" s="2">
        <v>0.7006</v>
      </c>
      <c r="I271" s="2">
        <v>0.71709999999999996</v>
      </c>
      <c r="J271" s="2">
        <v>0.73409999999999997</v>
      </c>
      <c r="K271" s="2">
        <v>0.66049999999999998</v>
      </c>
      <c r="L271" s="2">
        <v>0.62960000000000005</v>
      </c>
      <c r="M271" s="2">
        <v>0.60519999999999996</v>
      </c>
      <c r="N271" s="2">
        <v>0.6119</v>
      </c>
    </row>
    <row r="272" spans="1:14" x14ac:dyDescent="0.3">
      <c r="A272" t="s">
        <v>111</v>
      </c>
      <c r="B272" t="s">
        <v>42</v>
      </c>
      <c r="C272" s="2">
        <v>0.66439999999999999</v>
      </c>
      <c r="D272" s="2">
        <v>0.76729999999999998</v>
      </c>
      <c r="E272" s="2">
        <v>0.7359</v>
      </c>
      <c r="F272" s="2">
        <v>0.81899999999999995</v>
      </c>
      <c r="G272" s="2">
        <v>0.86240000000000006</v>
      </c>
      <c r="H272" s="2">
        <v>0.8266</v>
      </c>
      <c r="I272" s="2">
        <v>0.84770000000000001</v>
      </c>
      <c r="J272" s="2">
        <v>0.87949999999999995</v>
      </c>
      <c r="K272" s="2">
        <v>0.78559999999999997</v>
      </c>
      <c r="L272" s="2">
        <v>0.75609999999999999</v>
      </c>
      <c r="M272" s="2">
        <v>0.65880000000000005</v>
      </c>
      <c r="N272" s="2">
        <v>0.64680000000000004</v>
      </c>
    </row>
    <row r="273" spans="1:14" x14ac:dyDescent="0.3">
      <c r="A273" t="s">
        <v>111</v>
      </c>
      <c r="B273" t="s">
        <v>43</v>
      </c>
      <c r="C273" s="2">
        <v>0.59299999999999997</v>
      </c>
      <c r="D273" s="2">
        <v>0.68130000000000002</v>
      </c>
      <c r="E273" s="2">
        <v>0.62860000000000005</v>
      </c>
      <c r="F273" s="2">
        <v>0.63480000000000003</v>
      </c>
      <c r="G273" s="2">
        <v>0.64149999999999996</v>
      </c>
      <c r="H273" s="2">
        <v>0.65759999999999996</v>
      </c>
      <c r="I273" s="2">
        <v>0.67159999999999997</v>
      </c>
      <c r="J273" s="2">
        <v>0.68589999999999995</v>
      </c>
      <c r="K273" s="2">
        <v>0.61950000000000005</v>
      </c>
      <c r="L273" s="2">
        <v>0.59589999999999999</v>
      </c>
      <c r="M273" s="2">
        <v>0.59750000000000003</v>
      </c>
      <c r="N273" s="2">
        <v>0.62060000000000004</v>
      </c>
    </row>
    <row r="274" spans="1:14" x14ac:dyDescent="0.3">
      <c r="A274" t="s">
        <v>111</v>
      </c>
      <c r="B274" t="s">
        <v>44</v>
      </c>
      <c r="C274" s="2">
        <v>1</v>
      </c>
      <c r="D274" s="2">
        <v>1</v>
      </c>
      <c r="E274" s="2">
        <v>1</v>
      </c>
      <c r="F274" s="2">
        <v>1</v>
      </c>
      <c r="G274" s="2">
        <v>1</v>
      </c>
      <c r="H274" s="2">
        <v>1</v>
      </c>
      <c r="I274" s="2">
        <v>1</v>
      </c>
      <c r="J274" s="2">
        <v>1</v>
      </c>
      <c r="K274" s="2">
        <v>1</v>
      </c>
      <c r="L274" s="2">
        <v>1</v>
      </c>
      <c r="M274" s="2">
        <v>1</v>
      </c>
      <c r="N274" s="2">
        <v>1</v>
      </c>
    </row>
    <row r="275" spans="1:14" x14ac:dyDescent="0.3">
      <c r="A275" t="s">
        <v>111</v>
      </c>
      <c r="B275" t="s">
        <v>45</v>
      </c>
      <c r="C275" s="2">
        <v>0.73340000000000005</v>
      </c>
      <c r="D275" s="2">
        <v>0.93769999999999998</v>
      </c>
      <c r="E275" s="2">
        <v>0.98440000000000005</v>
      </c>
      <c r="F275" s="2">
        <v>0.9839</v>
      </c>
      <c r="G275" s="2">
        <v>0.90400000000000003</v>
      </c>
      <c r="H275" s="2">
        <v>0.97160000000000002</v>
      </c>
      <c r="I275" s="2">
        <v>0.94920000000000004</v>
      </c>
      <c r="J275" s="2">
        <v>0.93310000000000004</v>
      </c>
      <c r="K275" s="2">
        <v>0.89400000000000002</v>
      </c>
      <c r="L275" s="2">
        <v>1</v>
      </c>
      <c r="M275" s="2">
        <v>1</v>
      </c>
      <c r="N275" s="2">
        <v>0.89100000000000001</v>
      </c>
    </row>
    <row r="276" spans="1:14" x14ac:dyDescent="0.3">
      <c r="A276" t="s">
        <v>111</v>
      </c>
      <c r="B276" t="s">
        <v>46</v>
      </c>
      <c r="C276" s="2">
        <v>0.60560000000000003</v>
      </c>
      <c r="D276" s="2">
        <v>0.69120000000000004</v>
      </c>
      <c r="E276" s="2">
        <v>0.63639999999999997</v>
      </c>
      <c r="F276" s="2">
        <v>0.67579999999999996</v>
      </c>
      <c r="G276" s="2">
        <v>0.68740000000000001</v>
      </c>
      <c r="H276" s="2">
        <v>0.7006</v>
      </c>
      <c r="I276" s="2">
        <v>0.71709999999999996</v>
      </c>
      <c r="J276" s="2">
        <v>0.73409999999999997</v>
      </c>
      <c r="K276" s="2">
        <v>0.66049999999999998</v>
      </c>
      <c r="L276" s="2">
        <v>0.62960000000000005</v>
      </c>
      <c r="M276" s="2">
        <v>0.60519999999999996</v>
      </c>
      <c r="N276" s="2">
        <v>0.6119</v>
      </c>
    </row>
    <row r="277" spans="1:14" x14ac:dyDescent="0.3">
      <c r="A277" t="s">
        <v>111</v>
      </c>
      <c r="B277" t="s">
        <v>47</v>
      </c>
      <c r="C277" s="2">
        <v>0.66439999999999999</v>
      </c>
      <c r="D277" s="2">
        <v>0.76729999999999998</v>
      </c>
      <c r="E277" s="2">
        <v>0.7359</v>
      </c>
      <c r="F277" s="2">
        <v>0.81899999999999995</v>
      </c>
      <c r="G277" s="2">
        <v>0.86240000000000006</v>
      </c>
      <c r="H277" s="2">
        <v>0.8266</v>
      </c>
      <c r="I277" s="2">
        <v>0.84770000000000001</v>
      </c>
      <c r="J277" s="2">
        <v>0.87949999999999995</v>
      </c>
      <c r="K277" s="2">
        <v>0.78559999999999997</v>
      </c>
      <c r="L277" s="2">
        <v>0.75609999999999999</v>
      </c>
      <c r="M277" s="2">
        <v>0.65880000000000005</v>
      </c>
      <c r="N277" s="2">
        <v>0.64680000000000004</v>
      </c>
    </row>
    <row r="278" spans="1:14" x14ac:dyDescent="0.3">
      <c r="A278" t="s">
        <v>111</v>
      </c>
      <c r="B278" t="s">
        <v>48</v>
      </c>
      <c r="C278" s="2">
        <v>0.59299999999999997</v>
      </c>
      <c r="D278" s="2">
        <v>0.68130000000000002</v>
      </c>
      <c r="E278" s="2">
        <v>0.62860000000000005</v>
      </c>
      <c r="F278" s="2">
        <v>0.63480000000000003</v>
      </c>
      <c r="G278" s="2">
        <v>0.64149999999999996</v>
      </c>
      <c r="H278" s="2">
        <v>0.65759999999999996</v>
      </c>
      <c r="I278" s="2">
        <v>0.67159999999999997</v>
      </c>
      <c r="J278" s="2">
        <v>0.68589999999999995</v>
      </c>
      <c r="K278" s="2">
        <v>0.61950000000000005</v>
      </c>
      <c r="L278" s="2">
        <v>0.59589999999999999</v>
      </c>
      <c r="M278" s="2">
        <v>0.59750000000000003</v>
      </c>
      <c r="N278" s="2">
        <v>0.62060000000000004</v>
      </c>
    </row>
    <row r="279" spans="1:14" x14ac:dyDescent="0.3">
      <c r="A279" t="s">
        <v>111</v>
      </c>
      <c r="B279" t="s">
        <v>49</v>
      </c>
      <c r="C279" s="2">
        <v>0.82569999999999999</v>
      </c>
      <c r="D279" s="2">
        <v>0.73719999999999997</v>
      </c>
      <c r="E279" s="2">
        <v>0.64649999999999996</v>
      </c>
      <c r="F279" s="2">
        <v>0.68679999999999997</v>
      </c>
      <c r="G279" s="2">
        <v>0.76039999999999996</v>
      </c>
      <c r="H279" s="2">
        <v>0.72109999999999996</v>
      </c>
      <c r="I279" s="2">
        <v>0.75549999999999995</v>
      </c>
      <c r="J279" s="2">
        <v>0.78680000000000005</v>
      </c>
      <c r="K279" s="2">
        <v>0.73880000000000001</v>
      </c>
      <c r="L279" s="2">
        <v>0.62960000000000005</v>
      </c>
      <c r="M279" s="2">
        <v>0.60519999999999996</v>
      </c>
      <c r="N279" s="2">
        <v>0.68669999999999998</v>
      </c>
    </row>
    <row r="280" spans="1:14" x14ac:dyDescent="0.3">
      <c r="A280" t="s">
        <v>111</v>
      </c>
      <c r="B280" t="s">
        <v>50</v>
      </c>
    </row>
    <row r="281" spans="1:14" x14ac:dyDescent="0.3">
      <c r="A281" t="s">
        <v>111</v>
      </c>
      <c r="B281" t="s">
        <v>51</v>
      </c>
      <c r="C281" s="2">
        <v>0</v>
      </c>
      <c r="D281" s="2">
        <v>0</v>
      </c>
      <c r="E281" s="2">
        <v>0</v>
      </c>
      <c r="F281" s="2">
        <v>0</v>
      </c>
      <c r="G281" s="2">
        <v>0</v>
      </c>
      <c r="H281" s="2">
        <v>0</v>
      </c>
      <c r="I281" s="2">
        <v>0</v>
      </c>
      <c r="J281" s="2">
        <v>0</v>
      </c>
      <c r="K281" s="2">
        <v>0</v>
      </c>
      <c r="L281" s="2">
        <v>0</v>
      </c>
      <c r="M281" s="2">
        <v>0</v>
      </c>
      <c r="N281" s="2">
        <v>0</v>
      </c>
    </row>
    <row r="282" spans="1:14" x14ac:dyDescent="0.3">
      <c r="A282" t="s">
        <v>111</v>
      </c>
      <c r="B282" t="s">
        <v>52</v>
      </c>
      <c r="C282" s="2">
        <v>0</v>
      </c>
      <c r="D282" s="2">
        <v>0</v>
      </c>
      <c r="E282" s="2">
        <v>0</v>
      </c>
      <c r="F282" s="2">
        <v>0</v>
      </c>
      <c r="G282" s="2">
        <v>0</v>
      </c>
      <c r="H282" s="2">
        <v>0</v>
      </c>
      <c r="I282" s="2">
        <v>0</v>
      </c>
      <c r="J282" s="2">
        <v>0</v>
      </c>
      <c r="K282" s="2">
        <v>0</v>
      </c>
      <c r="L282" s="2">
        <v>0</v>
      </c>
      <c r="M282" s="2">
        <v>0</v>
      </c>
      <c r="N282" s="2">
        <v>0</v>
      </c>
    </row>
    <row r="283" spans="1:14" x14ac:dyDescent="0.3">
      <c r="A283" t="s">
        <v>111</v>
      </c>
      <c r="B283" t="s">
        <v>53</v>
      </c>
      <c r="C283" s="2">
        <v>0</v>
      </c>
      <c r="D283" s="2">
        <v>0</v>
      </c>
      <c r="E283" s="2">
        <v>0</v>
      </c>
      <c r="F283" s="2">
        <v>0</v>
      </c>
      <c r="G283" s="2">
        <v>0</v>
      </c>
      <c r="H283" s="2">
        <v>0</v>
      </c>
      <c r="I283" s="2">
        <v>0</v>
      </c>
      <c r="J283" s="2">
        <v>0</v>
      </c>
      <c r="K283" s="2">
        <v>0</v>
      </c>
      <c r="L283" s="2">
        <v>0</v>
      </c>
      <c r="M283" s="2">
        <v>0</v>
      </c>
      <c r="N283" s="2">
        <v>0</v>
      </c>
    </row>
    <row r="284" spans="1:14" x14ac:dyDescent="0.3">
      <c r="A284" t="s">
        <v>111</v>
      </c>
      <c r="B284" t="s">
        <v>54</v>
      </c>
      <c r="C284" s="2">
        <v>0</v>
      </c>
      <c r="D284" s="2">
        <v>0</v>
      </c>
      <c r="E284" s="2">
        <v>0</v>
      </c>
      <c r="F284" s="2">
        <v>0</v>
      </c>
      <c r="G284" s="2">
        <v>0</v>
      </c>
      <c r="H284" s="2">
        <v>0</v>
      </c>
      <c r="I284" s="2">
        <v>0</v>
      </c>
      <c r="J284" s="2">
        <v>0</v>
      </c>
      <c r="K284" s="2">
        <v>0</v>
      </c>
      <c r="L284" s="2">
        <v>0</v>
      </c>
      <c r="M284" s="2">
        <v>0</v>
      </c>
      <c r="N284" s="2">
        <v>0</v>
      </c>
    </row>
    <row r="285" spans="1:14" x14ac:dyDescent="0.3">
      <c r="A285" t="s">
        <v>111</v>
      </c>
      <c r="B285" t="s">
        <v>55</v>
      </c>
      <c r="C285" s="2">
        <v>0</v>
      </c>
      <c r="D285" s="2">
        <v>0</v>
      </c>
      <c r="E285" s="2">
        <v>0</v>
      </c>
      <c r="F285" s="2">
        <v>0</v>
      </c>
      <c r="G285" s="2">
        <v>0</v>
      </c>
      <c r="H285" s="2">
        <v>0</v>
      </c>
      <c r="I285" s="2">
        <v>0</v>
      </c>
      <c r="J285" s="2">
        <v>0</v>
      </c>
      <c r="K285" s="2">
        <v>0</v>
      </c>
      <c r="L285" s="2">
        <v>0</v>
      </c>
      <c r="M285" s="2">
        <v>0</v>
      </c>
      <c r="N285" s="2">
        <v>0</v>
      </c>
    </row>
    <row r="286" spans="1:14" x14ac:dyDescent="0.3">
      <c r="A286" t="s">
        <v>111</v>
      </c>
      <c r="B286" t="s">
        <v>56</v>
      </c>
      <c r="C286" s="2">
        <v>0</v>
      </c>
      <c r="D286" s="2">
        <v>0</v>
      </c>
      <c r="E286" s="2">
        <v>0</v>
      </c>
      <c r="F286" s="2">
        <v>0</v>
      </c>
      <c r="G286" s="2">
        <v>0</v>
      </c>
      <c r="H286" s="2">
        <v>0</v>
      </c>
      <c r="I286" s="2">
        <v>0</v>
      </c>
      <c r="J286" s="2">
        <v>0</v>
      </c>
      <c r="K286" s="2">
        <v>0</v>
      </c>
      <c r="L286" s="2">
        <v>0</v>
      </c>
      <c r="M286" s="2">
        <v>0</v>
      </c>
      <c r="N286" s="2">
        <v>0</v>
      </c>
    </row>
    <row r="287" spans="1:14" x14ac:dyDescent="0.3">
      <c r="A287" t="s">
        <v>111</v>
      </c>
      <c r="B287" t="s">
        <v>57</v>
      </c>
      <c r="C287" s="2">
        <v>0</v>
      </c>
      <c r="D287" s="2">
        <v>0</v>
      </c>
      <c r="E287" s="2">
        <v>0</v>
      </c>
      <c r="F287" s="2">
        <v>0</v>
      </c>
      <c r="G287" s="2">
        <v>0</v>
      </c>
      <c r="H287" s="2">
        <v>0</v>
      </c>
      <c r="I287" s="2">
        <v>0</v>
      </c>
      <c r="J287" s="2">
        <v>0</v>
      </c>
      <c r="K287" s="2">
        <v>0</v>
      </c>
      <c r="L287" s="2">
        <v>0</v>
      </c>
      <c r="M287" s="2">
        <v>0</v>
      </c>
      <c r="N287" s="2">
        <v>0</v>
      </c>
    </row>
    <row r="288" spans="1:14" x14ac:dyDescent="0.3">
      <c r="A288" t="s">
        <v>111</v>
      </c>
      <c r="B288" t="s">
        <v>58</v>
      </c>
    </row>
    <row r="289" spans="1:14" x14ac:dyDescent="0.3">
      <c r="A289" t="s">
        <v>111</v>
      </c>
      <c r="B289" t="s">
        <v>59</v>
      </c>
      <c r="C289">
        <v>1</v>
      </c>
      <c r="D289">
        <v>1</v>
      </c>
      <c r="E289">
        <v>1</v>
      </c>
      <c r="F289">
        <v>1</v>
      </c>
      <c r="G289">
        <v>1</v>
      </c>
      <c r="H289">
        <v>1</v>
      </c>
      <c r="I289">
        <v>1</v>
      </c>
      <c r="J289">
        <v>1</v>
      </c>
      <c r="K289">
        <v>1</v>
      </c>
      <c r="L289">
        <v>1</v>
      </c>
      <c r="M289">
        <v>1</v>
      </c>
      <c r="N289">
        <v>1</v>
      </c>
    </row>
    <row r="290" spans="1:14" x14ac:dyDescent="0.3">
      <c r="A290" t="s">
        <v>111</v>
      </c>
      <c r="B290" t="s">
        <v>60</v>
      </c>
      <c r="C290">
        <v>1</v>
      </c>
      <c r="D290">
        <v>1</v>
      </c>
      <c r="E290">
        <v>1</v>
      </c>
      <c r="F290">
        <v>1</v>
      </c>
      <c r="G290">
        <v>1</v>
      </c>
      <c r="H290">
        <v>1</v>
      </c>
      <c r="I290">
        <v>1</v>
      </c>
      <c r="J290">
        <v>1</v>
      </c>
      <c r="K290">
        <v>1</v>
      </c>
      <c r="L290">
        <v>1</v>
      </c>
      <c r="M290">
        <v>1</v>
      </c>
      <c r="N290">
        <v>1</v>
      </c>
    </row>
    <row r="291" spans="1:14" x14ac:dyDescent="0.3">
      <c r="A291" t="s">
        <v>111</v>
      </c>
      <c r="B291" t="s">
        <v>61</v>
      </c>
      <c r="C291">
        <v>1</v>
      </c>
      <c r="D291">
        <v>1</v>
      </c>
      <c r="E291">
        <v>1</v>
      </c>
      <c r="F291">
        <v>1</v>
      </c>
      <c r="G291">
        <v>1</v>
      </c>
      <c r="H291">
        <v>1</v>
      </c>
      <c r="I291">
        <v>1</v>
      </c>
      <c r="J291">
        <v>1</v>
      </c>
      <c r="K291">
        <v>1</v>
      </c>
      <c r="L291">
        <v>1</v>
      </c>
      <c r="M291">
        <v>1</v>
      </c>
      <c r="N291">
        <v>1</v>
      </c>
    </row>
    <row r="292" spans="1:14" x14ac:dyDescent="0.3">
      <c r="A292" t="s">
        <v>111</v>
      </c>
      <c r="B292" t="s">
        <v>62</v>
      </c>
      <c r="C292">
        <v>1</v>
      </c>
      <c r="D292">
        <v>1</v>
      </c>
      <c r="E292">
        <v>1</v>
      </c>
      <c r="F292">
        <v>1</v>
      </c>
      <c r="G292">
        <v>1</v>
      </c>
      <c r="H292">
        <v>1</v>
      </c>
      <c r="I292">
        <v>1</v>
      </c>
      <c r="J292">
        <v>1</v>
      </c>
      <c r="K292">
        <v>1</v>
      </c>
      <c r="L292">
        <v>1</v>
      </c>
      <c r="M292">
        <v>1</v>
      </c>
      <c r="N292">
        <v>1</v>
      </c>
    </row>
    <row r="294" spans="1:14" x14ac:dyDescent="0.3">
      <c r="A294" s="4" t="s">
        <v>326</v>
      </c>
    </row>
    <row r="295" spans="1:14" x14ac:dyDescent="0.3">
      <c r="A295" s="5" t="s">
        <v>327</v>
      </c>
    </row>
    <row r="297" spans="1:14" x14ac:dyDescent="0.3">
      <c r="A297" t="s">
        <v>125</v>
      </c>
      <c r="B297" t="s">
        <v>126</v>
      </c>
    </row>
    <row r="298" spans="1:14" x14ac:dyDescent="0.3">
      <c r="A298" t="s">
        <v>127</v>
      </c>
      <c r="B298" t="s">
        <v>3</v>
      </c>
      <c r="C298" s="1">
        <v>41640</v>
      </c>
      <c r="D298" s="1">
        <v>41671</v>
      </c>
      <c r="E298" s="1">
        <v>41699</v>
      </c>
      <c r="F298" s="1">
        <v>41730</v>
      </c>
      <c r="G298" s="1">
        <v>41760</v>
      </c>
      <c r="H298" s="1">
        <v>41791</v>
      </c>
      <c r="I298" s="1">
        <v>41821</v>
      </c>
      <c r="J298" s="1">
        <v>41852</v>
      </c>
      <c r="K298" s="1">
        <v>41883</v>
      </c>
      <c r="L298" s="1">
        <v>41913</v>
      </c>
      <c r="M298" s="1">
        <v>41944</v>
      </c>
      <c r="N298" s="1">
        <v>41974</v>
      </c>
    </row>
    <row r="299" spans="1:14" x14ac:dyDescent="0.3">
      <c r="A299" t="s">
        <v>127</v>
      </c>
      <c r="B299" t="s">
        <v>4</v>
      </c>
      <c r="C299">
        <v>418701</v>
      </c>
      <c r="D299">
        <v>419169</v>
      </c>
      <c r="E299">
        <v>418708</v>
      </c>
      <c r="F299">
        <v>420049</v>
      </c>
      <c r="G299">
        <v>420656</v>
      </c>
      <c r="H299">
        <v>420732</v>
      </c>
      <c r="I299">
        <v>410407</v>
      </c>
      <c r="J299">
        <v>410443</v>
      </c>
      <c r="K299">
        <v>411492</v>
      </c>
      <c r="L299">
        <v>412090</v>
      </c>
      <c r="M299">
        <v>412857</v>
      </c>
      <c r="N299">
        <v>413270</v>
      </c>
    </row>
    <row r="300" spans="1:14" x14ac:dyDescent="0.3">
      <c r="A300" t="s">
        <v>127</v>
      </c>
      <c r="B300" t="s">
        <v>5</v>
      </c>
      <c r="C300">
        <v>461380132</v>
      </c>
      <c r="D300">
        <v>426918154</v>
      </c>
      <c r="E300">
        <v>429132026</v>
      </c>
      <c r="F300">
        <v>452779463</v>
      </c>
      <c r="G300">
        <v>518885327</v>
      </c>
      <c r="H300">
        <v>532379575</v>
      </c>
      <c r="I300">
        <v>512601461</v>
      </c>
      <c r="J300">
        <v>575389721</v>
      </c>
      <c r="K300">
        <v>577047383</v>
      </c>
      <c r="L300">
        <v>514570202</v>
      </c>
      <c r="M300">
        <v>462022193</v>
      </c>
      <c r="N300">
        <v>428584046</v>
      </c>
    </row>
    <row r="301" spans="1:14" x14ac:dyDescent="0.3">
      <c r="A301" t="s">
        <v>127</v>
      </c>
      <c r="B301" t="s">
        <v>6</v>
      </c>
    </row>
    <row r="302" spans="1:14" x14ac:dyDescent="0.3">
      <c r="A302" t="s">
        <v>127</v>
      </c>
      <c r="B302" t="s">
        <v>7</v>
      </c>
      <c r="C302">
        <v>412508</v>
      </c>
      <c r="D302">
        <v>413012</v>
      </c>
      <c r="E302">
        <v>412301</v>
      </c>
      <c r="F302">
        <v>413473</v>
      </c>
      <c r="G302">
        <v>414258</v>
      </c>
      <c r="H302">
        <v>414551</v>
      </c>
      <c r="I302">
        <v>414564</v>
      </c>
      <c r="J302">
        <v>410444</v>
      </c>
      <c r="K302">
        <v>411492</v>
      </c>
      <c r="L302">
        <v>412090</v>
      </c>
      <c r="M302">
        <v>412856</v>
      </c>
      <c r="N302">
        <v>413271</v>
      </c>
    </row>
    <row r="303" spans="1:14" x14ac:dyDescent="0.3">
      <c r="A303" t="s">
        <v>127</v>
      </c>
      <c r="B303" t="s">
        <v>8</v>
      </c>
    </row>
    <row r="304" spans="1:14" x14ac:dyDescent="0.3">
      <c r="A304" t="s">
        <v>127</v>
      </c>
      <c r="B304" t="s">
        <v>9</v>
      </c>
      <c r="C304">
        <v>560170537</v>
      </c>
      <c r="D304">
        <v>522254320</v>
      </c>
      <c r="E304">
        <v>524996218</v>
      </c>
      <c r="F304">
        <v>554272429</v>
      </c>
      <c r="G304">
        <v>634324590</v>
      </c>
      <c r="H304">
        <v>654238466</v>
      </c>
      <c r="I304">
        <v>680895353</v>
      </c>
      <c r="J304">
        <v>575471479</v>
      </c>
      <c r="K304">
        <v>577054559</v>
      </c>
      <c r="L304">
        <v>514571404</v>
      </c>
      <c r="M304">
        <v>462042952</v>
      </c>
      <c r="N304">
        <v>428706486</v>
      </c>
    </row>
    <row r="305" spans="1:14" x14ac:dyDescent="0.3">
      <c r="A305" t="s">
        <v>127</v>
      </c>
      <c r="B305" t="s">
        <v>10</v>
      </c>
      <c r="C305">
        <v>134045250</v>
      </c>
      <c r="D305">
        <v>123772247</v>
      </c>
      <c r="E305">
        <v>118975754</v>
      </c>
      <c r="F305">
        <v>201752240</v>
      </c>
      <c r="G305">
        <v>218780512</v>
      </c>
      <c r="H305">
        <v>229820837</v>
      </c>
      <c r="I305">
        <v>238967602</v>
      </c>
      <c r="J305">
        <v>194830668</v>
      </c>
      <c r="K305">
        <v>202116865</v>
      </c>
      <c r="L305">
        <v>191143009</v>
      </c>
      <c r="M305">
        <v>99321127</v>
      </c>
      <c r="N305">
        <v>102512249</v>
      </c>
    </row>
    <row r="306" spans="1:14" x14ac:dyDescent="0.3">
      <c r="A306" t="s">
        <v>127</v>
      </c>
      <c r="B306" t="s">
        <v>11</v>
      </c>
      <c r="C306">
        <v>426125287</v>
      </c>
      <c r="D306">
        <v>398482073</v>
      </c>
      <c r="E306">
        <v>406020464</v>
      </c>
      <c r="F306">
        <v>352520189</v>
      </c>
      <c r="G306">
        <v>415544078</v>
      </c>
      <c r="H306">
        <v>424417628</v>
      </c>
      <c r="I306">
        <v>441927751</v>
      </c>
      <c r="J306">
        <v>380640812</v>
      </c>
      <c r="K306">
        <v>374937694</v>
      </c>
      <c r="L306">
        <v>323428395</v>
      </c>
      <c r="M306">
        <v>362721825</v>
      </c>
      <c r="N306">
        <v>326194237</v>
      </c>
    </row>
    <row r="307" spans="1:14" x14ac:dyDescent="0.3">
      <c r="A307" t="s">
        <v>127</v>
      </c>
      <c r="B307" t="s">
        <v>12</v>
      </c>
      <c r="C307" s="2">
        <v>0.23929</v>
      </c>
      <c r="D307" s="2">
        <v>0.23699999999999999</v>
      </c>
      <c r="E307" s="2">
        <v>0.22661999999999999</v>
      </c>
      <c r="F307" s="2">
        <v>0.36398999999999998</v>
      </c>
      <c r="G307" s="2">
        <v>0.34489999999999998</v>
      </c>
      <c r="H307" s="2">
        <v>0.35127999999999998</v>
      </c>
      <c r="I307" s="2">
        <v>0.35095999999999999</v>
      </c>
      <c r="J307" s="2">
        <v>0.33856000000000003</v>
      </c>
      <c r="K307" s="2">
        <v>0.35026000000000002</v>
      </c>
      <c r="L307" s="2">
        <v>0.37146000000000001</v>
      </c>
      <c r="M307" s="2">
        <v>0.21496000000000001</v>
      </c>
      <c r="N307" s="2">
        <v>0.23912</v>
      </c>
    </row>
    <row r="308" spans="1:14" x14ac:dyDescent="0.3">
      <c r="A308" t="s">
        <v>127</v>
      </c>
      <c r="B308" t="s">
        <v>13</v>
      </c>
      <c r="C308" s="2">
        <v>0.76071</v>
      </c>
      <c r="D308" s="2">
        <v>0.76300000000000001</v>
      </c>
      <c r="E308" s="2">
        <v>0.77337999999999996</v>
      </c>
      <c r="F308" s="2">
        <v>0.63600999999999996</v>
      </c>
      <c r="G308" s="2">
        <v>0.65510000000000002</v>
      </c>
      <c r="H308" s="2">
        <v>0.64871999999999996</v>
      </c>
      <c r="I308" s="2">
        <v>0.64903999999999995</v>
      </c>
      <c r="J308" s="2">
        <v>0.66144000000000003</v>
      </c>
      <c r="K308" s="2">
        <v>0.64973999999999998</v>
      </c>
      <c r="L308" s="2">
        <v>0.62853999999999999</v>
      </c>
      <c r="M308" s="2">
        <v>0.78503999999999996</v>
      </c>
      <c r="N308" s="2">
        <v>0.76088</v>
      </c>
    </row>
    <row r="309" spans="1:14" x14ac:dyDescent="0.3">
      <c r="A309" t="s">
        <v>127</v>
      </c>
      <c r="B309" t="s">
        <v>14</v>
      </c>
    </row>
    <row r="310" spans="1:14" x14ac:dyDescent="0.3">
      <c r="A310" t="s">
        <v>127</v>
      </c>
      <c r="B310" t="s">
        <v>15</v>
      </c>
      <c r="C310">
        <v>2544592</v>
      </c>
      <c r="D310">
        <v>2358162</v>
      </c>
      <c r="E310">
        <v>2153780</v>
      </c>
      <c r="F310">
        <v>2253607</v>
      </c>
      <c r="G310">
        <v>2375819</v>
      </c>
      <c r="H310">
        <v>2591468</v>
      </c>
      <c r="I310">
        <v>2452926</v>
      </c>
      <c r="J310">
        <v>2081883</v>
      </c>
      <c r="K310">
        <v>2202357</v>
      </c>
      <c r="L310">
        <v>1999212</v>
      </c>
      <c r="M310">
        <v>2120300</v>
      </c>
      <c r="N310">
        <v>1905819</v>
      </c>
    </row>
    <row r="311" spans="1:14" x14ac:dyDescent="0.3">
      <c r="A311" t="s">
        <v>127</v>
      </c>
      <c r="B311" t="s">
        <v>16</v>
      </c>
      <c r="C311">
        <v>2162075</v>
      </c>
      <c r="D311">
        <v>1992059</v>
      </c>
      <c r="E311">
        <v>1851713</v>
      </c>
      <c r="F311">
        <v>2125517</v>
      </c>
      <c r="G311">
        <v>2278361</v>
      </c>
      <c r="H311">
        <v>2450736</v>
      </c>
      <c r="I311">
        <v>2343515</v>
      </c>
      <c r="J311">
        <v>1986834</v>
      </c>
      <c r="K311">
        <v>2077347</v>
      </c>
      <c r="L311">
        <v>1897320</v>
      </c>
      <c r="M311">
        <v>1803435</v>
      </c>
      <c r="N311">
        <v>1653334</v>
      </c>
    </row>
    <row r="312" spans="1:14" x14ac:dyDescent="0.3">
      <c r="A312" t="s">
        <v>127</v>
      </c>
      <c r="B312" t="s">
        <v>17</v>
      </c>
      <c r="C312">
        <v>2472837</v>
      </c>
      <c r="D312">
        <v>2313434</v>
      </c>
      <c r="E312">
        <v>2114102</v>
      </c>
      <c r="F312">
        <v>2124986</v>
      </c>
      <c r="G312">
        <v>2242039</v>
      </c>
      <c r="H312">
        <v>2467597</v>
      </c>
      <c r="I312">
        <v>2327855</v>
      </c>
      <c r="J312">
        <v>1970248</v>
      </c>
      <c r="K312">
        <v>2103789</v>
      </c>
      <c r="L312">
        <v>1889090</v>
      </c>
      <c r="M312">
        <v>2084268</v>
      </c>
      <c r="N312">
        <v>1849718</v>
      </c>
    </row>
    <row r="313" spans="1:14" x14ac:dyDescent="0.3">
      <c r="A313" t="s">
        <v>127</v>
      </c>
      <c r="B313" t="s">
        <v>18</v>
      </c>
      <c r="C313" t="s">
        <v>128</v>
      </c>
      <c r="D313" t="s">
        <v>129</v>
      </c>
      <c r="E313" t="s">
        <v>68</v>
      </c>
      <c r="F313" t="s">
        <v>69</v>
      </c>
      <c r="G313" t="s">
        <v>130</v>
      </c>
      <c r="H313" t="s">
        <v>131</v>
      </c>
      <c r="I313" t="s">
        <v>25</v>
      </c>
      <c r="J313" t="s">
        <v>132</v>
      </c>
      <c r="K313" t="s">
        <v>27</v>
      </c>
      <c r="L313" t="s">
        <v>28</v>
      </c>
      <c r="M313" t="s">
        <v>120</v>
      </c>
      <c r="N313" t="s">
        <v>133</v>
      </c>
    </row>
    <row r="314" spans="1:14" x14ac:dyDescent="0.3">
      <c r="A314" t="s">
        <v>127</v>
      </c>
      <c r="B314" t="s">
        <v>31</v>
      </c>
      <c r="C314" t="s">
        <v>35</v>
      </c>
      <c r="D314" t="s">
        <v>124</v>
      </c>
      <c r="E314" t="s">
        <v>35</v>
      </c>
      <c r="F314" t="s">
        <v>124</v>
      </c>
      <c r="G314" t="s">
        <v>124</v>
      </c>
      <c r="H314" t="s">
        <v>35</v>
      </c>
      <c r="I314" t="s">
        <v>124</v>
      </c>
      <c r="J314" t="s">
        <v>124</v>
      </c>
      <c r="K314" t="s">
        <v>35</v>
      </c>
      <c r="L314" t="s">
        <v>124</v>
      </c>
      <c r="M314" t="s">
        <v>77</v>
      </c>
      <c r="N314" t="s">
        <v>35</v>
      </c>
    </row>
    <row r="315" spans="1:14" x14ac:dyDescent="0.3">
      <c r="A315" t="s">
        <v>127</v>
      </c>
      <c r="B315" t="s">
        <v>36</v>
      </c>
      <c r="C315">
        <v>1231551</v>
      </c>
      <c r="D315">
        <v>1313378</v>
      </c>
      <c r="E315">
        <v>1182539</v>
      </c>
      <c r="F315">
        <v>1384291</v>
      </c>
      <c r="G315">
        <v>1434550</v>
      </c>
      <c r="H315">
        <v>1605649</v>
      </c>
      <c r="I315">
        <v>1543768</v>
      </c>
      <c r="J315">
        <v>1293480</v>
      </c>
      <c r="K315">
        <v>1398431</v>
      </c>
      <c r="L315">
        <v>1241796</v>
      </c>
      <c r="M315">
        <v>1211747</v>
      </c>
      <c r="N315">
        <v>954068</v>
      </c>
    </row>
    <row r="316" spans="1:14" x14ac:dyDescent="0.3">
      <c r="A316" t="s">
        <v>127</v>
      </c>
      <c r="B316" t="s">
        <v>37</v>
      </c>
      <c r="C316">
        <v>1015931</v>
      </c>
      <c r="D316">
        <v>1073481</v>
      </c>
      <c r="E316">
        <v>985755</v>
      </c>
      <c r="F316">
        <v>1384291</v>
      </c>
      <c r="G316">
        <v>1434550</v>
      </c>
      <c r="H316">
        <v>1605649</v>
      </c>
      <c r="I316">
        <v>1543768</v>
      </c>
      <c r="J316">
        <v>1293480</v>
      </c>
      <c r="K316">
        <v>1398431</v>
      </c>
      <c r="L316">
        <v>1241796</v>
      </c>
      <c r="M316">
        <v>1070613</v>
      </c>
      <c r="N316">
        <v>820253</v>
      </c>
    </row>
    <row r="317" spans="1:14" x14ac:dyDescent="0.3">
      <c r="A317" t="s">
        <v>127</v>
      </c>
      <c r="B317" t="s">
        <v>38</v>
      </c>
      <c r="C317">
        <v>1231551</v>
      </c>
      <c r="D317">
        <v>1313378</v>
      </c>
      <c r="E317">
        <v>1182539</v>
      </c>
      <c r="F317">
        <v>1305352</v>
      </c>
      <c r="G317">
        <v>1413630</v>
      </c>
      <c r="H317">
        <v>1527690</v>
      </c>
      <c r="I317">
        <v>1487384</v>
      </c>
      <c r="J317">
        <v>1234972</v>
      </c>
      <c r="K317">
        <v>1334862</v>
      </c>
      <c r="L317">
        <v>1185068</v>
      </c>
      <c r="M317">
        <v>1211747</v>
      </c>
      <c r="N317">
        <v>954068</v>
      </c>
    </row>
    <row r="318" spans="1:14" x14ac:dyDescent="0.3">
      <c r="A318" t="s">
        <v>127</v>
      </c>
      <c r="B318" t="s">
        <v>39</v>
      </c>
      <c r="C318">
        <v>640150</v>
      </c>
      <c r="D318">
        <v>1270152</v>
      </c>
      <c r="E318">
        <v>663577</v>
      </c>
      <c r="F318">
        <v>1273390</v>
      </c>
      <c r="G318">
        <v>1274265</v>
      </c>
      <c r="H318">
        <v>1595520</v>
      </c>
      <c r="I318">
        <v>1462737</v>
      </c>
      <c r="J318">
        <v>1210875</v>
      </c>
      <c r="K318">
        <v>1286582</v>
      </c>
      <c r="L318">
        <v>1154527</v>
      </c>
      <c r="M318">
        <v>1201871</v>
      </c>
      <c r="N318">
        <v>688842</v>
      </c>
    </row>
    <row r="319" spans="1:14" x14ac:dyDescent="0.3">
      <c r="A319" t="s">
        <v>127</v>
      </c>
      <c r="B319" t="s">
        <v>40</v>
      </c>
      <c r="C319" s="3">
        <v>41640</v>
      </c>
      <c r="D319" s="3">
        <v>41671</v>
      </c>
      <c r="E319" s="3">
        <v>41699</v>
      </c>
      <c r="F319" s="3">
        <v>41730</v>
      </c>
      <c r="G319" s="3">
        <v>41760</v>
      </c>
      <c r="H319" s="3">
        <v>41791</v>
      </c>
      <c r="I319" s="3">
        <v>41821</v>
      </c>
      <c r="J319" s="3">
        <v>41852</v>
      </c>
      <c r="K319" s="3">
        <v>41883</v>
      </c>
      <c r="L319" s="3">
        <v>41913</v>
      </c>
      <c r="M319" s="3">
        <v>41944</v>
      </c>
      <c r="N319" s="3">
        <v>41974</v>
      </c>
    </row>
    <row r="320" spans="1:14" x14ac:dyDescent="0.3">
      <c r="A320" t="s">
        <v>127</v>
      </c>
      <c r="B320" t="s">
        <v>41</v>
      </c>
      <c r="C320" s="2">
        <v>0.2959</v>
      </c>
      <c r="D320" s="2">
        <v>0.3296</v>
      </c>
      <c r="E320" s="2">
        <v>0.3276</v>
      </c>
      <c r="F320" s="2">
        <v>0.34160000000000001</v>
      </c>
      <c r="G320" s="2">
        <v>0.3589</v>
      </c>
      <c r="H320" s="2">
        <v>0.35060000000000002</v>
      </c>
      <c r="I320" s="2">
        <v>0.37309999999999999</v>
      </c>
      <c r="J320" s="2">
        <v>0.3715</v>
      </c>
      <c r="K320" s="2">
        <v>0.3639</v>
      </c>
      <c r="L320" s="2">
        <v>0.34599999999999997</v>
      </c>
      <c r="M320" s="2">
        <v>0.30270000000000002</v>
      </c>
      <c r="N320" s="2">
        <v>0.30230000000000001</v>
      </c>
    </row>
    <row r="321" spans="1:14" x14ac:dyDescent="0.3">
      <c r="A321" t="s">
        <v>127</v>
      </c>
      <c r="B321" t="s">
        <v>42</v>
      </c>
      <c r="C321" s="2">
        <v>0.3523</v>
      </c>
      <c r="D321" s="2">
        <v>0.38829999999999998</v>
      </c>
      <c r="E321" s="2">
        <v>0.38250000000000001</v>
      </c>
      <c r="F321" s="2">
        <v>0.47939999999999999</v>
      </c>
      <c r="G321" s="2">
        <v>0.5081</v>
      </c>
      <c r="H321" s="2">
        <v>0.49619999999999997</v>
      </c>
      <c r="I321" s="2">
        <v>0.51500000000000001</v>
      </c>
      <c r="J321" s="2">
        <v>0.51880000000000004</v>
      </c>
      <c r="K321" s="2">
        <v>0.51480000000000004</v>
      </c>
      <c r="L321" s="2">
        <v>0.48670000000000002</v>
      </c>
      <c r="M321" s="2">
        <v>0.36230000000000001</v>
      </c>
      <c r="N321" s="2">
        <v>0.3523</v>
      </c>
    </row>
    <row r="322" spans="1:14" x14ac:dyDescent="0.3">
      <c r="A322" t="s">
        <v>127</v>
      </c>
      <c r="B322" t="s">
        <v>43</v>
      </c>
      <c r="C322" s="2">
        <v>0.3034</v>
      </c>
      <c r="D322" s="2">
        <v>0.33639999999999998</v>
      </c>
      <c r="E322" s="2">
        <v>0.33339999999999997</v>
      </c>
      <c r="F322" s="2">
        <v>0.31780000000000003</v>
      </c>
      <c r="G322" s="2">
        <v>0.33389999999999997</v>
      </c>
      <c r="H322" s="2">
        <v>0.32390000000000002</v>
      </c>
      <c r="I322" s="2">
        <v>0.34770000000000001</v>
      </c>
      <c r="J322" s="2">
        <v>0.34810000000000002</v>
      </c>
      <c r="K322" s="2">
        <v>0.33560000000000001</v>
      </c>
      <c r="L322" s="2">
        <v>0.31879999999999997</v>
      </c>
      <c r="M322" s="2">
        <v>0.30640000000000001</v>
      </c>
      <c r="N322" s="2">
        <v>0.3105</v>
      </c>
    </row>
    <row r="323" spans="1:14" x14ac:dyDescent="0.3">
      <c r="A323" t="s">
        <v>127</v>
      </c>
      <c r="B323" t="s">
        <v>44</v>
      </c>
      <c r="C323" s="2">
        <v>0.48399999999999999</v>
      </c>
      <c r="D323" s="2">
        <v>0.55689999999999995</v>
      </c>
      <c r="E323" s="2">
        <v>0.54910000000000003</v>
      </c>
      <c r="F323" s="2">
        <v>0.61429999999999996</v>
      </c>
      <c r="G323" s="2">
        <v>0.6038</v>
      </c>
      <c r="H323" s="2">
        <v>0.61960000000000004</v>
      </c>
      <c r="I323" s="2">
        <v>0.62939999999999996</v>
      </c>
      <c r="J323" s="2">
        <v>0.62129999999999996</v>
      </c>
      <c r="K323" s="2">
        <v>0.63500000000000001</v>
      </c>
      <c r="L323" s="2">
        <v>0.62109999999999999</v>
      </c>
      <c r="M323" s="2">
        <v>0.57150000000000001</v>
      </c>
      <c r="N323" s="2">
        <v>0.50060000000000004</v>
      </c>
    </row>
    <row r="324" spans="1:14" x14ac:dyDescent="0.3">
      <c r="A324" t="s">
        <v>127</v>
      </c>
      <c r="B324" t="s">
        <v>45</v>
      </c>
      <c r="C324" s="2">
        <v>0.25159999999999999</v>
      </c>
      <c r="D324" s="2">
        <v>0.53859999999999997</v>
      </c>
      <c r="E324" s="2">
        <v>0.30809999999999998</v>
      </c>
      <c r="F324" s="2">
        <v>0.56499999999999995</v>
      </c>
      <c r="G324" s="2">
        <v>0.5363</v>
      </c>
      <c r="H324" s="2">
        <v>0.61570000000000003</v>
      </c>
      <c r="I324" s="2">
        <v>0.59630000000000005</v>
      </c>
      <c r="J324" s="2">
        <v>0.58160000000000001</v>
      </c>
      <c r="K324" s="2">
        <v>0.58420000000000005</v>
      </c>
      <c r="L324" s="2">
        <v>0.57750000000000001</v>
      </c>
      <c r="M324" s="2">
        <v>0.56679999999999997</v>
      </c>
      <c r="N324" s="2">
        <v>0.3614</v>
      </c>
    </row>
    <row r="325" spans="1:14" x14ac:dyDescent="0.3">
      <c r="A325" t="s">
        <v>127</v>
      </c>
      <c r="B325" t="s">
        <v>46</v>
      </c>
      <c r="C325" s="2">
        <v>0.61140000000000005</v>
      </c>
      <c r="D325" s="2">
        <v>0.5917</v>
      </c>
      <c r="E325" s="2">
        <v>0.59670000000000001</v>
      </c>
      <c r="F325" s="2">
        <v>0.55610000000000004</v>
      </c>
      <c r="G325" s="2">
        <v>0.59430000000000005</v>
      </c>
      <c r="H325" s="2">
        <v>0.56589999999999996</v>
      </c>
      <c r="I325" s="2">
        <v>0.59279999999999999</v>
      </c>
      <c r="J325" s="2">
        <v>0.59799999999999998</v>
      </c>
      <c r="K325" s="2">
        <v>0.57310000000000005</v>
      </c>
      <c r="L325" s="2">
        <v>0.55700000000000005</v>
      </c>
      <c r="M325" s="2">
        <v>0.52959999999999996</v>
      </c>
      <c r="N325" s="2">
        <v>0.60399999999999998</v>
      </c>
    </row>
    <row r="326" spans="1:14" x14ac:dyDescent="0.3">
      <c r="A326" t="s">
        <v>127</v>
      </c>
      <c r="B326" t="s">
        <v>47</v>
      </c>
      <c r="C326" s="2">
        <v>0.74970000000000003</v>
      </c>
      <c r="D326" s="2">
        <v>0.72060000000000002</v>
      </c>
      <c r="E326" s="2">
        <v>0.71840000000000004</v>
      </c>
      <c r="F326" s="2">
        <v>0.73609999999999998</v>
      </c>
      <c r="G326" s="2">
        <v>0.80689999999999995</v>
      </c>
      <c r="H326" s="2">
        <v>0.75729999999999997</v>
      </c>
      <c r="I326" s="2">
        <v>0.78180000000000005</v>
      </c>
      <c r="J326" s="2">
        <v>0.79700000000000004</v>
      </c>
      <c r="K326" s="2">
        <v>0.76470000000000005</v>
      </c>
      <c r="L326" s="2">
        <v>0.74360000000000004</v>
      </c>
      <c r="M326" s="2">
        <v>0.61029999999999995</v>
      </c>
      <c r="N326" s="2">
        <v>0.71009999999999995</v>
      </c>
    </row>
    <row r="327" spans="1:14" x14ac:dyDescent="0.3">
      <c r="A327" t="s">
        <v>127</v>
      </c>
      <c r="B327" t="s">
        <v>48</v>
      </c>
      <c r="C327" s="2">
        <v>0.60919999999999996</v>
      </c>
      <c r="D327" s="2">
        <v>0.59260000000000002</v>
      </c>
      <c r="E327" s="2">
        <v>0.59609999999999996</v>
      </c>
      <c r="F327" s="2">
        <v>0.51739999999999997</v>
      </c>
      <c r="G327" s="2">
        <v>0.52959999999999996</v>
      </c>
      <c r="H327" s="2">
        <v>0.5232</v>
      </c>
      <c r="I327" s="2">
        <v>0.54420000000000002</v>
      </c>
      <c r="J327" s="2">
        <v>0.55530000000000002</v>
      </c>
      <c r="K327" s="2">
        <v>0.52900000000000003</v>
      </c>
      <c r="L327" s="2">
        <v>0.50819999999999999</v>
      </c>
      <c r="M327" s="2">
        <v>0.52700000000000002</v>
      </c>
      <c r="N327" s="2">
        <v>0.60189999999999999</v>
      </c>
    </row>
    <row r="328" spans="1:14" x14ac:dyDescent="0.3">
      <c r="A328" t="s">
        <v>127</v>
      </c>
      <c r="B328" t="s">
        <v>49</v>
      </c>
      <c r="C328" s="2">
        <v>1.1761999999999999</v>
      </c>
      <c r="D328" s="2">
        <v>0.6119</v>
      </c>
      <c r="E328" s="2">
        <v>1.0633999999999999</v>
      </c>
      <c r="F328" s="2">
        <v>0.60450000000000004</v>
      </c>
      <c r="G328" s="2">
        <v>0.66910000000000003</v>
      </c>
      <c r="H328" s="2">
        <v>0.56950000000000001</v>
      </c>
      <c r="I328" s="2">
        <v>0.62570000000000003</v>
      </c>
      <c r="J328" s="2">
        <v>0.63880000000000003</v>
      </c>
      <c r="K328" s="2">
        <v>0.62290000000000001</v>
      </c>
      <c r="L328" s="2">
        <v>0.59909999999999997</v>
      </c>
      <c r="M328" s="2">
        <v>0.53390000000000004</v>
      </c>
      <c r="N328" s="2">
        <v>0.83650000000000002</v>
      </c>
    </row>
    <row r="329" spans="1:14" x14ac:dyDescent="0.3">
      <c r="A329" t="s">
        <v>127</v>
      </c>
      <c r="B329" t="s">
        <v>50</v>
      </c>
    </row>
    <row r="330" spans="1:14" x14ac:dyDescent="0.3">
      <c r="A330" t="s">
        <v>127</v>
      </c>
      <c r="B330" t="s">
        <v>51</v>
      </c>
      <c r="C330" s="2">
        <v>4.2500000000000003E-2</v>
      </c>
      <c r="D330" s="2">
        <v>3.9699999999999999E-2</v>
      </c>
      <c r="E330" s="2">
        <v>4.3700000000000003E-2</v>
      </c>
      <c r="F330" s="2">
        <v>4.1099999999999998E-2</v>
      </c>
      <c r="G330" s="2">
        <v>3.7400000000000003E-2</v>
      </c>
      <c r="H330" s="2">
        <v>3.44E-2</v>
      </c>
      <c r="I330" s="2">
        <v>3.5200000000000002E-2</v>
      </c>
      <c r="J330" s="2">
        <v>4.2999999999999997E-2</v>
      </c>
      <c r="K330" s="2">
        <v>3.6499999999999998E-2</v>
      </c>
      <c r="L330" s="2">
        <v>4.7899999999999998E-2</v>
      </c>
      <c r="M330" s="2">
        <v>5.0500000000000003E-2</v>
      </c>
      <c r="N330" s="2">
        <v>5.6000000000000001E-2</v>
      </c>
    </row>
    <row r="331" spans="1:14" x14ac:dyDescent="0.3">
      <c r="A331" t="s">
        <v>127</v>
      </c>
      <c r="B331" t="s">
        <v>52</v>
      </c>
      <c r="C331" s="2">
        <v>4.1099999999999998E-2</v>
      </c>
      <c r="D331" s="2">
        <v>3.7999999999999999E-2</v>
      </c>
      <c r="E331" s="2">
        <v>4.1300000000000003E-2</v>
      </c>
      <c r="F331" s="2">
        <v>3.9399999999999998E-2</v>
      </c>
      <c r="G331" s="2">
        <v>3.6900000000000002E-2</v>
      </c>
      <c r="H331" s="2">
        <v>3.3799999999999997E-2</v>
      </c>
      <c r="I331" s="2">
        <v>3.5099999999999999E-2</v>
      </c>
      <c r="J331" s="2">
        <v>4.2599999999999999E-2</v>
      </c>
      <c r="K331" s="2">
        <v>3.5099999999999999E-2</v>
      </c>
      <c r="L331" s="2">
        <v>4.7199999999999999E-2</v>
      </c>
      <c r="M331" s="2">
        <v>4.7600000000000003E-2</v>
      </c>
      <c r="N331" s="2">
        <v>5.4899999999999997E-2</v>
      </c>
    </row>
    <row r="332" spans="1:14" x14ac:dyDescent="0.3">
      <c r="A332" t="s">
        <v>127</v>
      </c>
      <c r="B332" t="s">
        <v>53</v>
      </c>
      <c r="C332" s="2">
        <v>4.2099999999999999E-2</v>
      </c>
      <c r="D332" s="2">
        <v>3.9800000000000002E-2</v>
      </c>
      <c r="E332" s="2">
        <v>4.3700000000000003E-2</v>
      </c>
      <c r="F332" s="2">
        <v>4.0500000000000001E-2</v>
      </c>
      <c r="G332" s="2">
        <v>3.5799999999999998E-2</v>
      </c>
      <c r="H332" s="2">
        <v>3.4000000000000002E-2</v>
      </c>
      <c r="I332" s="2">
        <v>3.4599999999999999E-2</v>
      </c>
      <c r="J332" s="2">
        <v>4.1300000000000003E-2</v>
      </c>
      <c r="K332" s="2">
        <v>3.6499999999999998E-2</v>
      </c>
      <c r="L332" s="2">
        <v>4.6399999999999997E-2</v>
      </c>
      <c r="M332" s="2">
        <v>4.99E-2</v>
      </c>
      <c r="N332" s="2">
        <v>5.4899999999999997E-2</v>
      </c>
    </row>
    <row r="333" spans="1:14" x14ac:dyDescent="0.3">
      <c r="A333" t="s">
        <v>127</v>
      </c>
      <c r="B333" t="s">
        <v>54</v>
      </c>
      <c r="C333" s="2">
        <v>5.8799999999999998E-2</v>
      </c>
      <c r="D333" s="2">
        <v>5.33E-2</v>
      </c>
      <c r="E333" s="2">
        <v>5.57E-2</v>
      </c>
      <c r="F333" s="2">
        <v>5.1799999999999999E-2</v>
      </c>
      <c r="G333" s="2">
        <v>4.7100000000000003E-2</v>
      </c>
      <c r="H333" s="2">
        <v>4.3299999999999998E-2</v>
      </c>
      <c r="I333" s="2">
        <v>4.5100000000000001E-2</v>
      </c>
      <c r="J333" s="2">
        <v>5.0200000000000002E-2</v>
      </c>
      <c r="K333" s="2">
        <v>4.7300000000000002E-2</v>
      </c>
      <c r="L333" s="2">
        <v>5.6399999999999999E-2</v>
      </c>
      <c r="M333" s="2">
        <v>6.4199999999999993E-2</v>
      </c>
      <c r="N333" s="2">
        <v>7.46E-2</v>
      </c>
    </row>
    <row r="334" spans="1:14" x14ac:dyDescent="0.3">
      <c r="A334" t="s">
        <v>127</v>
      </c>
      <c r="B334" t="s">
        <v>55</v>
      </c>
      <c r="C334" s="2">
        <v>6.2899999999999998E-2</v>
      </c>
      <c r="D334" s="2">
        <v>5.2499999999999998E-2</v>
      </c>
      <c r="E334" s="2">
        <v>6.0100000000000001E-2</v>
      </c>
      <c r="F334" s="2">
        <v>5.1799999999999999E-2</v>
      </c>
      <c r="G334" s="2">
        <v>4.7100000000000003E-2</v>
      </c>
      <c r="H334" s="2">
        <v>4.3299999999999998E-2</v>
      </c>
      <c r="I334" s="2">
        <v>4.5100000000000001E-2</v>
      </c>
      <c r="J334" s="2">
        <v>5.0200000000000002E-2</v>
      </c>
      <c r="K334" s="2">
        <v>4.7300000000000002E-2</v>
      </c>
      <c r="L334" s="2">
        <v>5.6399999999999999E-2</v>
      </c>
      <c r="M334" s="2">
        <v>6.8199999999999997E-2</v>
      </c>
      <c r="N334" s="2">
        <v>7.7399999999999997E-2</v>
      </c>
    </row>
    <row r="335" spans="1:14" x14ac:dyDescent="0.3">
      <c r="A335" t="s">
        <v>127</v>
      </c>
      <c r="B335" t="s">
        <v>56</v>
      </c>
      <c r="C335" s="2">
        <v>5.8799999999999998E-2</v>
      </c>
      <c r="D335" s="2">
        <v>5.33E-2</v>
      </c>
      <c r="E335" s="2">
        <v>5.57E-2</v>
      </c>
      <c r="F335" s="2">
        <v>5.1400000000000001E-2</v>
      </c>
      <c r="G335" s="2">
        <v>5.04E-2</v>
      </c>
      <c r="H335" s="2">
        <v>4.3999999999999997E-2</v>
      </c>
      <c r="I335" s="2">
        <v>4.3900000000000002E-2</v>
      </c>
      <c r="J335" s="2">
        <v>5.3699999999999998E-2</v>
      </c>
      <c r="K335" s="2">
        <v>4.9200000000000001E-2</v>
      </c>
      <c r="L335" s="2">
        <v>6.0100000000000001E-2</v>
      </c>
      <c r="M335" s="2">
        <v>6.4199999999999993E-2</v>
      </c>
      <c r="N335" s="2">
        <v>7.46E-2</v>
      </c>
    </row>
    <row r="336" spans="1:14" x14ac:dyDescent="0.3">
      <c r="A336" t="s">
        <v>127</v>
      </c>
      <c r="B336" t="s">
        <v>57</v>
      </c>
      <c r="C336" s="2">
        <v>6.4899999999999999E-2</v>
      </c>
      <c r="D336" s="2">
        <v>5.1400000000000001E-2</v>
      </c>
      <c r="E336" s="2">
        <v>6.2300000000000001E-2</v>
      </c>
      <c r="F336" s="2">
        <v>5.5800000000000002E-2</v>
      </c>
      <c r="G336" s="2">
        <v>4.5199999999999997E-2</v>
      </c>
      <c r="H336" s="2">
        <v>4.2599999999999999E-2</v>
      </c>
      <c r="I336" s="2">
        <v>4.65E-2</v>
      </c>
      <c r="J336" s="2">
        <v>4.99E-2</v>
      </c>
      <c r="K336" s="2">
        <v>4.7800000000000002E-2</v>
      </c>
      <c r="L336" s="2">
        <v>5.62E-2</v>
      </c>
      <c r="M336" s="2">
        <v>6.7100000000000007E-2</v>
      </c>
      <c r="N336" s="2">
        <v>7.9100000000000004E-2</v>
      </c>
    </row>
    <row r="337" spans="1:15" x14ac:dyDescent="0.3">
      <c r="A337" t="s">
        <v>127</v>
      </c>
      <c r="B337" t="s">
        <v>58</v>
      </c>
    </row>
    <row r="338" spans="1:15" x14ac:dyDescent="0.3">
      <c r="A338" t="s">
        <v>127</v>
      </c>
      <c r="B338" t="s">
        <v>59</v>
      </c>
      <c r="C338">
        <v>357</v>
      </c>
      <c r="D338">
        <v>353</v>
      </c>
      <c r="E338">
        <v>353</v>
      </c>
      <c r="F338">
        <v>327</v>
      </c>
      <c r="G338">
        <v>342</v>
      </c>
      <c r="H338">
        <v>348</v>
      </c>
      <c r="I338">
        <v>327</v>
      </c>
      <c r="J338">
        <v>341</v>
      </c>
      <c r="K338">
        <v>353</v>
      </c>
      <c r="L338">
        <v>356</v>
      </c>
      <c r="M338">
        <v>346</v>
      </c>
      <c r="N338">
        <v>356</v>
      </c>
    </row>
    <row r="339" spans="1:15" x14ac:dyDescent="0.3">
      <c r="A339" t="s">
        <v>127</v>
      </c>
      <c r="B339" t="s">
        <v>60</v>
      </c>
      <c r="C339">
        <v>357</v>
      </c>
      <c r="D339">
        <v>353</v>
      </c>
      <c r="E339">
        <v>353</v>
      </c>
      <c r="F339">
        <v>327</v>
      </c>
      <c r="G339">
        <v>342</v>
      </c>
      <c r="H339">
        <v>348</v>
      </c>
      <c r="I339">
        <v>327</v>
      </c>
      <c r="J339">
        <v>341</v>
      </c>
      <c r="K339">
        <v>353</v>
      </c>
      <c r="L339">
        <v>356</v>
      </c>
      <c r="M339">
        <v>346</v>
      </c>
      <c r="N339">
        <v>356</v>
      </c>
    </row>
    <row r="340" spans="1:15" x14ac:dyDescent="0.3">
      <c r="A340" t="s">
        <v>127</v>
      </c>
      <c r="B340" t="s">
        <v>61</v>
      </c>
      <c r="C340">
        <v>357</v>
      </c>
      <c r="D340">
        <v>353</v>
      </c>
      <c r="E340">
        <v>353</v>
      </c>
      <c r="F340">
        <v>327</v>
      </c>
      <c r="G340">
        <v>342</v>
      </c>
      <c r="H340">
        <v>348</v>
      </c>
      <c r="I340">
        <v>327</v>
      </c>
      <c r="J340">
        <v>341</v>
      </c>
      <c r="K340">
        <v>353</v>
      </c>
      <c r="L340">
        <v>356</v>
      </c>
      <c r="M340">
        <v>346</v>
      </c>
      <c r="N340">
        <v>356</v>
      </c>
    </row>
    <row r="341" spans="1:15" x14ac:dyDescent="0.3">
      <c r="A341" t="s">
        <v>127</v>
      </c>
      <c r="B341" t="s">
        <v>62</v>
      </c>
      <c r="C341">
        <v>357</v>
      </c>
      <c r="D341">
        <v>353</v>
      </c>
      <c r="E341">
        <v>353</v>
      </c>
      <c r="F341">
        <v>327</v>
      </c>
      <c r="G341">
        <v>342</v>
      </c>
      <c r="H341">
        <v>348</v>
      </c>
      <c r="I341">
        <v>327</v>
      </c>
      <c r="J341">
        <v>341</v>
      </c>
      <c r="K341">
        <v>353</v>
      </c>
      <c r="L341">
        <v>356</v>
      </c>
      <c r="M341">
        <v>346</v>
      </c>
      <c r="N341">
        <v>356</v>
      </c>
    </row>
    <row r="343" spans="1:15" x14ac:dyDescent="0.3">
      <c r="A343" s="130" t="s">
        <v>480</v>
      </c>
      <c r="B343" s="130"/>
      <c r="C343" s="130"/>
      <c r="D343" s="130"/>
      <c r="E343" s="130"/>
      <c r="F343" s="130"/>
      <c r="G343" s="130"/>
      <c r="H343" s="130"/>
      <c r="I343" s="130"/>
      <c r="J343" s="130"/>
      <c r="K343" s="130"/>
      <c r="L343" s="130"/>
      <c r="M343" s="130"/>
      <c r="N343" s="130"/>
      <c r="O343" s="130"/>
    </row>
    <row r="345" spans="1:15" x14ac:dyDescent="0.3">
      <c r="A345" t="s">
        <v>125</v>
      </c>
      <c r="B345" t="s">
        <v>126</v>
      </c>
    </row>
    <row r="346" spans="1:15" x14ac:dyDescent="0.3">
      <c r="A346" t="s">
        <v>127</v>
      </c>
      <c r="B346" t="s">
        <v>3</v>
      </c>
      <c r="C346" s="1">
        <v>41640</v>
      </c>
      <c r="D346" s="1">
        <v>41671</v>
      </c>
      <c r="E346" s="1">
        <v>41699</v>
      </c>
      <c r="F346" s="1">
        <v>41730</v>
      </c>
      <c r="G346" s="1">
        <v>41760</v>
      </c>
      <c r="H346" s="1">
        <v>41791</v>
      </c>
      <c r="I346" s="1">
        <v>41821</v>
      </c>
      <c r="J346" s="1">
        <v>41852</v>
      </c>
      <c r="K346" s="1">
        <v>41883</v>
      </c>
      <c r="L346" s="1">
        <v>41913</v>
      </c>
      <c r="M346" s="1">
        <v>41944</v>
      </c>
      <c r="N346" s="1">
        <v>41974</v>
      </c>
    </row>
    <row r="348" spans="1:15" x14ac:dyDescent="0.3">
      <c r="A348" t="s">
        <v>127</v>
      </c>
      <c r="B348" t="s">
        <v>81</v>
      </c>
      <c r="C348">
        <v>0.94199999999999995</v>
      </c>
      <c r="D348">
        <v>0.95899999999999996</v>
      </c>
      <c r="E348">
        <v>0.89400000000000002</v>
      </c>
      <c r="F348">
        <v>0.97399999999999998</v>
      </c>
      <c r="G348">
        <v>0.90500000000000003</v>
      </c>
      <c r="H348">
        <v>0.95699999999999996</v>
      </c>
      <c r="I348">
        <v>0.91100000000000003</v>
      </c>
      <c r="J348">
        <v>0.92300000000000004</v>
      </c>
      <c r="K348">
        <v>0.94299999999999995</v>
      </c>
      <c r="L348">
        <v>1.0009999999999999</v>
      </c>
      <c r="M348">
        <v>1.002</v>
      </c>
      <c r="N348">
        <v>0.96299999999999997</v>
      </c>
    </row>
    <row r="349" spans="1:15" x14ac:dyDescent="0.3">
      <c r="A349" t="s">
        <v>127</v>
      </c>
      <c r="B349" t="s">
        <v>82</v>
      </c>
      <c r="C349">
        <v>0.83399999999999996</v>
      </c>
      <c r="D349">
        <v>0.755</v>
      </c>
      <c r="E349">
        <v>0.78</v>
      </c>
      <c r="F349">
        <v>0.97399999999999998</v>
      </c>
      <c r="G349">
        <v>0.90500000000000003</v>
      </c>
      <c r="H349">
        <v>0.95699999999999996</v>
      </c>
      <c r="I349">
        <v>0.91100000000000003</v>
      </c>
      <c r="J349">
        <v>0.92300000000000004</v>
      </c>
      <c r="K349">
        <v>0.94299999999999995</v>
      </c>
      <c r="L349">
        <v>1.0009999999999999</v>
      </c>
      <c r="M349">
        <v>0.97799999999999998</v>
      </c>
      <c r="N349">
        <v>0.85799999999999998</v>
      </c>
    </row>
    <row r="350" spans="1:15" x14ac:dyDescent="0.3">
      <c r="A350" t="s">
        <v>127</v>
      </c>
      <c r="B350" t="s">
        <v>134</v>
      </c>
      <c r="C350">
        <v>0.94199999999999995</v>
      </c>
      <c r="D350">
        <v>0.95899999999999996</v>
      </c>
      <c r="E350">
        <v>0.89400000000000002</v>
      </c>
      <c r="F350">
        <v>0.88800000000000001</v>
      </c>
      <c r="G350">
        <v>0.96899999999999997</v>
      </c>
      <c r="H350">
        <v>0.90600000000000003</v>
      </c>
      <c r="I350">
        <v>0.86899999999999999</v>
      </c>
      <c r="J350">
        <v>0.92900000000000005</v>
      </c>
      <c r="K350">
        <v>0.93100000000000005</v>
      </c>
      <c r="L350">
        <v>1.006</v>
      </c>
      <c r="M350">
        <v>1.002</v>
      </c>
      <c r="N350">
        <v>0.96299999999999997</v>
      </c>
    </row>
    <row r="351" spans="1:15" x14ac:dyDescent="0.3">
      <c r="A351" t="s">
        <v>127</v>
      </c>
      <c r="B351" t="s">
        <v>84</v>
      </c>
      <c r="C351">
        <v>0.62</v>
      </c>
      <c r="D351">
        <v>0.86899999999999999</v>
      </c>
      <c r="E351">
        <v>0.52900000000000003</v>
      </c>
      <c r="F351">
        <v>0.92800000000000005</v>
      </c>
      <c r="G351">
        <v>0.77900000000000003</v>
      </c>
      <c r="H351">
        <v>0.92800000000000005</v>
      </c>
      <c r="I351">
        <v>0.88100000000000001</v>
      </c>
      <c r="J351">
        <v>0.85</v>
      </c>
      <c r="K351">
        <v>0.89</v>
      </c>
      <c r="L351">
        <v>0.91500000000000004</v>
      </c>
      <c r="M351">
        <v>1.046</v>
      </c>
      <c r="N351">
        <v>0.71499999999999997</v>
      </c>
    </row>
    <row r="353" spans="1:14" x14ac:dyDescent="0.3">
      <c r="A353" t="s">
        <v>127</v>
      </c>
      <c r="B353" t="s">
        <v>135</v>
      </c>
      <c r="C353">
        <v>0.86</v>
      </c>
      <c r="D353">
        <v>0.91600000000000004</v>
      </c>
      <c r="E353">
        <v>0.69899999999999995</v>
      </c>
      <c r="F353">
        <v>0.82499999999999996</v>
      </c>
      <c r="G353">
        <v>0.86399999999999999</v>
      </c>
      <c r="H353">
        <v>1.1539999999999999</v>
      </c>
      <c r="I353">
        <v>0.89500000000000002</v>
      </c>
      <c r="J353">
        <v>0.995</v>
      </c>
      <c r="K353">
        <v>0.98199999999999998</v>
      </c>
      <c r="L353">
        <v>1.1559999999999999</v>
      </c>
      <c r="M353">
        <v>0.88</v>
      </c>
      <c r="N353">
        <v>0.89700000000000002</v>
      </c>
    </row>
    <row r="354" spans="1:14" x14ac:dyDescent="0.3">
      <c r="A354" t="s">
        <v>127</v>
      </c>
      <c r="B354" t="s">
        <v>136</v>
      </c>
      <c r="C354">
        <v>0.78700000000000003</v>
      </c>
      <c r="D354">
        <v>0.57799999999999996</v>
      </c>
      <c r="E354">
        <v>0.61299999999999999</v>
      </c>
      <c r="F354">
        <v>0.82499999999999996</v>
      </c>
      <c r="G354">
        <v>0.86399999999999999</v>
      </c>
      <c r="H354">
        <v>1.1539999999999999</v>
      </c>
      <c r="I354">
        <v>0.89500000000000002</v>
      </c>
      <c r="J354">
        <v>0.995</v>
      </c>
      <c r="K354">
        <v>0.98199999999999998</v>
      </c>
      <c r="L354">
        <v>1.1559999999999999</v>
      </c>
      <c r="M354">
        <v>0.96</v>
      </c>
      <c r="N354">
        <v>0.878</v>
      </c>
    </row>
    <row r="355" spans="1:14" x14ac:dyDescent="0.3">
      <c r="A355" t="s">
        <v>127</v>
      </c>
      <c r="B355" t="s">
        <v>137</v>
      </c>
      <c r="C355">
        <v>0.86</v>
      </c>
      <c r="D355">
        <v>0.91600000000000004</v>
      </c>
      <c r="E355">
        <v>0.69899999999999995</v>
      </c>
      <c r="F355">
        <v>0.749</v>
      </c>
      <c r="G355">
        <v>1.1679999999999999</v>
      </c>
      <c r="H355">
        <v>0.99199999999999999</v>
      </c>
      <c r="I355">
        <v>0.94399999999999995</v>
      </c>
      <c r="J355">
        <v>1.0369999999999999</v>
      </c>
      <c r="K355">
        <v>1.0860000000000001</v>
      </c>
      <c r="L355">
        <v>1.3420000000000001</v>
      </c>
      <c r="M355">
        <v>0.88</v>
      </c>
      <c r="N355">
        <v>0.89700000000000002</v>
      </c>
    </row>
    <row r="356" spans="1:14" x14ac:dyDescent="0.3">
      <c r="A356" t="s">
        <v>127</v>
      </c>
      <c r="B356" t="s">
        <v>138</v>
      </c>
      <c r="C356">
        <v>0.64600000000000002</v>
      </c>
      <c r="D356">
        <v>0.68200000000000005</v>
      </c>
      <c r="E356">
        <v>0.36699999999999999</v>
      </c>
      <c r="F356">
        <v>0.85199999999999998</v>
      </c>
      <c r="G356">
        <v>0.77600000000000002</v>
      </c>
      <c r="H356">
        <v>0.94699999999999995</v>
      </c>
      <c r="I356">
        <v>0.77700000000000002</v>
      </c>
      <c r="J356">
        <v>0.86499999999999999</v>
      </c>
      <c r="K356">
        <v>1.056</v>
      </c>
      <c r="L356">
        <v>0.96899999999999997</v>
      </c>
      <c r="M356">
        <v>0.91300000000000003</v>
      </c>
      <c r="N356">
        <v>0.64500000000000002</v>
      </c>
    </row>
    <row r="358" spans="1:14" x14ac:dyDescent="0.3">
      <c r="A358" t="s">
        <v>127</v>
      </c>
      <c r="B358" t="s">
        <v>139</v>
      </c>
      <c r="C358">
        <v>1.746</v>
      </c>
      <c r="D358">
        <v>1.9139999999999999</v>
      </c>
      <c r="E358">
        <v>1.742</v>
      </c>
      <c r="F358">
        <v>2.0409999999999999</v>
      </c>
      <c r="G358">
        <v>1.86</v>
      </c>
      <c r="H358">
        <v>1.7889999999999999</v>
      </c>
      <c r="I358">
        <v>1.895</v>
      </c>
      <c r="J358">
        <v>1.9319999999999999</v>
      </c>
      <c r="K358">
        <v>1.907</v>
      </c>
      <c r="L358">
        <v>1.9610000000000001</v>
      </c>
      <c r="M358">
        <v>1.9430000000000001</v>
      </c>
      <c r="N358">
        <v>1.923</v>
      </c>
    </row>
    <row r="359" spans="1:14" x14ac:dyDescent="0.3">
      <c r="A359" t="s">
        <v>127</v>
      </c>
      <c r="B359" t="s">
        <v>140</v>
      </c>
      <c r="C359">
        <v>1.6679999999999999</v>
      </c>
      <c r="D359">
        <v>1.7190000000000001</v>
      </c>
      <c r="E359">
        <v>1.5629999999999999</v>
      </c>
      <c r="F359">
        <v>2.0409999999999999</v>
      </c>
      <c r="G359">
        <v>1.86</v>
      </c>
      <c r="H359">
        <v>1.7889999999999999</v>
      </c>
      <c r="I359">
        <v>1.895</v>
      </c>
      <c r="J359">
        <v>1.9319999999999999</v>
      </c>
      <c r="K359">
        <v>1.907</v>
      </c>
      <c r="L359">
        <v>1.9610000000000001</v>
      </c>
      <c r="M359">
        <v>2.0449999999999999</v>
      </c>
      <c r="N359">
        <v>1.665</v>
      </c>
    </row>
    <row r="360" spans="1:14" x14ac:dyDescent="0.3">
      <c r="A360" t="s">
        <v>127</v>
      </c>
      <c r="B360" t="s">
        <v>141</v>
      </c>
      <c r="C360">
        <v>1.746</v>
      </c>
      <c r="D360">
        <v>1.9139999999999999</v>
      </c>
      <c r="E360">
        <v>1.742</v>
      </c>
      <c r="F360">
        <v>1.919</v>
      </c>
      <c r="G360">
        <v>1.915</v>
      </c>
      <c r="H360">
        <v>1.8240000000000001</v>
      </c>
      <c r="I360">
        <v>1.823</v>
      </c>
      <c r="J360">
        <v>1.923</v>
      </c>
      <c r="K360">
        <v>1.76</v>
      </c>
      <c r="L360">
        <v>1.796</v>
      </c>
      <c r="M360">
        <v>1.9430000000000001</v>
      </c>
      <c r="N360">
        <v>1.923</v>
      </c>
    </row>
    <row r="361" spans="1:14" x14ac:dyDescent="0.3">
      <c r="A361" t="s">
        <v>127</v>
      </c>
      <c r="B361" t="s">
        <v>142</v>
      </c>
      <c r="C361">
        <v>1.5669999999999999</v>
      </c>
      <c r="D361">
        <v>1.8320000000000001</v>
      </c>
      <c r="E361">
        <v>1.054</v>
      </c>
      <c r="F361">
        <v>1.9219999999999999</v>
      </c>
      <c r="G361">
        <v>1.627</v>
      </c>
      <c r="H361">
        <v>1.9079999999999999</v>
      </c>
      <c r="I361">
        <v>1.885</v>
      </c>
      <c r="J361">
        <v>1.74</v>
      </c>
      <c r="K361">
        <v>1.7549999999999999</v>
      </c>
      <c r="L361">
        <v>1.796</v>
      </c>
      <c r="M361">
        <v>2.0950000000000002</v>
      </c>
      <c r="N361">
        <v>1.4850000000000001</v>
      </c>
    </row>
    <row r="363" spans="1:14" x14ac:dyDescent="0.3">
      <c r="A363" t="s">
        <v>127</v>
      </c>
      <c r="B363" t="s">
        <v>143</v>
      </c>
      <c r="C363">
        <v>3.335</v>
      </c>
      <c r="D363">
        <v>3.3119999999999998</v>
      </c>
      <c r="E363">
        <v>3.35</v>
      </c>
      <c r="F363">
        <v>3.4780000000000002</v>
      </c>
      <c r="G363">
        <v>2.9449999999999998</v>
      </c>
      <c r="H363">
        <v>2.9780000000000002</v>
      </c>
      <c r="I363">
        <v>2.9630000000000001</v>
      </c>
      <c r="J363">
        <v>2.9409999999999998</v>
      </c>
      <c r="K363">
        <v>3.161</v>
      </c>
      <c r="L363">
        <v>3.1659999999999999</v>
      </c>
      <c r="M363">
        <v>3.52</v>
      </c>
      <c r="N363">
        <v>3.2879999999999998</v>
      </c>
    </row>
    <row r="364" spans="1:14" x14ac:dyDescent="0.3">
      <c r="A364" t="s">
        <v>127</v>
      </c>
      <c r="B364" t="s">
        <v>144</v>
      </c>
      <c r="C364">
        <v>2.661</v>
      </c>
      <c r="D364">
        <v>2.4300000000000002</v>
      </c>
      <c r="E364">
        <v>2.786</v>
      </c>
      <c r="F364">
        <v>3.4780000000000002</v>
      </c>
      <c r="G364">
        <v>2.9449999999999998</v>
      </c>
      <c r="H364">
        <v>2.9780000000000002</v>
      </c>
      <c r="I364">
        <v>2.9630000000000001</v>
      </c>
      <c r="J364">
        <v>2.9409999999999998</v>
      </c>
      <c r="K364">
        <v>3.161</v>
      </c>
      <c r="L364">
        <v>3.1659999999999999</v>
      </c>
      <c r="M364">
        <v>3.129</v>
      </c>
      <c r="N364">
        <v>2.867</v>
      </c>
    </row>
    <row r="365" spans="1:14" x14ac:dyDescent="0.3">
      <c r="A365" t="s">
        <v>127</v>
      </c>
      <c r="B365" t="s">
        <v>145</v>
      </c>
      <c r="C365">
        <v>3.335</v>
      </c>
      <c r="D365">
        <v>3.3119999999999998</v>
      </c>
      <c r="E365">
        <v>3.35</v>
      </c>
      <c r="F365">
        <v>2.952</v>
      </c>
      <c r="G365">
        <v>2.7170000000000001</v>
      </c>
      <c r="H365">
        <v>2.7989999999999999</v>
      </c>
      <c r="I365">
        <v>2.641</v>
      </c>
      <c r="J365">
        <v>2.8519999999999999</v>
      </c>
      <c r="K365">
        <v>3.0510000000000002</v>
      </c>
      <c r="L365">
        <v>2.895</v>
      </c>
      <c r="M365">
        <v>3.52</v>
      </c>
      <c r="N365">
        <v>3.2879999999999998</v>
      </c>
    </row>
    <row r="366" spans="1:14" x14ac:dyDescent="0.3">
      <c r="A366" t="s">
        <v>127</v>
      </c>
      <c r="B366" t="s">
        <v>146</v>
      </c>
      <c r="C366">
        <v>1.468</v>
      </c>
      <c r="D366">
        <v>3.0289999999999999</v>
      </c>
      <c r="E366">
        <v>1.92</v>
      </c>
      <c r="F366">
        <v>3.105</v>
      </c>
      <c r="G366">
        <v>2.544</v>
      </c>
      <c r="H366">
        <v>3.0089999999999999</v>
      </c>
      <c r="I366">
        <v>2.9340000000000002</v>
      </c>
      <c r="J366">
        <v>2.8769999999999998</v>
      </c>
      <c r="K366">
        <v>2.8029999999999999</v>
      </c>
      <c r="L366">
        <v>3.0630000000000002</v>
      </c>
      <c r="M366">
        <v>3.613</v>
      </c>
      <c r="N366">
        <v>2.3250000000000002</v>
      </c>
    </row>
    <row r="368" spans="1:14" x14ac:dyDescent="0.3">
      <c r="A368" t="s">
        <v>127</v>
      </c>
      <c r="B368" t="s">
        <v>147</v>
      </c>
      <c r="C368">
        <v>5.5590000000000002</v>
      </c>
      <c r="D368">
        <v>4.7130000000000001</v>
      </c>
      <c r="E368">
        <v>4.7770000000000001</v>
      </c>
      <c r="F368">
        <v>4.3940000000000001</v>
      </c>
      <c r="G368">
        <v>4.8369999999999997</v>
      </c>
      <c r="H368">
        <v>4.4420000000000002</v>
      </c>
      <c r="I368">
        <v>4.4539999999999997</v>
      </c>
      <c r="J368">
        <v>3.621</v>
      </c>
      <c r="K368">
        <v>3.9620000000000002</v>
      </c>
      <c r="L368">
        <v>4.3250000000000002</v>
      </c>
      <c r="M368">
        <v>5.7329999999999997</v>
      </c>
      <c r="N368">
        <v>5.1040000000000001</v>
      </c>
    </row>
    <row r="369" spans="1:14" x14ac:dyDescent="0.3">
      <c r="A369" t="s">
        <v>127</v>
      </c>
      <c r="B369" t="s">
        <v>148</v>
      </c>
      <c r="C369">
        <v>5.0750000000000002</v>
      </c>
      <c r="D369">
        <v>4.016</v>
      </c>
      <c r="E369">
        <v>4.4640000000000004</v>
      </c>
      <c r="F369">
        <v>4.3940000000000001</v>
      </c>
      <c r="G369">
        <v>4.8369999999999997</v>
      </c>
      <c r="H369">
        <v>4.4420000000000002</v>
      </c>
      <c r="I369">
        <v>4.4539999999999997</v>
      </c>
      <c r="J369">
        <v>3.621</v>
      </c>
      <c r="K369">
        <v>3.9620000000000002</v>
      </c>
      <c r="L369">
        <v>4.3250000000000002</v>
      </c>
      <c r="M369">
        <v>4.9379999999999997</v>
      </c>
      <c r="N369">
        <v>4.4180000000000001</v>
      </c>
    </row>
    <row r="370" spans="1:14" x14ac:dyDescent="0.3">
      <c r="A370" t="s">
        <v>127</v>
      </c>
      <c r="B370" t="s">
        <v>149</v>
      </c>
      <c r="C370">
        <v>5.5590000000000002</v>
      </c>
      <c r="D370">
        <v>4.7130000000000001</v>
      </c>
      <c r="E370">
        <v>4.7770000000000001</v>
      </c>
      <c r="F370">
        <v>4.625</v>
      </c>
      <c r="G370">
        <v>4.9800000000000004</v>
      </c>
      <c r="H370">
        <v>4.5119999999999996</v>
      </c>
      <c r="I370">
        <v>3.9729999999999999</v>
      </c>
      <c r="J370">
        <v>3.9969999999999999</v>
      </c>
      <c r="K370">
        <v>3.8730000000000002</v>
      </c>
      <c r="L370">
        <v>4.5860000000000003</v>
      </c>
      <c r="M370">
        <v>5.7329999999999997</v>
      </c>
      <c r="N370">
        <v>5.1040000000000001</v>
      </c>
    </row>
    <row r="371" spans="1:14" x14ac:dyDescent="0.3">
      <c r="A371" t="s">
        <v>127</v>
      </c>
      <c r="B371" t="s">
        <v>150</v>
      </c>
      <c r="C371">
        <v>2.1360000000000001</v>
      </c>
      <c r="D371">
        <v>4.673</v>
      </c>
      <c r="E371">
        <v>3.2650000000000001</v>
      </c>
      <c r="F371">
        <v>4.7969999999999997</v>
      </c>
      <c r="G371">
        <v>3.605</v>
      </c>
      <c r="H371">
        <v>4.3710000000000004</v>
      </c>
      <c r="I371">
        <v>4.4059999999999997</v>
      </c>
      <c r="J371">
        <v>3.4809999999999999</v>
      </c>
      <c r="K371">
        <v>3.3639999999999999</v>
      </c>
      <c r="L371">
        <v>4.1680000000000001</v>
      </c>
      <c r="M371">
        <v>5.84</v>
      </c>
      <c r="N371">
        <v>4.0380000000000003</v>
      </c>
    </row>
    <row r="393" spans="1:14" x14ac:dyDescent="0.3">
      <c r="A393" t="s">
        <v>151</v>
      </c>
      <c r="B393" t="s">
        <v>152</v>
      </c>
    </row>
    <row r="394" spans="1:14" x14ac:dyDescent="0.3">
      <c r="A394" t="s">
        <v>153</v>
      </c>
      <c r="B394" t="s">
        <v>3</v>
      </c>
      <c r="C394" s="1">
        <v>41640</v>
      </c>
      <c r="D394" s="1">
        <v>41671</v>
      </c>
      <c r="E394" s="1">
        <v>41699</v>
      </c>
      <c r="F394" s="1">
        <v>41730</v>
      </c>
      <c r="G394" s="1">
        <v>41760</v>
      </c>
      <c r="H394" s="1">
        <v>41791</v>
      </c>
      <c r="I394" s="1">
        <v>41821</v>
      </c>
      <c r="J394" s="1">
        <v>41852</v>
      </c>
      <c r="K394" s="1">
        <v>41883</v>
      </c>
      <c r="L394" s="1">
        <v>41913</v>
      </c>
      <c r="M394" s="1">
        <v>41944</v>
      </c>
      <c r="N394" s="1">
        <v>41974</v>
      </c>
    </row>
    <row r="395" spans="1:14" x14ac:dyDescent="0.3">
      <c r="A395" t="s">
        <v>153</v>
      </c>
      <c r="B395" t="s">
        <v>4</v>
      </c>
      <c r="C395">
        <v>663</v>
      </c>
      <c r="D395">
        <v>647</v>
      </c>
      <c r="E395">
        <v>2255</v>
      </c>
      <c r="F395">
        <v>2215</v>
      </c>
      <c r="G395">
        <v>2169</v>
      </c>
      <c r="H395">
        <v>2126</v>
      </c>
      <c r="I395">
        <v>12601</v>
      </c>
      <c r="J395">
        <v>12411</v>
      </c>
      <c r="K395">
        <v>12238</v>
      </c>
      <c r="L395">
        <v>12135</v>
      </c>
      <c r="M395">
        <v>11991</v>
      </c>
      <c r="N395">
        <v>11865</v>
      </c>
    </row>
    <row r="396" spans="1:14" x14ac:dyDescent="0.3">
      <c r="A396" t="s">
        <v>153</v>
      </c>
      <c r="B396" t="s">
        <v>5</v>
      </c>
      <c r="C396">
        <v>918671</v>
      </c>
      <c r="D396">
        <v>804725</v>
      </c>
      <c r="E396">
        <v>1792597</v>
      </c>
      <c r="F396">
        <v>1929316</v>
      </c>
      <c r="G396">
        <v>1958441</v>
      </c>
      <c r="H396">
        <v>1924211</v>
      </c>
      <c r="I396">
        <v>41787537</v>
      </c>
      <c r="J396">
        <v>6819776</v>
      </c>
      <c r="K396">
        <v>6727169</v>
      </c>
      <c r="L396">
        <v>6411761</v>
      </c>
      <c r="M396">
        <v>6377984</v>
      </c>
      <c r="N396">
        <v>6431428</v>
      </c>
    </row>
    <row r="397" spans="1:14" x14ac:dyDescent="0.3">
      <c r="A397" t="s">
        <v>153</v>
      </c>
      <c r="B397" t="s">
        <v>6</v>
      </c>
    </row>
    <row r="398" spans="1:14" x14ac:dyDescent="0.3">
      <c r="A398" t="s">
        <v>153</v>
      </c>
      <c r="B398" t="s">
        <v>7</v>
      </c>
      <c r="C398">
        <v>11255</v>
      </c>
      <c r="D398">
        <v>11234</v>
      </c>
      <c r="E398">
        <v>12648</v>
      </c>
      <c r="F398">
        <v>12795</v>
      </c>
      <c r="G398">
        <v>12743</v>
      </c>
      <c r="H398">
        <v>12708</v>
      </c>
      <c r="I398">
        <v>12451</v>
      </c>
      <c r="J398">
        <v>12411</v>
      </c>
      <c r="K398">
        <v>12238</v>
      </c>
      <c r="L398">
        <v>12135</v>
      </c>
      <c r="M398">
        <v>11991</v>
      </c>
      <c r="N398">
        <v>11865</v>
      </c>
    </row>
    <row r="399" spans="1:14" x14ac:dyDescent="0.3">
      <c r="A399" t="s">
        <v>153</v>
      </c>
      <c r="B399" t="s">
        <v>8</v>
      </c>
    </row>
    <row r="400" spans="1:14" x14ac:dyDescent="0.3">
      <c r="A400" t="s">
        <v>153</v>
      </c>
      <c r="B400" t="s">
        <v>9</v>
      </c>
      <c r="C400">
        <v>8299373</v>
      </c>
      <c r="D400">
        <v>7512177</v>
      </c>
      <c r="E400">
        <v>7365548</v>
      </c>
      <c r="F400">
        <v>7584222</v>
      </c>
      <c r="G400">
        <v>7893259</v>
      </c>
      <c r="H400">
        <v>7880822</v>
      </c>
      <c r="I400">
        <v>7911843</v>
      </c>
      <c r="J400">
        <v>6823391</v>
      </c>
      <c r="K400">
        <v>6727914</v>
      </c>
      <c r="L400">
        <v>6414178</v>
      </c>
      <c r="M400">
        <v>6378240</v>
      </c>
      <c r="N400">
        <v>6431428</v>
      </c>
    </row>
    <row r="401" spans="1:14" x14ac:dyDescent="0.3">
      <c r="A401" t="s">
        <v>153</v>
      </c>
      <c r="B401" t="s">
        <v>10</v>
      </c>
      <c r="C401">
        <v>1960001</v>
      </c>
      <c r="D401">
        <v>1783717</v>
      </c>
      <c r="E401">
        <v>1663710</v>
      </c>
      <c r="F401">
        <v>2091260</v>
      </c>
      <c r="G401">
        <v>2010878</v>
      </c>
      <c r="H401">
        <v>2068768</v>
      </c>
      <c r="I401">
        <v>2109375</v>
      </c>
      <c r="J401">
        <v>1735493</v>
      </c>
      <c r="K401">
        <v>1768299</v>
      </c>
      <c r="L401">
        <v>1786979</v>
      </c>
      <c r="M401">
        <v>1346140</v>
      </c>
      <c r="N401">
        <v>1518841</v>
      </c>
    </row>
    <row r="402" spans="1:14" x14ac:dyDescent="0.3">
      <c r="A402" t="s">
        <v>153</v>
      </c>
      <c r="B402" t="s">
        <v>11</v>
      </c>
      <c r="C402">
        <v>6339372</v>
      </c>
      <c r="D402">
        <v>5728461</v>
      </c>
      <c r="E402">
        <v>5701838</v>
      </c>
      <c r="F402">
        <v>5492962</v>
      </c>
      <c r="G402">
        <v>5882381</v>
      </c>
      <c r="H402">
        <v>5812054</v>
      </c>
      <c r="I402">
        <v>5802468</v>
      </c>
      <c r="J402">
        <v>5087899</v>
      </c>
      <c r="K402">
        <v>4959615</v>
      </c>
      <c r="L402">
        <v>4627199</v>
      </c>
      <c r="M402">
        <v>5032100</v>
      </c>
      <c r="N402">
        <v>4912587</v>
      </c>
    </row>
    <row r="403" spans="1:14" x14ac:dyDescent="0.3">
      <c r="A403" t="s">
        <v>153</v>
      </c>
      <c r="B403" t="s">
        <v>12</v>
      </c>
      <c r="C403" s="2">
        <v>0.23616000000000001</v>
      </c>
      <c r="D403" s="2">
        <v>0.23744000000000001</v>
      </c>
      <c r="E403" s="2">
        <v>0.22588</v>
      </c>
      <c r="F403" s="2">
        <v>0.27573999999999999</v>
      </c>
      <c r="G403" s="2">
        <v>0.25475999999999999</v>
      </c>
      <c r="H403" s="2">
        <v>0.26251000000000002</v>
      </c>
      <c r="I403" s="2">
        <v>0.26661000000000001</v>
      </c>
      <c r="J403" s="2">
        <v>0.25434000000000001</v>
      </c>
      <c r="K403" s="2">
        <v>0.26283000000000001</v>
      </c>
      <c r="L403" s="2">
        <v>0.27860000000000001</v>
      </c>
      <c r="M403" s="2">
        <v>0.21104999999999999</v>
      </c>
      <c r="N403" s="2">
        <v>0.23616000000000001</v>
      </c>
    </row>
    <row r="404" spans="1:14" x14ac:dyDescent="0.3">
      <c r="A404" t="s">
        <v>153</v>
      </c>
      <c r="B404" t="s">
        <v>13</v>
      </c>
      <c r="C404" s="2">
        <v>0.76383999999999996</v>
      </c>
      <c r="D404" s="2">
        <v>0.76256000000000002</v>
      </c>
      <c r="E404" s="2">
        <v>0.77412000000000003</v>
      </c>
      <c r="F404" s="2">
        <v>0.72426000000000001</v>
      </c>
      <c r="G404" s="2">
        <v>0.74524000000000001</v>
      </c>
      <c r="H404" s="2">
        <v>0.73748999999999998</v>
      </c>
      <c r="I404" s="2">
        <v>0.73338999999999999</v>
      </c>
      <c r="J404" s="2">
        <v>0.74565999999999999</v>
      </c>
      <c r="K404" s="2">
        <v>0.73716999999999999</v>
      </c>
      <c r="L404" s="2">
        <v>0.72140000000000004</v>
      </c>
      <c r="M404" s="2">
        <v>0.78895000000000004</v>
      </c>
      <c r="N404" s="2">
        <v>0.76383999999999996</v>
      </c>
    </row>
    <row r="405" spans="1:14" x14ac:dyDescent="0.3">
      <c r="A405" t="s">
        <v>153</v>
      </c>
      <c r="B405" t="s">
        <v>14</v>
      </c>
    </row>
    <row r="406" spans="1:14" x14ac:dyDescent="0.3">
      <c r="A406" t="s">
        <v>153</v>
      </c>
      <c r="B406" t="s">
        <v>15</v>
      </c>
      <c r="C406">
        <v>12264</v>
      </c>
      <c r="D406">
        <v>11976</v>
      </c>
      <c r="E406">
        <v>10536</v>
      </c>
      <c r="F406">
        <v>11033</v>
      </c>
      <c r="G406">
        <v>10960</v>
      </c>
      <c r="H406">
        <v>12039</v>
      </c>
      <c r="I406">
        <v>11202</v>
      </c>
      <c r="J406">
        <v>10094</v>
      </c>
      <c r="K406">
        <v>10387</v>
      </c>
      <c r="L406">
        <v>9892</v>
      </c>
      <c r="M406">
        <v>9425</v>
      </c>
      <c r="N406">
        <v>9746</v>
      </c>
    </row>
    <row r="407" spans="1:14" x14ac:dyDescent="0.3">
      <c r="A407" t="s">
        <v>153</v>
      </c>
      <c r="B407" t="s">
        <v>16</v>
      </c>
      <c r="C407">
        <v>11612</v>
      </c>
      <c r="D407">
        <v>11683</v>
      </c>
      <c r="E407">
        <v>10124</v>
      </c>
      <c r="F407">
        <v>10915</v>
      </c>
      <c r="G407">
        <v>10908</v>
      </c>
      <c r="H407">
        <v>11819</v>
      </c>
      <c r="I407">
        <v>11061</v>
      </c>
      <c r="J407">
        <v>9676</v>
      </c>
      <c r="K407">
        <v>9877</v>
      </c>
      <c r="L407">
        <v>9380</v>
      </c>
      <c r="M407">
        <v>9124</v>
      </c>
      <c r="N407">
        <v>9034</v>
      </c>
    </row>
    <row r="408" spans="1:14" x14ac:dyDescent="0.3">
      <c r="A408" t="s">
        <v>153</v>
      </c>
      <c r="B408" t="s">
        <v>17</v>
      </c>
      <c r="C408">
        <v>12244</v>
      </c>
      <c r="D408">
        <v>11885</v>
      </c>
      <c r="E408">
        <v>10532</v>
      </c>
      <c r="F408">
        <v>10838</v>
      </c>
      <c r="G408">
        <v>10809</v>
      </c>
      <c r="H408">
        <v>11546</v>
      </c>
      <c r="I408">
        <v>10981</v>
      </c>
      <c r="J408">
        <v>9914</v>
      </c>
      <c r="K408">
        <v>10074</v>
      </c>
      <c r="L408">
        <v>9608</v>
      </c>
      <c r="M408">
        <v>9371</v>
      </c>
      <c r="N408">
        <v>9665</v>
      </c>
    </row>
    <row r="409" spans="1:14" x14ac:dyDescent="0.3">
      <c r="A409" t="s">
        <v>153</v>
      </c>
      <c r="B409" t="s">
        <v>18</v>
      </c>
      <c r="C409" t="s">
        <v>154</v>
      </c>
      <c r="D409" t="s">
        <v>155</v>
      </c>
      <c r="E409" t="s">
        <v>156</v>
      </c>
      <c r="F409" t="s">
        <v>157</v>
      </c>
      <c r="G409" t="s">
        <v>158</v>
      </c>
      <c r="H409" t="s">
        <v>159</v>
      </c>
      <c r="I409" t="s">
        <v>160</v>
      </c>
      <c r="J409" t="s">
        <v>161</v>
      </c>
      <c r="K409" t="s">
        <v>162</v>
      </c>
      <c r="L409" t="s">
        <v>163</v>
      </c>
      <c r="M409" t="s">
        <v>164</v>
      </c>
      <c r="N409" t="s">
        <v>121</v>
      </c>
    </row>
    <row r="410" spans="1:14" x14ac:dyDescent="0.3">
      <c r="A410" t="s">
        <v>153</v>
      </c>
      <c r="B410" t="s">
        <v>31</v>
      </c>
      <c r="C410" t="s">
        <v>123</v>
      </c>
      <c r="D410" t="s">
        <v>123</v>
      </c>
      <c r="E410" t="s">
        <v>79</v>
      </c>
      <c r="F410" t="s">
        <v>77</v>
      </c>
      <c r="G410" t="s">
        <v>96</v>
      </c>
      <c r="H410" t="s">
        <v>96</v>
      </c>
      <c r="I410" t="s">
        <v>124</v>
      </c>
      <c r="J410" t="s">
        <v>165</v>
      </c>
      <c r="K410" t="s">
        <v>35</v>
      </c>
      <c r="L410" t="s">
        <v>34</v>
      </c>
      <c r="M410" t="s">
        <v>77</v>
      </c>
      <c r="N410" t="s">
        <v>123</v>
      </c>
    </row>
    <row r="411" spans="1:14" x14ac:dyDescent="0.3">
      <c r="A411" t="s">
        <v>153</v>
      </c>
      <c r="B411" t="s">
        <v>36</v>
      </c>
      <c r="C411">
        <v>11473</v>
      </c>
      <c r="D411">
        <v>11409</v>
      </c>
      <c r="E411">
        <v>10046</v>
      </c>
      <c r="F411">
        <v>10666</v>
      </c>
      <c r="G411">
        <v>10712</v>
      </c>
      <c r="H411">
        <v>11291</v>
      </c>
      <c r="I411">
        <v>10819</v>
      </c>
      <c r="J411">
        <v>9338</v>
      </c>
      <c r="K411">
        <v>9488</v>
      </c>
      <c r="L411">
        <v>8854</v>
      </c>
      <c r="M411">
        <v>8999</v>
      </c>
      <c r="N411">
        <v>9115</v>
      </c>
    </row>
    <row r="412" spans="1:14" x14ac:dyDescent="0.3">
      <c r="A412" t="s">
        <v>153</v>
      </c>
      <c r="B412" t="s">
        <v>37</v>
      </c>
      <c r="C412">
        <v>11337</v>
      </c>
      <c r="D412">
        <v>11382</v>
      </c>
      <c r="E412">
        <v>9976</v>
      </c>
      <c r="F412">
        <v>10648</v>
      </c>
      <c r="G412">
        <v>10712</v>
      </c>
      <c r="H412">
        <v>11291</v>
      </c>
      <c r="I412">
        <v>10819</v>
      </c>
      <c r="J412">
        <v>9278</v>
      </c>
      <c r="K412">
        <v>9488</v>
      </c>
      <c r="L412">
        <v>8854</v>
      </c>
      <c r="M412">
        <v>8939</v>
      </c>
      <c r="N412">
        <v>8798</v>
      </c>
    </row>
    <row r="413" spans="1:14" x14ac:dyDescent="0.3">
      <c r="A413" t="s">
        <v>153</v>
      </c>
      <c r="B413" t="s">
        <v>38</v>
      </c>
      <c r="C413">
        <v>11473</v>
      </c>
      <c r="D413">
        <v>11409</v>
      </c>
      <c r="E413">
        <v>10046</v>
      </c>
      <c r="F413">
        <v>10666</v>
      </c>
      <c r="G413">
        <v>10662</v>
      </c>
      <c r="H413">
        <v>11117</v>
      </c>
      <c r="I413">
        <v>10779</v>
      </c>
      <c r="J413">
        <v>9338</v>
      </c>
      <c r="K413">
        <v>9482</v>
      </c>
      <c r="L413">
        <v>8801</v>
      </c>
      <c r="M413">
        <v>8999</v>
      </c>
      <c r="N413">
        <v>9115</v>
      </c>
    </row>
    <row r="414" spans="1:14" x14ac:dyDescent="0.3">
      <c r="A414" t="s">
        <v>153</v>
      </c>
      <c r="B414" t="s">
        <v>39</v>
      </c>
      <c r="C414">
        <v>10834</v>
      </c>
      <c r="D414">
        <v>11332</v>
      </c>
      <c r="E414">
        <v>9990</v>
      </c>
      <c r="F414">
        <v>10062</v>
      </c>
      <c r="G414">
        <v>10660</v>
      </c>
      <c r="H414">
        <v>10992</v>
      </c>
      <c r="I414">
        <v>10653</v>
      </c>
      <c r="J414">
        <v>9201</v>
      </c>
      <c r="K414">
        <v>9381</v>
      </c>
      <c r="L414">
        <v>8673</v>
      </c>
      <c r="M414">
        <v>8945</v>
      </c>
      <c r="N414">
        <v>8689</v>
      </c>
    </row>
    <row r="415" spans="1:14" x14ac:dyDescent="0.3">
      <c r="A415" t="s">
        <v>153</v>
      </c>
      <c r="B415" t="s">
        <v>40</v>
      </c>
      <c r="C415" s="3">
        <v>41640</v>
      </c>
      <c r="D415" s="3">
        <v>41671</v>
      </c>
      <c r="E415" s="3">
        <v>41699</v>
      </c>
      <c r="F415" s="3">
        <v>41730</v>
      </c>
      <c r="G415" s="3">
        <v>41760</v>
      </c>
      <c r="H415" s="3">
        <v>41791</v>
      </c>
      <c r="I415" s="3">
        <v>41821</v>
      </c>
      <c r="J415" s="3">
        <v>41852</v>
      </c>
      <c r="K415" s="3">
        <v>41883</v>
      </c>
      <c r="L415" s="3">
        <v>41913</v>
      </c>
      <c r="M415" s="3">
        <v>41944</v>
      </c>
      <c r="N415" s="3">
        <v>41974</v>
      </c>
    </row>
    <row r="416" spans="1:14" x14ac:dyDescent="0.3">
      <c r="A416" t="s">
        <v>153</v>
      </c>
      <c r="B416" t="s">
        <v>41</v>
      </c>
      <c r="C416" s="2">
        <v>0.90959999999999996</v>
      </c>
      <c r="D416" s="2">
        <v>0.93340000000000001</v>
      </c>
      <c r="E416" s="2">
        <v>0.93959999999999999</v>
      </c>
      <c r="F416" s="2">
        <v>0.95469999999999999</v>
      </c>
      <c r="G416" s="2">
        <v>0.96799999999999997</v>
      </c>
      <c r="H416" s="2">
        <v>0.90920000000000001</v>
      </c>
      <c r="I416" s="2">
        <v>0.94930000000000003</v>
      </c>
      <c r="J416" s="2">
        <v>0.90859999999999996</v>
      </c>
      <c r="K416" s="2">
        <v>0.89959999999999996</v>
      </c>
      <c r="L416" s="2">
        <v>0.87150000000000005</v>
      </c>
      <c r="M416" s="2">
        <v>0.93989999999999996</v>
      </c>
      <c r="N416" s="2">
        <v>0.88700000000000001</v>
      </c>
    </row>
    <row r="417" spans="1:14" x14ac:dyDescent="0.3">
      <c r="A417" t="s">
        <v>153</v>
      </c>
      <c r="B417" t="s">
        <v>42</v>
      </c>
      <c r="C417" s="2">
        <v>0.95899999999999996</v>
      </c>
      <c r="D417" s="2">
        <v>0.95420000000000005</v>
      </c>
      <c r="E417" s="2">
        <v>0.97819999999999996</v>
      </c>
      <c r="F417" s="2">
        <v>0.96760000000000002</v>
      </c>
      <c r="G417" s="2">
        <v>0.97540000000000004</v>
      </c>
      <c r="H417" s="2">
        <v>0.92610000000000003</v>
      </c>
      <c r="I417" s="2">
        <v>0.96309999999999996</v>
      </c>
      <c r="J417" s="2">
        <v>0.94899999999999995</v>
      </c>
      <c r="K417" s="2">
        <v>0.94730000000000003</v>
      </c>
      <c r="L417" s="2">
        <v>0.9204</v>
      </c>
      <c r="M417" s="2">
        <v>0.97060000000000002</v>
      </c>
      <c r="N417" s="2">
        <v>0.95530000000000004</v>
      </c>
    </row>
    <row r="418" spans="1:14" x14ac:dyDescent="0.3">
      <c r="A418" t="s">
        <v>153</v>
      </c>
      <c r="B418" t="s">
        <v>43</v>
      </c>
      <c r="C418" s="2">
        <v>0.91149999999999998</v>
      </c>
      <c r="D418" s="2">
        <v>0.94140000000000001</v>
      </c>
      <c r="E418" s="2">
        <v>0.93989999999999996</v>
      </c>
      <c r="F418" s="2">
        <v>0.97089999999999999</v>
      </c>
      <c r="G418" s="2">
        <v>0.98060000000000003</v>
      </c>
      <c r="H418" s="2">
        <v>0.94799999999999995</v>
      </c>
      <c r="I418" s="2">
        <v>0.96779999999999999</v>
      </c>
      <c r="J418" s="2">
        <v>0.92469999999999997</v>
      </c>
      <c r="K418" s="2">
        <v>0.92720000000000002</v>
      </c>
      <c r="L418" s="2">
        <v>0.89680000000000004</v>
      </c>
      <c r="M418" s="2">
        <v>0.94540000000000002</v>
      </c>
      <c r="N418" s="2">
        <v>0.89490000000000003</v>
      </c>
    </row>
    <row r="419" spans="1:14" x14ac:dyDescent="0.3">
      <c r="A419" t="s">
        <v>153</v>
      </c>
      <c r="B419" t="s">
        <v>44</v>
      </c>
      <c r="C419" s="2">
        <v>0.9355</v>
      </c>
      <c r="D419" s="2">
        <v>0.9526</v>
      </c>
      <c r="E419" s="2">
        <v>0.95350000000000001</v>
      </c>
      <c r="F419" s="2">
        <v>0.9667</v>
      </c>
      <c r="G419" s="2">
        <v>0.97740000000000005</v>
      </c>
      <c r="H419" s="2">
        <v>0.93779999999999997</v>
      </c>
      <c r="I419" s="2">
        <v>0.96589999999999998</v>
      </c>
      <c r="J419" s="2">
        <v>0.92510000000000003</v>
      </c>
      <c r="K419" s="2">
        <v>0.91339999999999999</v>
      </c>
      <c r="L419" s="2">
        <v>0.89500000000000002</v>
      </c>
      <c r="M419" s="2">
        <v>0.95479999999999998</v>
      </c>
      <c r="N419" s="2">
        <v>0.93530000000000002</v>
      </c>
    </row>
    <row r="420" spans="1:14" x14ac:dyDescent="0.3">
      <c r="A420" t="s">
        <v>153</v>
      </c>
      <c r="B420" t="s">
        <v>45</v>
      </c>
      <c r="C420" s="2">
        <v>0.88339999999999996</v>
      </c>
      <c r="D420" s="2">
        <v>0.94620000000000004</v>
      </c>
      <c r="E420" s="2">
        <v>0.94820000000000004</v>
      </c>
      <c r="F420" s="2">
        <v>0.91200000000000003</v>
      </c>
      <c r="G420" s="2">
        <v>0.97260000000000002</v>
      </c>
      <c r="H420" s="2">
        <v>0.91310000000000002</v>
      </c>
      <c r="I420" s="2">
        <v>0.95109999999999995</v>
      </c>
      <c r="J420" s="2">
        <v>0.91149999999999998</v>
      </c>
      <c r="K420" s="2">
        <v>0.90310000000000001</v>
      </c>
      <c r="L420" s="2">
        <v>0.87670000000000003</v>
      </c>
      <c r="M420" s="2">
        <v>0.94910000000000005</v>
      </c>
      <c r="N420" s="2">
        <v>0.89149999999999996</v>
      </c>
    </row>
    <row r="421" spans="1:14" x14ac:dyDescent="0.3">
      <c r="A421" t="s">
        <v>153</v>
      </c>
      <c r="B421" t="s">
        <v>46</v>
      </c>
      <c r="C421" s="2">
        <v>0.97230000000000005</v>
      </c>
      <c r="D421" s="2">
        <v>0.9798</v>
      </c>
      <c r="E421" s="2">
        <v>0.98540000000000005</v>
      </c>
      <c r="F421" s="2">
        <v>0.98760000000000003</v>
      </c>
      <c r="G421" s="2">
        <v>0.99039999999999995</v>
      </c>
      <c r="H421" s="2">
        <v>0.96940000000000004</v>
      </c>
      <c r="I421" s="2">
        <v>0.9829</v>
      </c>
      <c r="J421" s="2">
        <v>0.98219999999999996</v>
      </c>
      <c r="K421" s="2">
        <v>0.9849</v>
      </c>
      <c r="L421" s="2">
        <v>0.97370000000000001</v>
      </c>
      <c r="M421" s="2">
        <v>0.98440000000000005</v>
      </c>
      <c r="N421" s="2">
        <v>0.94840000000000002</v>
      </c>
    </row>
    <row r="422" spans="1:14" x14ac:dyDescent="0.3">
      <c r="A422" t="s">
        <v>153</v>
      </c>
      <c r="B422" t="s">
        <v>47</v>
      </c>
      <c r="C422" s="2">
        <v>0.98229999999999995</v>
      </c>
      <c r="D422" s="2">
        <v>0.97940000000000005</v>
      </c>
      <c r="E422" s="2">
        <v>0.99260000000000004</v>
      </c>
      <c r="F422" s="2">
        <v>0.99199999999999999</v>
      </c>
      <c r="G422" s="2">
        <v>0.99319999999999997</v>
      </c>
      <c r="H422" s="2">
        <v>0.96950000000000003</v>
      </c>
      <c r="I422" s="2">
        <v>0.98470000000000002</v>
      </c>
      <c r="J422" s="2">
        <v>0.98970000000000002</v>
      </c>
      <c r="K422" s="2">
        <v>0.98609999999999998</v>
      </c>
      <c r="L422" s="2">
        <v>0.97499999999999998</v>
      </c>
      <c r="M422" s="2">
        <v>0.99080000000000001</v>
      </c>
      <c r="N422" s="2">
        <v>0.98089999999999999</v>
      </c>
    </row>
    <row r="423" spans="1:14" x14ac:dyDescent="0.3">
      <c r="A423" t="s">
        <v>153</v>
      </c>
      <c r="B423" t="s">
        <v>48</v>
      </c>
      <c r="C423" s="2">
        <v>0.9728</v>
      </c>
      <c r="D423" s="2">
        <v>0.98070000000000002</v>
      </c>
      <c r="E423" s="2">
        <v>0.98529999999999995</v>
      </c>
      <c r="F423" s="2">
        <v>0.98660000000000003</v>
      </c>
      <c r="G423" s="2">
        <v>0.99409999999999998</v>
      </c>
      <c r="H423" s="2">
        <v>0.98460000000000003</v>
      </c>
      <c r="I423" s="2">
        <v>0.98599999999999999</v>
      </c>
      <c r="J423" s="2">
        <v>0.98180000000000001</v>
      </c>
      <c r="K423" s="2">
        <v>0.98499999999999999</v>
      </c>
      <c r="L423" s="2">
        <v>0.97909999999999997</v>
      </c>
      <c r="M423" s="2">
        <v>0.98450000000000004</v>
      </c>
      <c r="N423" s="2">
        <v>0.94889999999999997</v>
      </c>
    </row>
    <row r="424" spans="1:14" x14ac:dyDescent="0.3">
      <c r="A424" t="s">
        <v>153</v>
      </c>
      <c r="B424" t="s">
        <v>49</v>
      </c>
      <c r="C424" s="2">
        <v>1.0296000000000001</v>
      </c>
      <c r="D424" s="2">
        <v>0.98640000000000005</v>
      </c>
      <c r="E424" s="2">
        <v>0.9909</v>
      </c>
      <c r="F424" s="2">
        <v>1.0468</v>
      </c>
      <c r="G424" s="2">
        <v>0.99519999999999997</v>
      </c>
      <c r="H424" s="2">
        <v>0.99570000000000003</v>
      </c>
      <c r="I424" s="2">
        <v>0.99819999999999998</v>
      </c>
      <c r="J424" s="2">
        <v>0.99680000000000002</v>
      </c>
      <c r="K424" s="2">
        <v>0.99609999999999999</v>
      </c>
      <c r="L424" s="2">
        <v>0.99399999999999999</v>
      </c>
      <c r="M424" s="2">
        <v>0.99029999999999996</v>
      </c>
      <c r="N424" s="2">
        <v>0.99490000000000001</v>
      </c>
    </row>
    <row r="425" spans="1:14" x14ac:dyDescent="0.3">
      <c r="A425" t="s">
        <v>153</v>
      </c>
      <c r="B425" t="s">
        <v>50</v>
      </c>
    </row>
    <row r="426" spans="1:14" x14ac:dyDescent="0.3">
      <c r="A426" t="s">
        <v>153</v>
      </c>
      <c r="B426" t="s">
        <v>51</v>
      </c>
      <c r="C426" s="2">
        <v>3.8199999999999998E-2</v>
      </c>
      <c r="D426" s="2">
        <v>1.8700000000000001E-2</v>
      </c>
      <c r="E426" s="2">
        <v>2.1499999999999998E-2</v>
      </c>
      <c r="F426" s="2">
        <v>2.06E-2</v>
      </c>
      <c r="G426" s="2">
        <v>1.66E-2</v>
      </c>
      <c r="H426" s="2">
        <v>5.5E-2</v>
      </c>
      <c r="I426" s="2">
        <v>3.1800000000000002E-2</v>
      </c>
      <c r="J426" s="2">
        <v>4.9099999999999998E-2</v>
      </c>
      <c r="K426" s="2">
        <v>5.0099999999999999E-2</v>
      </c>
      <c r="L426" s="2">
        <v>7.3499999999999996E-2</v>
      </c>
      <c r="M426" s="2">
        <v>2.7300000000000001E-2</v>
      </c>
      <c r="N426" s="2">
        <v>9.7799999999999998E-2</v>
      </c>
    </row>
    <row r="427" spans="1:14" x14ac:dyDescent="0.3">
      <c r="A427" t="s">
        <v>153</v>
      </c>
      <c r="B427" t="s">
        <v>52</v>
      </c>
      <c r="C427" s="2">
        <v>1.09E-2</v>
      </c>
      <c r="D427" s="2">
        <v>1.5599999999999999E-2</v>
      </c>
      <c r="E427" s="2">
        <v>0.01</v>
      </c>
      <c r="F427" s="2">
        <v>1.77E-2</v>
      </c>
      <c r="G427" s="2">
        <v>1.5800000000000002E-2</v>
      </c>
      <c r="H427" s="2">
        <v>5.5399999999999998E-2</v>
      </c>
      <c r="I427" s="2">
        <v>2.3400000000000001E-2</v>
      </c>
      <c r="J427" s="2">
        <v>3.1899999999999998E-2</v>
      </c>
      <c r="K427" s="2">
        <v>3.85E-2</v>
      </c>
      <c r="L427" s="2">
        <v>5.67E-2</v>
      </c>
      <c r="M427" s="2">
        <v>1.2999999999999999E-2</v>
      </c>
      <c r="N427" s="2">
        <v>2.7300000000000001E-2</v>
      </c>
    </row>
    <row r="428" spans="1:14" x14ac:dyDescent="0.3">
      <c r="A428" t="s">
        <v>153</v>
      </c>
      <c r="B428" t="s">
        <v>53</v>
      </c>
      <c r="C428" s="2">
        <v>3.8199999999999998E-2</v>
      </c>
      <c r="D428" s="2">
        <v>1.84E-2</v>
      </c>
      <c r="E428" s="2">
        <v>2.1499999999999998E-2</v>
      </c>
      <c r="F428" s="2">
        <v>1.4999999999999999E-2</v>
      </c>
      <c r="G428" s="2">
        <v>7.0000000000000001E-3</v>
      </c>
      <c r="H428" s="2">
        <v>3.04E-2</v>
      </c>
      <c r="I428" s="2">
        <v>2.5399999999999999E-2</v>
      </c>
      <c r="J428" s="2">
        <v>4.3499999999999997E-2</v>
      </c>
      <c r="K428" s="2">
        <v>4.0099999999999997E-2</v>
      </c>
      <c r="L428" s="2">
        <v>6.4000000000000001E-2</v>
      </c>
      <c r="M428" s="2">
        <v>2.6499999999999999E-2</v>
      </c>
      <c r="N428" s="2">
        <v>9.8900000000000002E-2</v>
      </c>
    </row>
    <row r="429" spans="1:14" x14ac:dyDescent="0.3">
      <c r="A429" t="s">
        <v>153</v>
      </c>
      <c r="B429" t="s">
        <v>54</v>
      </c>
      <c r="C429" s="2">
        <v>3.95E-2</v>
      </c>
      <c r="D429" s="2">
        <v>1.6799999999999999E-2</v>
      </c>
      <c r="E429" s="2">
        <v>8.0000000000000002E-3</v>
      </c>
      <c r="F429" s="2">
        <v>1.0699999999999999E-2</v>
      </c>
      <c r="G429" s="2">
        <v>1.2699999999999999E-2</v>
      </c>
      <c r="H429" s="2">
        <v>4.7800000000000002E-2</v>
      </c>
      <c r="I429" s="2">
        <v>2.2599999999999999E-2</v>
      </c>
      <c r="J429" s="2">
        <v>3.95E-2</v>
      </c>
      <c r="K429" s="2">
        <v>3.49E-2</v>
      </c>
      <c r="L429" s="2">
        <v>4.6399999999999997E-2</v>
      </c>
      <c r="M429" s="2">
        <v>1.35E-2</v>
      </c>
      <c r="N429" s="2">
        <v>9.8000000000000004E-2</v>
      </c>
    </row>
    <row r="430" spans="1:14" x14ac:dyDescent="0.3">
      <c r="A430" t="s">
        <v>153</v>
      </c>
      <c r="B430" t="s">
        <v>55</v>
      </c>
      <c r="C430" s="2">
        <v>8.5000000000000006E-3</v>
      </c>
      <c r="D430" s="2">
        <v>1.4200000000000001E-2</v>
      </c>
      <c r="E430" s="2">
        <v>2.8E-3</v>
      </c>
      <c r="F430" s="2">
        <v>1.09E-2</v>
      </c>
      <c r="G430" s="2">
        <v>1.2699999999999999E-2</v>
      </c>
      <c r="H430" s="2">
        <v>4.7800000000000002E-2</v>
      </c>
      <c r="I430" s="2">
        <v>2.2599999999999999E-2</v>
      </c>
      <c r="J430" s="2">
        <v>2.5600000000000001E-2</v>
      </c>
      <c r="K430" s="2">
        <v>3.49E-2</v>
      </c>
      <c r="L430" s="2">
        <v>4.6399999999999997E-2</v>
      </c>
      <c r="M430" s="2">
        <v>3.5999999999999999E-3</v>
      </c>
      <c r="N430" s="2">
        <v>2.6700000000000002E-2</v>
      </c>
    </row>
    <row r="431" spans="1:14" x14ac:dyDescent="0.3">
      <c r="A431" t="s">
        <v>153</v>
      </c>
      <c r="B431" t="s">
        <v>56</v>
      </c>
      <c r="C431" s="2">
        <v>3.95E-2</v>
      </c>
      <c r="D431" s="2">
        <v>1.6799999999999999E-2</v>
      </c>
      <c r="E431" s="2">
        <v>8.0000000000000002E-3</v>
      </c>
      <c r="F431" s="2">
        <v>1.0699999999999999E-2</v>
      </c>
      <c r="G431" s="2">
        <v>2.8999999999999998E-3</v>
      </c>
      <c r="H431" s="2">
        <v>2.6599999999999999E-2</v>
      </c>
      <c r="I431" s="2">
        <v>2.6200000000000001E-2</v>
      </c>
      <c r="J431" s="2">
        <v>3.95E-2</v>
      </c>
      <c r="K431" s="2">
        <v>2.6599999999999999E-2</v>
      </c>
      <c r="L431" s="2">
        <v>4.5400000000000003E-2</v>
      </c>
      <c r="M431" s="2">
        <v>1.35E-2</v>
      </c>
      <c r="N431" s="2">
        <v>9.8000000000000004E-2</v>
      </c>
    </row>
    <row r="432" spans="1:14" x14ac:dyDescent="0.3">
      <c r="A432" t="s">
        <v>153</v>
      </c>
      <c r="B432" t="s">
        <v>57</v>
      </c>
      <c r="C432" s="2">
        <v>1.0800000000000001E-2</v>
      </c>
      <c r="D432" s="2">
        <v>4.0000000000000001E-3</v>
      </c>
      <c r="E432" s="2">
        <v>3.8E-3</v>
      </c>
      <c r="F432" s="2">
        <v>7.1099999999999997E-2</v>
      </c>
      <c r="G432" s="2">
        <v>2.8999999999999998E-3</v>
      </c>
      <c r="H432" s="2">
        <v>5.7000000000000002E-3</v>
      </c>
      <c r="I432" s="2">
        <v>7.9000000000000008E-3</v>
      </c>
      <c r="J432" s="2">
        <v>3.3E-3</v>
      </c>
      <c r="K432" s="2">
        <v>2.7000000000000001E-3</v>
      </c>
      <c r="L432" s="2">
        <v>2.5999999999999999E-3</v>
      </c>
      <c r="M432" s="2">
        <v>4.8999999999999998E-3</v>
      </c>
      <c r="N432" s="2">
        <v>4.1999999999999997E-3</v>
      </c>
    </row>
    <row r="433" spans="1:15" x14ac:dyDescent="0.3">
      <c r="A433" t="s">
        <v>153</v>
      </c>
      <c r="B433" t="s">
        <v>58</v>
      </c>
    </row>
    <row r="434" spans="1:15" x14ac:dyDescent="0.3">
      <c r="A434" t="s">
        <v>153</v>
      </c>
      <c r="B434" t="s">
        <v>59</v>
      </c>
      <c r="C434">
        <v>60</v>
      </c>
      <c r="D434">
        <v>59</v>
      </c>
      <c r="E434">
        <v>56</v>
      </c>
      <c r="F434">
        <v>34</v>
      </c>
      <c r="G434">
        <v>39</v>
      </c>
      <c r="H434">
        <v>47</v>
      </c>
      <c r="I434">
        <v>36</v>
      </c>
      <c r="J434">
        <v>50</v>
      </c>
      <c r="K434">
        <v>58</v>
      </c>
      <c r="L434">
        <v>58</v>
      </c>
      <c r="M434">
        <v>50</v>
      </c>
      <c r="N434">
        <v>59</v>
      </c>
    </row>
    <row r="435" spans="1:15" x14ac:dyDescent="0.3">
      <c r="A435" t="s">
        <v>153</v>
      </c>
      <c r="B435" t="s">
        <v>60</v>
      </c>
      <c r="C435">
        <v>60</v>
      </c>
      <c r="D435">
        <v>59</v>
      </c>
      <c r="E435">
        <v>56</v>
      </c>
      <c r="F435">
        <v>34</v>
      </c>
      <c r="G435">
        <v>39</v>
      </c>
      <c r="H435">
        <v>47</v>
      </c>
      <c r="I435">
        <v>36</v>
      </c>
      <c r="J435">
        <v>50</v>
      </c>
      <c r="K435">
        <v>58</v>
      </c>
      <c r="L435">
        <v>58</v>
      </c>
      <c r="M435">
        <v>50</v>
      </c>
      <c r="N435">
        <v>59</v>
      </c>
    </row>
    <row r="436" spans="1:15" x14ac:dyDescent="0.3">
      <c r="A436" t="s">
        <v>153</v>
      </c>
      <c r="B436" t="s">
        <v>61</v>
      </c>
      <c r="C436">
        <v>60</v>
      </c>
      <c r="D436">
        <v>59</v>
      </c>
      <c r="E436">
        <v>56</v>
      </c>
      <c r="F436">
        <v>34</v>
      </c>
      <c r="G436">
        <v>39</v>
      </c>
      <c r="H436">
        <v>47</v>
      </c>
      <c r="I436">
        <v>36</v>
      </c>
      <c r="J436">
        <v>50</v>
      </c>
      <c r="K436">
        <v>58</v>
      </c>
      <c r="L436">
        <v>58</v>
      </c>
      <c r="M436">
        <v>50</v>
      </c>
      <c r="N436">
        <v>59</v>
      </c>
    </row>
    <row r="437" spans="1:15" x14ac:dyDescent="0.3">
      <c r="A437" t="s">
        <v>153</v>
      </c>
      <c r="B437" t="s">
        <v>62</v>
      </c>
      <c r="C437">
        <v>60</v>
      </c>
      <c r="D437">
        <v>59</v>
      </c>
      <c r="E437">
        <v>56</v>
      </c>
      <c r="F437">
        <v>34</v>
      </c>
      <c r="G437">
        <v>39</v>
      </c>
      <c r="H437">
        <v>47</v>
      </c>
      <c r="I437">
        <v>36</v>
      </c>
      <c r="J437">
        <v>50</v>
      </c>
      <c r="K437">
        <v>58</v>
      </c>
      <c r="L437">
        <v>58</v>
      </c>
      <c r="M437">
        <v>50</v>
      </c>
      <c r="N437">
        <v>59</v>
      </c>
    </row>
    <row r="439" spans="1:15" x14ac:dyDescent="0.3">
      <c r="A439" s="130" t="s">
        <v>480</v>
      </c>
      <c r="B439" s="130"/>
      <c r="C439" s="130"/>
      <c r="D439" s="130"/>
      <c r="E439" s="130"/>
      <c r="F439" s="130"/>
      <c r="G439" s="130"/>
      <c r="H439" s="130"/>
      <c r="I439" s="130"/>
      <c r="J439" s="130"/>
      <c r="K439" s="130"/>
      <c r="L439" s="130"/>
      <c r="M439" s="130"/>
      <c r="N439" s="130"/>
      <c r="O439" s="130"/>
    </row>
    <row r="441" spans="1:15" x14ac:dyDescent="0.3">
      <c r="A441" t="s">
        <v>151</v>
      </c>
      <c r="B441" t="s">
        <v>152</v>
      </c>
    </row>
    <row r="442" spans="1:15" x14ac:dyDescent="0.3">
      <c r="A442" t="s">
        <v>153</v>
      </c>
      <c r="B442" t="s">
        <v>3</v>
      </c>
      <c r="C442" s="1">
        <v>41640</v>
      </c>
      <c r="D442" s="1">
        <v>41671</v>
      </c>
      <c r="E442" s="1">
        <v>41699</v>
      </c>
      <c r="F442" s="1">
        <v>41730</v>
      </c>
      <c r="G442" s="1">
        <v>41760</v>
      </c>
      <c r="H442" s="1">
        <v>41791</v>
      </c>
      <c r="I442" s="1">
        <v>41821</v>
      </c>
      <c r="J442" s="1">
        <v>41852</v>
      </c>
      <c r="K442" s="1">
        <v>41883</v>
      </c>
      <c r="L442" s="1">
        <v>41913</v>
      </c>
      <c r="M442" s="1">
        <v>41944</v>
      </c>
      <c r="N442" s="1">
        <v>41974</v>
      </c>
    </row>
    <row r="444" spans="1:15" x14ac:dyDescent="0.3">
      <c r="A444" t="s">
        <v>153</v>
      </c>
      <c r="B444" t="s">
        <v>81</v>
      </c>
      <c r="C444">
        <v>0.13700000000000001</v>
      </c>
      <c r="D444">
        <v>5.8000000000000003E-2</v>
      </c>
      <c r="E444">
        <v>2.1000000000000001E-2</v>
      </c>
      <c r="F444">
        <v>2.1999999999999999E-2</v>
      </c>
      <c r="G444">
        <v>0.03</v>
      </c>
      <c r="H444">
        <v>0.125</v>
      </c>
      <c r="I444">
        <v>5.0999999999999997E-2</v>
      </c>
      <c r="J444">
        <v>9.4E-2</v>
      </c>
      <c r="K444">
        <v>0.09</v>
      </c>
      <c r="L444">
        <v>0.114</v>
      </c>
      <c r="M444">
        <v>0.03</v>
      </c>
      <c r="N444">
        <v>0.249</v>
      </c>
    </row>
    <row r="445" spans="1:15" x14ac:dyDescent="0.3">
      <c r="A445" t="s">
        <v>153</v>
      </c>
      <c r="B445" t="s">
        <v>82</v>
      </c>
      <c r="C445">
        <v>0.03</v>
      </c>
      <c r="D445">
        <v>4.9000000000000002E-2</v>
      </c>
      <c r="E445">
        <v>7.0000000000000001E-3</v>
      </c>
      <c r="F445">
        <v>2.1999999999999999E-2</v>
      </c>
      <c r="G445">
        <v>0.03</v>
      </c>
      <c r="H445">
        <v>0.125</v>
      </c>
      <c r="I445">
        <v>5.0999999999999997E-2</v>
      </c>
      <c r="J445">
        <v>5.8000000000000003E-2</v>
      </c>
      <c r="K445">
        <v>0.09</v>
      </c>
      <c r="L445">
        <v>0.114</v>
      </c>
      <c r="M445">
        <v>8.9999999999999993E-3</v>
      </c>
      <c r="N445">
        <v>6.5000000000000002E-2</v>
      </c>
    </row>
    <row r="446" spans="1:15" x14ac:dyDescent="0.3">
      <c r="A446" t="s">
        <v>153</v>
      </c>
      <c r="B446" t="s">
        <v>134</v>
      </c>
      <c r="C446">
        <v>0.13700000000000001</v>
      </c>
      <c r="D446">
        <v>5.8000000000000003E-2</v>
      </c>
      <c r="E446">
        <v>2.1000000000000001E-2</v>
      </c>
      <c r="F446">
        <v>2.1999999999999999E-2</v>
      </c>
      <c r="G446">
        <v>6.0000000000000001E-3</v>
      </c>
      <c r="H446">
        <v>6.9000000000000006E-2</v>
      </c>
      <c r="I446">
        <v>5.8999999999999997E-2</v>
      </c>
      <c r="J446">
        <v>9.4E-2</v>
      </c>
      <c r="K446">
        <v>6.9000000000000006E-2</v>
      </c>
      <c r="L446">
        <v>0.108</v>
      </c>
      <c r="M446">
        <v>0.03</v>
      </c>
      <c r="N446">
        <v>0.249</v>
      </c>
    </row>
    <row r="447" spans="1:15" x14ac:dyDescent="0.3">
      <c r="A447" t="s">
        <v>153</v>
      </c>
      <c r="B447" t="s">
        <v>84</v>
      </c>
      <c r="C447">
        <v>3.5999999999999997E-2</v>
      </c>
      <c r="D447">
        <v>1.4E-2</v>
      </c>
      <c r="E447">
        <v>0.01</v>
      </c>
      <c r="F447">
        <v>0.14099999999999999</v>
      </c>
      <c r="G447">
        <v>6.0000000000000001E-3</v>
      </c>
      <c r="H447">
        <v>1.4999999999999999E-2</v>
      </c>
      <c r="I447">
        <v>1.7999999999999999E-2</v>
      </c>
      <c r="J447">
        <v>8.0000000000000002E-3</v>
      </c>
      <c r="K447">
        <v>7.0000000000000001E-3</v>
      </c>
      <c r="L447">
        <v>6.0000000000000001E-3</v>
      </c>
      <c r="M447">
        <v>1.0999999999999999E-2</v>
      </c>
      <c r="N447">
        <v>0.01</v>
      </c>
    </row>
    <row r="449" spans="1:14" x14ac:dyDescent="0.3">
      <c r="A449" t="s">
        <v>153</v>
      </c>
      <c r="B449" t="s">
        <v>135</v>
      </c>
      <c r="C449">
        <v>1.9E-2</v>
      </c>
      <c r="D449">
        <v>1.2E-2</v>
      </c>
      <c r="E449">
        <v>2.5000000000000001E-2</v>
      </c>
      <c r="F449">
        <v>2.4E-2</v>
      </c>
      <c r="G449">
        <v>7.0000000000000001E-3</v>
      </c>
      <c r="H449">
        <v>0.154</v>
      </c>
      <c r="I449">
        <v>6.3E-2</v>
      </c>
      <c r="J449">
        <v>1.4E-2</v>
      </c>
      <c r="K449">
        <v>0.11</v>
      </c>
      <c r="L449">
        <v>0.14099999999999999</v>
      </c>
      <c r="M449">
        <v>3.6999999999999998E-2</v>
      </c>
      <c r="N449">
        <v>0.308</v>
      </c>
    </row>
    <row r="450" spans="1:14" x14ac:dyDescent="0.3">
      <c r="A450" t="s">
        <v>153</v>
      </c>
      <c r="B450" t="s">
        <v>136</v>
      </c>
      <c r="C450">
        <v>0.01</v>
      </c>
      <c r="D450">
        <v>1.0999999999999999E-2</v>
      </c>
      <c r="E450">
        <v>5.0000000000000001E-3</v>
      </c>
      <c r="F450">
        <v>2.5000000000000001E-2</v>
      </c>
      <c r="G450">
        <v>7.0000000000000001E-3</v>
      </c>
      <c r="H450">
        <v>0.154</v>
      </c>
      <c r="I450">
        <v>6.3E-2</v>
      </c>
      <c r="J450">
        <v>7.0999999999999994E-2</v>
      </c>
      <c r="K450">
        <v>0.11</v>
      </c>
      <c r="L450">
        <v>0.14099999999999999</v>
      </c>
      <c r="M450">
        <v>5.0000000000000001E-3</v>
      </c>
      <c r="N450">
        <v>0.08</v>
      </c>
    </row>
    <row r="451" spans="1:14" x14ac:dyDescent="0.3">
      <c r="A451" t="s">
        <v>153</v>
      </c>
      <c r="B451" t="s">
        <v>137</v>
      </c>
      <c r="C451">
        <v>1.9E-2</v>
      </c>
      <c r="D451">
        <v>1.2E-2</v>
      </c>
      <c r="E451">
        <v>2.5000000000000001E-2</v>
      </c>
      <c r="F451">
        <v>2.4E-2</v>
      </c>
      <c r="G451">
        <v>7.0000000000000001E-3</v>
      </c>
      <c r="H451">
        <v>8.4000000000000005E-2</v>
      </c>
      <c r="I451">
        <v>7.2999999999999995E-2</v>
      </c>
      <c r="J451">
        <v>1.4E-2</v>
      </c>
      <c r="K451">
        <v>8.9999999999999993E-3</v>
      </c>
      <c r="L451">
        <v>1.4999999999999999E-2</v>
      </c>
      <c r="M451">
        <v>3.6999999999999998E-2</v>
      </c>
      <c r="N451">
        <v>0.308</v>
      </c>
    </row>
    <row r="452" spans="1:14" x14ac:dyDescent="0.3">
      <c r="A452" t="s">
        <v>153</v>
      </c>
      <c r="B452" t="s">
        <v>138</v>
      </c>
      <c r="C452">
        <v>2.8000000000000001E-2</v>
      </c>
      <c r="D452">
        <v>8.9999999999999993E-3</v>
      </c>
      <c r="E452">
        <v>8.9999999999999993E-3</v>
      </c>
      <c r="F452">
        <v>0.11799999999999999</v>
      </c>
      <c r="G452">
        <v>7.0000000000000001E-3</v>
      </c>
      <c r="H452">
        <v>7.0000000000000001E-3</v>
      </c>
      <c r="I452">
        <v>0.01</v>
      </c>
      <c r="J452">
        <v>7.0000000000000001E-3</v>
      </c>
      <c r="K452">
        <v>3.0000000000000001E-3</v>
      </c>
      <c r="L452">
        <v>4.0000000000000001E-3</v>
      </c>
      <c r="M452">
        <v>8.0000000000000002E-3</v>
      </c>
      <c r="N452">
        <v>6.0000000000000001E-3</v>
      </c>
    </row>
    <row r="454" spans="1:14" x14ac:dyDescent="0.3">
      <c r="A454" t="s">
        <v>153</v>
      </c>
      <c r="B454" t="s">
        <v>139</v>
      </c>
      <c r="C454">
        <v>0.69799999999999995</v>
      </c>
      <c r="D454">
        <v>0.29599999999999999</v>
      </c>
      <c r="E454">
        <v>3.4000000000000002E-2</v>
      </c>
      <c r="F454">
        <v>5.2999999999999999E-2</v>
      </c>
      <c r="G454">
        <v>0.153</v>
      </c>
      <c r="H454">
        <v>8.5000000000000006E-2</v>
      </c>
      <c r="I454">
        <v>4.3999999999999997E-2</v>
      </c>
      <c r="J454">
        <v>0.47799999999999998</v>
      </c>
      <c r="K454">
        <v>6.8000000000000005E-2</v>
      </c>
      <c r="L454">
        <v>5.8000000000000003E-2</v>
      </c>
      <c r="M454">
        <v>3.9E-2</v>
      </c>
      <c r="N454">
        <v>0.12</v>
      </c>
    </row>
    <row r="455" spans="1:14" x14ac:dyDescent="0.3">
      <c r="A455" t="s">
        <v>153</v>
      </c>
      <c r="B455" t="s">
        <v>140</v>
      </c>
      <c r="C455">
        <v>0.14799999999999999</v>
      </c>
      <c r="D455">
        <v>0.249</v>
      </c>
      <c r="E455">
        <v>3.3000000000000002E-2</v>
      </c>
      <c r="F455">
        <v>4.5999999999999999E-2</v>
      </c>
      <c r="G455">
        <v>0.153</v>
      </c>
      <c r="H455">
        <v>8.5000000000000006E-2</v>
      </c>
      <c r="I455">
        <v>4.3999999999999997E-2</v>
      </c>
      <c r="J455">
        <v>4.2000000000000003E-2</v>
      </c>
      <c r="K455">
        <v>6.8000000000000005E-2</v>
      </c>
      <c r="L455">
        <v>5.8000000000000003E-2</v>
      </c>
      <c r="M455">
        <v>0.04</v>
      </c>
      <c r="N455">
        <v>3.4000000000000002E-2</v>
      </c>
    </row>
    <row r="456" spans="1:14" x14ac:dyDescent="0.3">
      <c r="A456" t="s">
        <v>153</v>
      </c>
      <c r="B456" t="s">
        <v>141</v>
      </c>
      <c r="C456">
        <v>0.69799999999999995</v>
      </c>
      <c r="D456">
        <v>0.29599999999999999</v>
      </c>
      <c r="E456">
        <v>3.4000000000000002E-2</v>
      </c>
      <c r="F456">
        <v>5.2999999999999999E-2</v>
      </c>
      <c r="G456">
        <v>1.6E-2</v>
      </c>
      <c r="H456">
        <v>5.8000000000000003E-2</v>
      </c>
      <c r="I456">
        <v>3.6999999999999998E-2</v>
      </c>
      <c r="J456">
        <v>0.47799999999999998</v>
      </c>
      <c r="K456">
        <v>0.35099999999999998</v>
      </c>
      <c r="L456">
        <v>0.55100000000000005</v>
      </c>
      <c r="M456">
        <v>3.9E-2</v>
      </c>
      <c r="N456">
        <v>0.12</v>
      </c>
    </row>
    <row r="457" spans="1:14" x14ac:dyDescent="0.3">
      <c r="A457" t="s">
        <v>153</v>
      </c>
      <c r="B457" t="s">
        <v>142</v>
      </c>
      <c r="C457">
        <v>0.14299999999999999</v>
      </c>
      <c r="D457">
        <v>6.4000000000000001E-2</v>
      </c>
      <c r="E457">
        <v>3.3000000000000002E-2</v>
      </c>
      <c r="F457">
        <v>0.53500000000000003</v>
      </c>
      <c r="G457">
        <v>1.4999999999999999E-2</v>
      </c>
      <c r="H457">
        <v>7.0000000000000007E-2</v>
      </c>
      <c r="I457">
        <v>8.2000000000000003E-2</v>
      </c>
      <c r="J457">
        <v>2.7E-2</v>
      </c>
      <c r="K457">
        <v>3.3000000000000002E-2</v>
      </c>
      <c r="L457">
        <v>2.8000000000000001E-2</v>
      </c>
      <c r="M457">
        <v>4.7E-2</v>
      </c>
      <c r="N457">
        <v>4.7E-2</v>
      </c>
    </row>
    <row r="487" spans="1:14" ht="15" customHeight="1" x14ac:dyDescent="0.3"/>
    <row r="488" spans="1:14" ht="14.25" customHeight="1" x14ac:dyDescent="0.3"/>
    <row r="489" spans="1:14" x14ac:dyDescent="0.3">
      <c r="A489" t="s">
        <v>166</v>
      </c>
      <c r="B489" t="s">
        <v>167</v>
      </c>
    </row>
    <row r="490" spans="1:14" x14ac:dyDescent="0.3">
      <c r="A490" t="s">
        <v>168</v>
      </c>
      <c r="B490" t="s">
        <v>3</v>
      </c>
      <c r="C490" s="1">
        <v>41640</v>
      </c>
      <c r="D490" s="1">
        <v>41671</v>
      </c>
      <c r="E490" s="1">
        <v>41699</v>
      </c>
      <c r="F490" s="1">
        <v>41730</v>
      </c>
      <c r="G490" s="1">
        <v>41760</v>
      </c>
      <c r="H490" s="1">
        <v>41791</v>
      </c>
      <c r="I490" s="1">
        <v>41821</v>
      </c>
      <c r="J490" s="1">
        <v>41852</v>
      </c>
      <c r="K490" s="1">
        <v>41883</v>
      </c>
      <c r="L490" s="1">
        <v>41913</v>
      </c>
      <c r="M490" s="1">
        <v>41944</v>
      </c>
      <c r="N490" s="1">
        <v>41974</v>
      </c>
    </row>
    <row r="491" spans="1:14" x14ac:dyDescent="0.3">
      <c r="A491" t="s">
        <v>168</v>
      </c>
      <c r="B491" t="s">
        <v>4</v>
      </c>
      <c r="C491">
        <v>100751</v>
      </c>
      <c r="D491">
        <v>100994</v>
      </c>
      <c r="E491">
        <v>100724</v>
      </c>
      <c r="F491">
        <v>100637</v>
      </c>
      <c r="G491">
        <v>100877</v>
      </c>
      <c r="H491">
        <v>101107</v>
      </c>
      <c r="I491">
        <v>101528</v>
      </c>
      <c r="J491">
        <v>101948</v>
      </c>
      <c r="K491">
        <v>102150</v>
      </c>
      <c r="L491">
        <v>102284</v>
      </c>
      <c r="M491">
        <v>102317</v>
      </c>
      <c r="N491">
        <v>102471</v>
      </c>
    </row>
    <row r="492" spans="1:14" x14ac:dyDescent="0.3">
      <c r="A492" t="s">
        <v>168</v>
      </c>
      <c r="B492" t="s">
        <v>5</v>
      </c>
      <c r="C492">
        <v>2000117663</v>
      </c>
      <c r="D492">
        <v>1838272468</v>
      </c>
      <c r="E492">
        <v>1838899437</v>
      </c>
      <c r="F492">
        <v>1923738577</v>
      </c>
      <c r="G492">
        <v>2168347085</v>
      </c>
      <c r="H492">
        <v>2211446323</v>
      </c>
      <c r="I492">
        <v>2276701478</v>
      </c>
      <c r="J492">
        <v>2371227987</v>
      </c>
      <c r="K492">
        <v>2403292537</v>
      </c>
      <c r="L492">
        <v>2187709175</v>
      </c>
      <c r="M492">
        <v>2008961779</v>
      </c>
      <c r="N492">
        <v>1908349382</v>
      </c>
    </row>
    <row r="493" spans="1:14" x14ac:dyDescent="0.3">
      <c r="A493" t="s">
        <v>168</v>
      </c>
      <c r="B493" t="s">
        <v>6</v>
      </c>
    </row>
    <row r="494" spans="1:14" x14ac:dyDescent="0.3">
      <c r="A494" t="s">
        <v>168</v>
      </c>
      <c r="B494" t="s">
        <v>7</v>
      </c>
      <c r="C494">
        <v>100751</v>
      </c>
      <c r="D494">
        <v>100993</v>
      </c>
      <c r="E494">
        <v>100724</v>
      </c>
      <c r="F494">
        <v>100636</v>
      </c>
      <c r="G494">
        <v>100877</v>
      </c>
      <c r="H494">
        <v>101107</v>
      </c>
      <c r="I494">
        <v>101528</v>
      </c>
      <c r="J494">
        <v>101949</v>
      </c>
      <c r="K494">
        <v>102150</v>
      </c>
      <c r="L494">
        <v>102285</v>
      </c>
      <c r="M494">
        <v>102317</v>
      </c>
      <c r="N494">
        <v>102471</v>
      </c>
    </row>
    <row r="495" spans="1:14" x14ac:dyDescent="0.3">
      <c r="A495" t="s">
        <v>168</v>
      </c>
      <c r="B495" t="s">
        <v>8</v>
      </c>
    </row>
    <row r="496" spans="1:14" x14ac:dyDescent="0.3">
      <c r="A496" t="s">
        <v>168</v>
      </c>
      <c r="B496" t="s">
        <v>9</v>
      </c>
      <c r="C496">
        <v>2001000026</v>
      </c>
      <c r="D496">
        <v>1839017721</v>
      </c>
      <c r="E496">
        <v>1838909820</v>
      </c>
      <c r="F496">
        <v>1923967245</v>
      </c>
      <c r="G496">
        <v>2168776144</v>
      </c>
      <c r="H496">
        <v>2211587289</v>
      </c>
      <c r="I496">
        <v>2278750115</v>
      </c>
      <c r="J496">
        <v>2372078435</v>
      </c>
      <c r="K496">
        <v>2403312101</v>
      </c>
      <c r="L496">
        <v>2187709174</v>
      </c>
      <c r="M496">
        <v>2009129688</v>
      </c>
      <c r="N496">
        <v>1908976896</v>
      </c>
    </row>
    <row r="497" spans="1:14" x14ac:dyDescent="0.3">
      <c r="A497" t="s">
        <v>168</v>
      </c>
      <c r="B497" t="s">
        <v>10</v>
      </c>
      <c r="C497">
        <v>511467401</v>
      </c>
      <c r="D497">
        <v>469027654</v>
      </c>
      <c r="E497">
        <v>446282034</v>
      </c>
      <c r="F497">
        <v>647343076</v>
      </c>
      <c r="G497">
        <v>677837142</v>
      </c>
      <c r="H497">
        <v>700096691</v>
      </c>
      <c r="I497">
        <v>728962419</v>
      </c>
      <c r="J497">
        <v>732089894</v>
      </c>
      <c r="K497">
        <v>764283724</v>
      </c>
      <c r="L497">
        <v>740772510</v>
      </c>
      <c r="M497">
        <v>462823985</v>
      </c>
      <c r="N497">
        <v>482062694</v>
      </c>
    </row>
    <row r="498" spans="1:14" x14ac:dyDescent="0.3">
      <c r="A498" t="s">
        <v>168</v>
      </c>
      <c r="B498" t="s">
        <v>11</v>
      </c>
      <c r="C498">
        <v>1489532625</v>
      </c>
      <c r="D498">
        <v>1369990067</v>
      </c>
      <c r="E498">
        <v>1392627787</v>
      </c>
      <c r="F498">
        <v>1276624169</v>
      </c>
      <c r="G498">
        <v>1490939002</v>
      </c>
      <c r="H498">
        <v>1511490598</v>
      </c>
      <c r="I498">
        <v>1549787696</v>
      </c>
      <c r="J498">
        <v>1639988541</v>
      </c>
      <c r="K498">
        <v>1639028378</v>
      </c>
      <c r="L498">
        <v>1446936664</v>
      </c>
      <c r="M498">
        <v>1546305703</v>
      </c>
      <c r="N498">
        <v>1426914203</v>
      </c>
    </row>
    <row r="499" spans="1:14" x14ac:dyDescent="0.3">
      <c r="A499" t="s">
        <v>168</v>
      </c>
      <c r="B499" t="s">
        <v>12</v>
      </c>
      <c r="C499" s="2">
        <v>0.25561</v>
      </c>
      <c r="D499" s="2">
        <v>0.25503999999999999</v>
      </c>
      <c r="E499" s="2">
        <v>0.24268999999999999</v>
      </c>
      <c r="F499" s="2">
        <v>0.33645999999999998</v>
      </c>
      <c r="G499" s="2">
        <v>0.31253999999999998</v>
      </c>
      <c r="H499" s="2">
        <v>0.31656000000000001</v>
      </c>
      <c r="I499" s="2">
        <v>0.31990000000000002</v>
      </c>
      <c r="J499" s="2">
        <v>0.30863000000000002</v>
      </c>
      <c r="K499" s="2">
        <v>0.31801000000000001</v>
      </c>
      <c r="L499" s="2">
        <v>0.33861000000000002</v>
      </c>
      <c r="M499" s="2">
        <v>0.23036000000000001</v>
      </c>
      <c r="N499" s="2">
        <v>0.25252000000000002</v>
      </c>
    </row>
    <row r="500" spans="1:14" x14ac:dyDescent="0.3">
      <c r="A500" t="s">
        <v>168</v>
      </c>
      <c r="B500" t="s">
        <v>13</v>
      </c>
      <c r="C500" s="2">
        <v>0.74439</v>
      </c>
      <c r="D500" s="2">
        <v>0.74495999999999996</v>
      </c>
      <c r="E500" s="2">
        <v>0.75731000000000004</v>
      </c>
      <c r="F500" s="2">
        <v>0.66354000000000002</v>
      </c>
      <c r="G500" s="2">
        <v>0.68745999999999996</v>
      </c>
      <c r="H500" s="2">
        <v>0.68344000000000005</v>
      </c>
      <c r="I500" s="2">
        <v>0.68010000000000004</v>
      </c>
      <c r="J500" s="2">
        <v>0.69137000000000004</v>
      </c>
      <c r="K500" s="2">
        <v>0.68198999999999999</v>
      </c>
      <c r="L500" s="2">
        <v>0.66139000000000003</v>
      </c>
      <c r="M500" s="2">
        <v>0.76963999999999999</v>
      </c>
      <c r="N500" s="2">
        <v>0.74748000000000003</v>
      </c>
    </row>
    <row r="501" spans="1:14" x14ac:dyDescent="0.3">
      <c r="A501" t="s">
        <v>168</v>
      </c>
      <c r="B501" t="s">
        <v>14</v>
      </c>
    </row>
    <row r="502" spans="1:14" x14ac:dyDescent="0.3">
      <c r="A502" t="s">
        <v>168</v>
      </c>
      <c r="B502" t="s">
        <v>15</v>
      </c>
      <c r="C502">
        <v>6282120</v>
      </c>
      <c r="D502">
        <v>5938173</v>
      </c>
      <c r="E502">
        <v>5366713</v>
      </c>
      <c r="F502">
        <v>5693067</v>
      </c>
      <c r="G502">
        <v>5852618</v>
      </c>
      <c r="H502">
        <v>6123182</v>
      </c>
      <c r="I502">
        <v>6001395</v>
      </c>
      <c r="J502">
        <v>6107329</v>
      </c>
      <c r="K502">
        <v>6484783</v>
      </c>
      <c r="L502">
        <v>6038095</v>
      </c>
      <c r="M502">
        <v>6298926</v>
      </c>
      <c r="N502">
        <v>5503340</v>
      </c>
    </row>
    <row r="503" spans="1:14" x14ac:dyDescent="0.3">
      <c r="A503" t="s">
        <v>168</v>
      </c>
      <c r="B503" t="s">
        <v>16</v>
      </c>
      <c r="C503">
        <v>5716501</v>
      </c>
      <c r="D503">
        <v>5376733</v>
      </c>
      <c r="E503">
        <v>4949407</v>
      </c>
      <c r="F503">
        <v>5359575</v>
      </c>
      <c r="G503">
        <v>5534741</v>
      </c>
      <c r="H503">
        <v>5746465</v>
      </c>
      <c r="I503">
        <v>5670898</v>
      </c>
      <c r="J503">
        <v>5798934</v>
      </c>
      <c r="K503">
        <v>6114629</v>
      </c>
      <c r="L503">
        <v>5696449</v>
      </c>
      <c r="M503">
        <v>5770478</v>
      </c>
      <c r="N503">
        <v>5081223</v>
      </c>
    </row>
    <row r="504" spans="1:14" x14ac:dyDescent="0.3">
      <c r="A504" t="s">
        <v>168</v>
      </c>
      <c r="B504" t="s">
        <v>17</v>
      </c>
      <c r="C504">
        <v>6125258</v>
      </c>
      <c r="D504">
        <v>5760370</v>
      </c>
      <c r="E504">
        <v>5198574</v>
      </c>
      <c r="F504">
        <v>5513810</v>
      </c>
      <c r="G504">
        <v>5684372</v>
      </c>
      <c r="H504">
        <v>5927542</v>
      </c>
      <c r="I504">
        <v>5774277</v>
      </c>
      <c r="J504">
        <v>5892780</v>
      </c>
      <c r="K504">
        <v>6283138</v>
      </c>
      <c r="L504">
        <v>5688946</v>
      </c>
      <c r="M504">
        <v>6199934</v>
      </c>
      <c r="N504">
        <v>5405462</v>
      </c>
    </row>
    <row r="505" spans="1:14" x14ac:dyDescent="0.3">
      <c r="A505" t="s">
        <v>168</v>
      </c>
      <c r="B505" t="s">
        <v>18</v>
      </c>
      <c r="C505" t="s">
        <v>169</v>
      </c>
      <c r="D505" t="s">
        <v>89</v>
      </c>
      <c r="E505" t="s">
        <v>68</v>
      </c>
      <c r="F505" t="s">
        <v>69</v>
      </c>
      <c r="G505" t="s">
        <v>70</v>
      </c>
      <c r="H505" t="s">
        <v>71</v>
      </c>
      <c r="I505" t="s">
        <v>25</v>
      </c>
      <c r="J505" t="s">
        <v>132</v>
      </c>
      <c r="K505" t="s">
        <v>95</v>
      </c>
      <c r="L505" t="s">
        <v>28</v>
      </c>
      <c r="M505" t="s">
        <v>120</v>
      </c>
      <c r="N505" t="s">
        <v>170</v>
      </c>
    </row>
    <row r="506" spans="1:14" x14ac:dyDescent="0.3">
      <c r="A506" t="s">
        <v>168</v>
      </c>
      <c r="B506" t="s">
        <v>31</v>
      </c>
      <c r="C506" t="s">
        <v>77</v>
      </c>
      <c r="D506" t="s">
        <v>77</v>
      </c>
      <c r="E506" t="s">
        <v>77</v>
      </c>
      <c r="F506" t="s">
        <v>35</v>
      </c>
      <c r="G506" t="s">
        <v>77</v>
      </c>
      <c r="H506" t="s">
        <v>35</v>
      </c>
      <c r="I506" t="s">
        <v>77</v>
      </c>
      <c r="J506" t="s">
        <v>35</v>
      </c>
      <c r="K506" t="s">
        <v>35</v>
      </c>
      <c r="L506" t="s">
        <v>35</v>
      </c>
      <c r="M506" t="s">
        <v>35</v>
      </c>
      <c r="N506" t="s">
        <v>35</v>
      </c>
    </row>
    <row r="507" spans="1:14" x14ac:dyDescent="0.3">
      <c r="A507" t="s">
        <v>168</v>
      </c>
      <c r="B507" t="s">
        <v>36</v>
      </c>
      <c r="C507">
        <v>3888033</v>
      </c>
      <c r="D507">
        <v>3967306</v>
      </c>
      <c r="E507">
        <v>3590660</v>
      </c>
      <c r="F507">
        <v>4103300</v>
      </c>
      <c r="G507">
        <v>4223266</v>
      </c>
      <c r="H507">
        <v>4442457</v>
      </c>
      <c r="I507">
        <v>4347017</v>
      </c>
      <c r="J507">
        <v>4508362</v>
      </c>
      <c r="K507">
        <v>4772110</v>
      </c>
      <c r="L507">
        <v>4327672</v>
      </c>
      <c r="M507">
        <v>4453263</v>
      </c>
      <c r="N507">
        <v>3712640</v>
      </c>
    </row>
    <row r="508" spans="1:14" x14ac:dyDescent="0.3">
      <c r="A508" t="s">
        <v>168</v>
      </c>
      <c r="B508" t="s">
        <v>37</v>
      </c>
      <c r="C508">
        <v>3610080</v>
      </c>
      <c r="D508">
        <v>3597358</v>
      </c>
      <c r="E508">
        <v>3188690</v>
      </c>
      <c r="F508">
        <v>4103300</v>
      </c>
      <c r="G508">
        <v>4223266</v>
      </c>
      <c r="H508">
        <v>4442457</v>
      </c>
      <c r="I508">
        <v>4347017</v>
      </c>
      <c r="J508">
        <v>4508362</v>
      </c>
      <c r="K508">
        <v>4772110</v>
      </c>
      <c r="L508">
        <v>4327672</v>
      </c>
      <c r="M508">
        <v>4001086</v>
      </c>
      <c r="N508">
        <v>3338749</v>
      </c>
    </row>
    <row r="509" spans="1:14" x14ac:dyDescent="0.3">
      <c r="A509" t="s">
        <v>168</v>
      </c>
      <c r="B509" t="s">
        <v>38</v>
      </c>
      <c r="C509">
        <v>3888033</v>
      </c>
      <c r="D509">
        <v>3967306</v>
      </c>
      <c r="E509">
        <v>3590660</v>
      </c>
      <c r="F509">
        <v>4016363</v>
      </c>
      <c r="G509">
        <v>4068812</v>
      </c>
      <c r="H509">
        <v>4265869</v>
      </c>
      <c r="I509">
        <v>4174360</v>
      </c>
      <c r="J509">
        <v>4365804</v>
      </c>
      <c r="K509">
        <v>4625678</v>
      </c>
      <c r="L509">
        <v>4149786</v>
      </c>
      <c r="M509">
        <v>4453263</v>
      </c>
      <c r="N509">
        <v>3712640</v>
      </c>
    </row>
    <row r="510" spans="1:14" x14ac:dyDescent="0.3">
      <c r="A510" t="s">
        <v>168</v>
      </c>
      <c r="B510" t="s">
        <v>39</v>
      </c>
      <c r="C510">
        <v>2794071</v>
      </c>
      <c r="D510">
        <v>3877250</v>
      </c>
      <c r="E510">
        <v>2873867</v>
      </c>
      <c r="F510">
        <v>3602331</v>
      </c>
      <c r="G510">
        <v>3815983</v>
      </c>
      <c r="H510">
        <v>4336638</v>
      </c>
      <c r="I510">
        <v>4134365</v>
      </c>
      <c r="J510">
        <v>4169735</v>
      </c>
      <c r="K510">
        <v>4428678</v>
      </c>
      <c r="L510">
        <v>4188243</v>
      </c>
      <c r="M510">
        <v>4453263</v>
      </c>
      <c r="N510">
        <v>3240267</v>
      </c>
    </row>
    <row r="511" spans="1:14" x14ac:dyDescent="0.3">
      <c r="A511" t="s">
        <v>168</v>
      </c>
      <c r="B511" t="s">
        <v>40</v>
      </c>
      <c r="C511" s="3">
        <v>41640</v>
      </c>
      <c r="D511" s="3">
        <v>41671</v>
      </c>
      <c r="E511" s="3">
        <v>41699</v>
      </c>
      <c r="F511" s="3">
        <v>41730</v>
      </c>
      <c r="G511" s="3">
        <v>41760</v>
      </c>
      <c r="H511" s="3">
        <v>41791</v>
      </c>
      <c r="I511" s="3">
        <v>41821</v>
      </c>
      <c r="J511" s="3">
        <v>41852</v>
      </c>
      <c r="K511" s="3">
        <v>41883</v>
      </c>
      <c r="L511" s="3">
        <v>41913</v>
      </c>
      <c r="M511" s="3">
        <v>41944</v>
      </c>
      <c r="N511" s="3">
        <v>41974</v>
      </c>
    </row>
    <row r="512" spans="1:14" x14ac:dyDescent="0.3">
      <c r="A512" t="s">
        <v>168</v>
      </c>
      <c r="B512" t="s">
        <v>41</v>
      </c>
      <c r="C512" s="2">
        <v>0.42809999999999998</v>
      </c>
      <c r="D512" s="2">
        <v>0.46089999999999998</v>
      </c>
      <c r="E512" s="2">
        <v>0.46060000000000001</v>
      </c>
      <c r="F512" s="2">
        <v>0.46939999999999998</v>
      </c>
      <c r="G512" s="2">
        <v>0.49809999999999999</v>
      </c>
      <c r="H512" s="2">
        <v>0.50160000000000005</v>
      </c>
      <c r="I512" s="2">
        <v>0.51039999999999996</v>
      </c>
      <c r="J512" s="2">
        <v>0.52200000000000002</v>
      </c>
      <c r="K512" s="2">
        <v>0.51470000000000005</v>
      </c>
      <c r="L512" s="2">
        <v>0.48699999999999999</v>
      </c>
      <c r="M512" s="2">
        <v>0.443</v>
      </c>
      <c r="N512" s="2">
        <v>0.4662</v>
      </c>
    </row>
    <row r="513" spans="1:14" x14ac:dyDescent="0.3">
      <c r="A513" t="s">
        <v>168</v>
      </c>
      <c r="B513" t="s">
        <v>42</v>
      </c>
      <c r="C513" s="2">
        <v>0.50839999999999996</v>
      </c>
      <c r="D513" s="2">
        <v>0.54520000000000002</v>
      </c>
      <c r="E513" s="2">
        <v>0.53669999999999995</v>
      </c>
      <c r="F513" s="2">
        <v>0.61</v>
      </c>
      <c r="G513" s="2">
        <v>0.64800000000000002</v>
      </c>
      <c r="H513" s="2">
        <v>0.64459999999999995</v>
      </c>
      <c r="I513" s="2">
        <v>0.6492</v>
      </c>
      <c r="J513" s="2">
        <v>0.66800000000000004</v>
      </c>
      <c r="K513" s="2">
        <v>0.6613</v>
      </c>
      <c r="L513" s="2">
        <v>0.62819999999999998</v>
      </c>
      <c r="M513" s="2">
        <v>0.52769999999999995</v>
      </c>
      <c r="N513" s="2">
        <v>0.53900000000000003</v>
      </c>
    </row>
    <row r="514" spans="1:14" x14ac:dyDescent="0.3">
      <c r="A514" t="s">
        <v>168</v>
      </c>
      <c r="B514" t="s">
        <v>43</v>
      </c>
      <c r="C514" s="2">
        <v>0.42809999999999998</v>
      </c>
      <c r="D514" s="2">
        <v>0.46450000000000002</v>
      </c>
      <c r="E514" s="2">
        <v>0.46510000000000001</v>
      </c>
      <c r="F514" s="2">
        <v>0.44350000000000001</v>
      </c>
      <c r="G514" s="2">
        <v>0.47260000000000002</v>
      </c>
      <c r="H514" s="2">
        <v>0.48020000000000002</v>
      </c>
      <c r="I514" s="2">
        <v>0.49159999999999998</v>
      </c>
      <c r="J514" s="2">
        <v>0.50139999999999996</v>
      </c>
      <c r="K514" s="2">
        <v>0.49130000000000001</v>
      </c>
      <c r="L514" s="2">
        <v>0.47360000000000002</v>
      </c>
      <c r="M514" s="2">
        <v>0.43909999999999999</v>
      </c>
      <c r="N514" s="2">
        <v>0.4647</v>
      </c>
    </row>
    <row r="515" spans="1:14" x14ac:dyDescent="0.3">
      <c r="A515" t="s">
        <v>168</v>
      </c>
      <c r="B515" t="s">
        <v>44</v>
      </c>
      <c r="C515" s="2">
        <v>0.61890000000000001</v>
      </c>
      <c r="D515" s="2">
        <v>0.66810000000000003</v>
      </c>
      <c r="E515" s="2">
        <v>0.66910000000000003</v>
      </c>
      <c r="F515" s="2">
        <v>0.7208</v>
      </c>
      <c r="G515" s="2">
        <v>0.72160000000000002</v>
      </c>
      <c r="H515" s="2">
        <v>0.72550000000000003</v>
      </c>
      <c r="I515" s="2">
        <v>0.72430000000000005</v>
      </c>
      <c r="J515" s="2">
        <v>0.73819999999999997</v>
      </c>
      <c r="K515" s="2">
        <v>0.7359</v>
      </c>
      <c r="L515" s="2">
        <v>0.7167</v>
      </c>
      <c r="M515" s="2">
        <v>0.70699999999999996</v>
      </c>
      <c r="N515" s="2">
        <v>0.67459999999999998</v>
      </c>
    </row>
    <row r="516" spans="1:14" x14ac:dyDescent="0.3">
      <c r="A516" t="s">
        <v>168</v>
      </c>
      <c r="B516" t="s">
        <v>45</v>
      </c>
      <c r="C516" s="2">
        <v>0.44479999999999997</v>
      </c>
      <c r="D516" s="2">
        <v>0.65290000000000004</v>
      </c>
      <c r="E516" s="2">
        <v>0.53549999999999998</v>
      </c>
      <c r="F516" s="2">
        <v>0.63280000000000003</v>
      </c>
      <c r="G516" s="2">
        <v>0.65200000000000002</v>
      </c>
      <c r="H516" s="2">
        <v>0.70820000000000005</v>
      </c>
      <c r="I516" s="2">
        <v>0.68889999999999996</v>
      </c>
      <c r="J516" s="2">
        <v>0.68269999999999997</v>
      </c>
      <c r="K516" s="2">
        <v>0.68289999999999995</v>
      </c>
      <c r="L516" s="2">
        <v>0.69359999999999999</v>
      </c>
      <c r="M516" s="2">
        <v>0.70699999999999996</v>
      </c>
      <c r="N516" s="2">
        <v>0.58879999999999999</v>
      </c>
    </row>
    <row r="517" spans="1:14" x14ac:dyDescent="0.3">
      <c r="A517" t="s">
        <v>168</v>
      </c>
      <c r="B517" t="s">
        <v>46</v>
      </c>
      <c r="C517" s="2">
        <v>0.69169999999999998</v>
      </c>
      <c r="D517" s="2">
        <v>0.68979999999999997</v>
      </c>
      <c r="E517" s="2">
        <v>0.68840000000000001</v>
      </c>
      <c r="F517" s="2">
        <v>0.6512</v>
      </c>
      <c r="G517" s="2">
        <v>0.69020000000000004</v>
      </c>
      <c r="H517" s="2">
        <v>0.69140000000000001</v>
      </c>
      <c r="I517" s="2">
        <v>0.7046</v>
      </c>
      <c r="J517" s="2">
        <v>0.70720000000000005</v>
      </c>
      <c r="K517" s="2">
        <v>0.69950000000000001</v>
      </c>
      <c r="L517" s="2">
        <v>0.67949999999999999</v>
      </c>
      <c r="M517" s="2">
        <v>0.62660000000000005</v>
      </c>
      <c r="N517" s="2">
        <v>0.69110000000000005</v>
      </c>
    </row>
    <row r="518" spans="1:14" x14ac:dyDescent="0.3">
      <c r="A518" t="s">
        <v>168</v>
      </c>
      <c r="B518" t="s">
        <v>47</v>
      </c>
      <c r="C518" s="2">
        <v>0.80500000000000005</v>
      </c>
      <c r="D518" s="2">
        <v>0.81489999999999996</v>
      </c>
      <c r="E518" s="2">
        <v>0.83309999999999995</v>
      </c>
      <c r="F518" s="2">
        <v>0.79679999999999995</v>
      </c>
      <c r="G518" s="2">
        <v>0.84919999999999995</v>
      </c>
      <c r="H518" s="2">
        <v>0.83379999999999999</v>
      </c>
      <c r="I518" s="2">
        <v>0.84689999999999999</v>
      </c>
      <c r="J518" s="2">
        <v>0.85919999999999996</v>
      </c>
      <c r="K518" s="2">
        <v>0.84740000000000004</v>
      </c>
      <c r="L518" s="2">
        <v>0.82689999999999997</v>
      </c>
      <c r="M518" s="2">
        <v>0.76100000000000001</v>
      </c>
      <c r="N518" s="2">
        <v>0.82040000000000002</v>
      </c>
    </row>
    <row r="519" spans="1:14" x14ac:dyDescent="0.3">
      <c r="A519" t="s">
        <v>168</v>
      </c>
      <c r="B519" t="s">
        <v>48</v>
      </c>
      <c r="C519" s="2">
        <v>0.67449999999999999</v>
      </c>
      <c r="D519" s="2">
        <v>0.67449999999999999</v>
      </c>
      <c r="E519" s="2">
        <v>0.67330000000000001</v>
      </c>
      <c r="F519" s="2">
        <v>0.6089</v>
      </c>
      <c r="G519" s="2">
        <v>0.66020000000000001</v>
      </c>
      <c r="H519" s="2">
        <v>0.6673</v>
      </c>
      <c r="I519" s="2">
        <v>0.68</v>
      </c>
      <c r="J519" s="2">
        <v>0.67679999999999996</v>
      </c>
      <c r="K519" s="2">
        <v>0.6673</v>
      </c>
      <c r="L519" s="2">
        <v>0.64929999999999999</v>
      </c>
      <c r="M519" s="2">
        <v>0.61129999999999995</v>
      </c>
      <c r="N519" s="2">
        <v>0.67669999999999997</v>
      </c>
    </row>
    <row r="520" spans="1:14" x14ac:dyDescent="0.3">
      <c r="A520" t="s">
        <v>168</v>
      </c>
      <c r="B520" t="s">
        <v>49</v>
      </c>
      <c r="C520" s="2">
        <v>0.96260000000000001</v>
      </c>
      <c r="D520" s="2">
        <v>0.70579999999999998</v>
      </c>
      <c r="E520" s="2">
        <v>0.86</v>
      </c>
      <c r="F520" s="2">
        <v>0.74180000000000001</v>
      </c>
      <c r="G520" s="2">
        <v>0.76390000000000002</v>
      </c>
      <c r="H520" s="2">
        <v>0.70830000000000004</v>
      </c>
      <c r="I520" s="2">
        <v>0.74080000000000001</v>
      </c>
      <c r="J520" s="2">
        <v>0.76459999999999995</v>
      </c>
      <c r="K520" s="2">
        <v>0.75370000000000004</v>
      </c>
      <c r="L520" s="2">
        <v>0.70209999999999995</v>
      </c>
      <c r="M520" s="2">
        <v>0.62660000000000005</v>
      </c>
      <c r="N520" s="2">
        <v>0.79190000000000005</v>
      </c>
    </row>
    <row r="521" spans="1:14" x14ac:dyDescent="0.3">
      <c r="A521" t="s">
        <v>168</v>
      </c>
      <c r="B521" t="s">
        <v>50</v>
      </c>
    </row>
    <row r="522" spans="1:14" x14ac:dyDescent="0.3">
      <c r="A522" t="s">
        <v>168</v>
      </c>
      <c r="B522" t="s">
        <v>51</v>
      </c>
      <c r="C522" s="2">
        <v>4.07E-2</v>
      </c>
      <c r="D522" s="2">
        <v>4.1799999999999997E-2</v>
      </c>
      <c r="E522" s="2">
        <v>4.36E-2</v>
      </c>
      <c r="F522" s="2">
        <v>4.1500000000000002E-2</v>
      </c>
      <c r="G522" s="2">
        <v>3.6999999999999998E-2</v>
      </c>
      <c r="H522" s="2">
        <v>3.8300000000000001E-2</v>
      </c>
      <c r="I522" s="2">
        <v>4.4299999999999999E-2</v>
      </c>
      <c r="J522" s="2">
        <v>4.1200000000000001E-2</v>
      </c>
      <c r="K522" s="2">
        <v>3.6400000000000002E-2</v>
      </c>
      <c r="L522" s="2">
        <v>4.2700000000000002E-2</v>
      </c>
      <c r="M522" s="2">
        <v>4.07E-2</v>
      </c>
      <c r="N522" s="2">
        <v>4.1799999999999997E-2</v>
      </c>
    </row>
    <row r="523" spans="1:14" x14ac:dyDescent="0.3">
      <c r="A523" t="s">
        <v>168</v>
      </c>
      <c r="B523" t="s">
        <v>52</v>
      </c>
      <c r="C523" s="2">
        <v>4.1000000000000002E-2</v>
      </c>
      <c r="D523" s="2">
        <v>4.1500000000000002E-2</v>
      </c>
      <c r="E523" s="2">
        <v>4.4900000000000002E-2</v>
      </c>
      <c r="F523" s="2">
        <v>3.7199999999999997E-2</v>
      </c>
      <c r="G523" s="2">
        <v>3.3099999999999997E-2</v>
      </c>
      <c r="H523" s="2">
        <v>3.1199999999999999E-2</v>
      </c>
      <c r="I523" s="2">
        <v>3.6999999999999998E-2</v>
      </c>
      <c r="J523" s="2">
        <v>3.5700000000000003E-2</v>
      </c>
      <c r="K523" s="2">
        <v>3.04E-2</v>
      </c>
      <c r="L523" s="2">
        <v>3.8300000000000001E-2</v>
      </c>
      <c r="M523" s="2">
        <v>4.0899999999999999E-2</v>
      </c>
      <c r="N523" s="2">
        <v>4.1799999999999997E-2</v>
      </c>
    </row>
    <row r="524" spans="1:14" x14ac:dyDescent="0.3">
      <c r="A524" t="s">
        <v>168</v>
      </c>
      <c r="B524" t="s">
        <v>53</v>
      </c>
      <c r="C524" s="2">
        <v>3.7199999999999997E-2</v>
      </c>
      <c r="D524" s="2">
        <v>3.6299999999999999E-2</v>
      </c>
      <c r="E524" s="2">
        <v>3.7699999999999997E-2</v>
      </c>
      <c r="F524" s="2">
        <v>4.2900000000000001E-2</v>
      </c>
      <c r="G524" s="2">
        <v>3.7699999999999997E-2</v>
      </c>
      <c r="H524" s="2">
        <v>3.6799999999999999E-2</v>
      </c>
      <c r="I524" s="2">
        <v>4.0399999999999998E-2</v>
      </c>
      <c r="J524" s="2">
        <v>3.7999999999999999E-2</v>
      </c>
      <c r="K524" s="2">
        <v>3.49E-2</v>
      </c>
      <c r="L524" s="2">
        <v>3.6799999999999999E-2</v>
      </c>
      <c r="M524" s="2">
        <v>3.9699999999999999E-2</v>
      </c>
      <c r="N524" s="2">
        <v>4.07E-2</v>
      </c>
    </row>
    <row r="525" spans="1:14" x14ac:dyDescent="0.3">
      <c r="A525" t="s">
        <v>168</v>
      </c>
      <c r="B525" t="s">
        <v>54</v>
      </c>
      <c r="C525" s="2">
        <v>3.1800000000000002E-2</v>
      </c>
      <c r="D525" s="2">
        <v>2.9000000000000001E-2</v>
      </c>
      <c r="E525" s="2">
        <v>3.4599999999999999E-2</v>
      </c>
      <c r="F525" s="2">
        <v>3.6999999999999998E-2</v>
      </c>
      <c r="G525" s="2">
        <v>3.27E-2</v>
      </c>
      <c r="H525" s="2">
        <v>2.7300000000000001E-2</v>
      </c>
      <c r="I525" s="2">
        <v>3.0099999999999998E-2</v>
      </c>
      <c r="J525" s="2">
        <v>2.93E-2</v>
      </c>
      <c r="K525" s="2">
        <v>2.5100000000000001E-2</v>
      </c>
      <c r="L525" s="2">
        <v>2.81E-2</v>
      </c>
      <c r="M525" s="2">
        <v>3.1899999999999998E-2</v>
      </c>
      <c r="N525" s="2">
        <v>3.2599999999999997E-2</v>
      </c>
    </row>
    <row r="526" spans="1:14" x14ac:dyDescent="0.3">
      <c r="A526" t="s">
        <v>168</v>
      </c>
      <c r="B526" t="s">
        <v>55</v>
      </c>
      <c r="C526" s="2">
        <v>4.8399999999999999E-2</v>
      </c>
      <c r="D526" s="2">
        <v>3.1699999999999999E-2</v>
      </c>
      <c r="E526" s="2">
        <v>3.6600000000000001E-2</v>
      </c>
      <c r="F526" s="2">
        <v>3.6999999999999998E-2</v>
      </c>
      <c r="G526" s="2">
        <v>3.27E-2</v>
      </c>
      <c r="H526" s="2">
        <v>2.7300000000000001E-2</v>
      </c>
      <c r="I526" s="2">
        <v>3.0099999999999998E-2</v>
      </c>
      <c r="J526" s="2">
        <v>2.93E-2</v>
      </c>
      <c r="K526" s="2">
        <v>2.5100000000000001E-2</v>
      </c>
      <c r="L526" s="2">
        <v>2.81E-2</v>
      </c>
      <c r="M526" s="2">
        <v>3.6499999999999998E-2</v>
      </c>
      <c r="N526" s="2">
        <v>4.6800000000000001E-2</v>
      </c>
    </row>
    <row r="527" spans="1:14" x14ac:dyDescent="0.3">
      <c r="A527" t="s">
        <v>168</v>
      </c>
      <c r="B527" t="s">
        <v>56</v>
      </c>
      <c r="C527" s="2">
        <v>3.1800000000000002E-2</v>
      </c>
      <c r="D527" s="2">
        <v>2.9000000000000001E-2</v>
      </c>
      <c r="E527" s="2">
        <v>3.4599999999999999E-2</v>
      </c>
      <c r="F527" s="2">
        <v>3.6600000000000001E-2</v>
      </c>
      <c r="G527" s="2">
        <v>3.2300000000000002E-2</v>
      </c>
      <c r="H527" s="2">
        <v>2.7699999999999999E-2</v>
      </c>
      <c r="I527" s="2">
        <v>2.9499999999999998E-2</v>
      </c>
      <c r="J527" s="2">
        <v>0.03</v>
      </c>
      <c r="K527" s="2">
        <v>2.5899999999999999E-2</v>
      </c>
      <c r="L527" s="2">
        <v>2.8799999999999999E-2</v>
      </c>
      <c r="M527" s="2">
        <v>3.1899999999999998E-2</v>
      </c>
      <c r="N527" s="2">
        <v>3.2599999999999997E-2</v>
      </c>
    </row>
    <row r="528" spans="1:14" x14ac:dyDescent="0.3">
      <c r="A528" t="s">
        <v>168</v>
      </c>
      <c r="B528" t="s">
        <v>57</v>
      </c>
      <c r="C528" s="2">
        <v>4.2299999999999997E-2</v>
      </c>
      <c r="D528" s="2">
        <v>2.93E-2</v>
      </c>
      <c r="E528" s="2">
        <v>4.02E-2</v>
      </c>
      <c r="F528" s="2">
        <v>3.8300000000000001E-2</v>
      </c>
      <c r="G528" s="2">
        <v>2.6599999999999999E-2</v>
      </c>
      <c r="H528" s="2">
        <v>2.6800000000000001E-2</v>
      </c>
      <c r="I528" s="2">
        <v>2.5999999999999999E-2</v>
      </c>
      <c r="J528" s="2">
        <v>2.3900000000000001E-2</v>
      </c>
      <c r="K528" s="2">
        <v>2.1299999999999999E-2</v>
      </c>
      <c r="L528" s="2">
        <v>2.7199999999999998E-2</v>
      </c>
      <c r="M528" s="2">
        <v>3.1899999999999998E-2</v>
      </c>
      <c r="N528" s="2">
        <v>3.5400000000000001E-2</v>
      </c>
    </row>
    <row r="529" spans="1:14" x14ac:dyDescent="0.3">
      <c r="A529" t="s">
        <v>168</v>
      </c>
      <c r="B529" t="s">
        <v>58</v>
      </c>
    </row>
    <row r="530" spans="1:14" x14ac:dyDescent="0.3">
      <c r="A530" t="s">
        <v>168</v>
      </c>
      <c r="B530" t="s">
        <v>59</v>
      </c>
      <c r="C530">
        <v>393</v>
      </c>
      <c r="D530">
        <v>398</v>
      </c>
      <c r="E530">
        <v>394</v>
      </c>
      <c r="F530">
        <v>311</v>
      </c>
      <c r="G530">
        <v>354</v>
      </c>
      <c r="H530">
        <v>385</v>
      </c>
      <c r="I530">
        <v>343</v>
      </c>
      <c r="J530">
        <v>397</v>
      </c>
      <c r="K530">
        <v>397</v>
      </c>
      <c r="L530">
        <v>391</v>
      </c>
      <c r="M530">
        <v>356</v>
      </c>
      <c r="N530">
        <v>398</v>
      </c>
    </row>
    <row r="531" spans="1:14" x14ac:dyDescent="0.3">
      <c r="A531" t="s">
        <v>168</v>
      </c>
      <c r="B531" t="s">
        <v>60</v>
      </c>
      <c r="C531">
        <v>393</v>
      </c>
      <c r="D531">
        <v>398</v>
      </c>
      <c r="E531">
        <v>394</v>
      </c>
      <c r="F531">
        <v>311</v>
      </c>
      <c r="G531">
        <v>354</v>
      </c>
      <c r="H531">
        <v>385</v>
      </c>
      <c r="I531">
        <v>343</v>
      </c>
      <c r="J531">
        <v>397</v>
      </c>
      <c r="K531">
        <v>397</v>
      </c>
      <c r="L531">
        <v>391</v>
      </c>
      <c r="M531">
        <v>356</v>
      </c>
      <c r="N531">
        <v>398</v>
      </c>
    </row>
    <row r="532" spans="1:14" x14ac:dyDescent="0.3">
      <c r="A532" t="s">
        <v>168</v>
      </c>
      <c r="B532" t="s">
        <v>61</v>
      </c>
      <c r="C532">
        <v>393</v>
      </c>
      <c r="D532">
        <v>398</v>
      </c>
      <c r="E532">
        <v>394</v>
      </c>
      <c r="F532">
        <v>311</v>
      </c>
      <c r="G532">
        <v>354</v>
      </c>
      <c r="H532">
        <v>385</v>
      </c>
      <c r="I532">
        <v>343</v>
      </c>
      <c r="J532">
        <v>397</v>
      </c>
      <c r="K532">
        <v>397</v>
      </c>
      <c r="L532">
        <v>391</v>
      </c>
      <c r="M532">
        <v>356</v>
      </c>
      <c r="N532">
        <v>398</v>
      </c>
    </row>
    <row r="533" spans="1:14" x14ac:dyDescent="0.3">
      <c r="A533" t="s">
        <v>168</v>
      </c>
      <c r="B533" t="s">
        <v>62</v>
      </c>
      <c r="C533">
        <v>393</v>
      </c>
      <c r="D533">
        <v>398</v>
      </c>
      <c r="E533">
        <v>394</v>
      </c>
      <c r="F533">
        <v>311</v>
      </c>
      <c r="G533">
        <v>354</v>
      </c>
      <c r="H533">
        <v>385</v>
      </c>
      <c r="I533">
        <v>343</v>
      </c>
      <c r="J533">
        <v>397</v>
      </c>
      <c r="K533">
        <v>397</v>
      </c>
      <c r="L533">
        <v>391</v>
      </c>
      <c r="M533">
        <v>356</v>
      </c>
      <c r="N533">
        <v>398</v>
      </c>
    </row>
    <row r="535" spans="1:14" x14ac:dyDescent="0.3">
      <c r="A535" t="s">
        <v>323</v>
      </c>
    </row>
    <row r="537" spans="1:14" x14ac:dyDescent="0.3">
      <c r="A537" t="s">
        <v>166</v>
      </c>
      <c r="B537" t="s">
        <v>167</v>
      </c>
    </row>
    <row r="538" spans="1:14" x14ac:dyDescent="0.3">
      <c r="A538" t="s">
        <v>168</v>
      </c>
      <c r="B538" t="s">
        <v>3</v>
      </c>
      <c r="C538" s="1">
        <v>41640</v>
      </c>
      <c r="D538" s="1">
        <v>41671</v>
      </c>
      <c r="E538" s="1">
        <v>41699</v>
      </c>
      <c r="F538" s="1">
        <v>41730</v>
      </c>
      <c r="G538" s="1">
        <v>41760</v>
      </c>
      <c r="H538" s="1">
        <v>41791</v>
      </c>
      <c r="I538" s="1">
        <v>41821</v>
      </c>
      <c r="J538" s="1">
        <v>41852</v>
      </c>
      <c r="K538" s="1">
        <v>41883</v>
      </c>
      <c r="L538" s="1">
        <v>41913</v>
      </c>
      <c r="M538" s="1">
        <v>41944</v>
      </c>
      <c r="N538" s="1">
        <v>41974</v>
      </c>
    </row>
    <row r="540" spans="1:14" x14ac:dyDescent="0.3">
      <c r="A540" t="s">
        <v>168</v>
      </c>
      <c r="B540" t="s">
        <v>81</v>
      </c>
      <c r="C540">
        <v>8.8559999999999999</v>
      </c>
      <c r="D540">
        <v>8.1750000000000007</v>
      </c>
      <c r="E540">
        <v>8.9290000000000003</v>
      </c>
      <c r="F540">
        <v>9.8829999999999991</v>
      </c>
      <c r="G540">
        <v>9.44</v>
      </c>
      <c r="H540">
        <v>8.6050000000000004</v>
      </c>
      <c r="I540">
        <v>8.7089999999999996</v>
      </c>
      <c r="J540">
        <v>9.5779999999999994</v>
      </c>
      <c r="K540">
        <v>8.5630000000000006</v>
      </c>
      <c r="L540">
        <v>8.8070000000000004</v>
      </c>
      <c r="M540">
        <v>9.5589999999999993</v>
      </c>
      <c r="N540">
        <v>8.6419999999999995</v>
      </c>
    </row>
    <row r="541" spans="1:14" x14ac:dyDescent="0.3">
      <c r="A541" t="s">
        <v>168</v>
      </c>
      <c r="B541" t="s">
        <v>82</v>
      </c>
      <c r="C541">
        <v>12.301</v>
      </c>
      <c r="D541">
        <v>8.1159999999999997</v>
      </c>
      <c r="E541">
        <v>8.3439999999999994</v>
      </c>
      <c r="F541">
        <v>9.8829999999999991</v>
      </c>
      <c r="G541">
        <v>9.44</v>
      </c>
      <c r="H541">
        <v>8.6050000000000004</v>
      </c>
      <c r="I541">
        <v>8.7089999999999996</v>
      </c>
      <c r="J541">
        <v>9.5779999999999994</v>
      </c>
      <c r="K541">
        <v>8.5630000000000006</v>
      </c>
      <c r="L541">
        <v>8.8070000000000004</v>
      </c>
      <c r="M541">
        <v>9.7089999999999996</v>
      </c>
      <c r="N541">
        <v>11.058999999999999</v>
      </c>
    </row>
    <row r="542" spans="1:14" x14ac:dyDescent="0.3">
      <c r="A542" t="s">
        <v>168</v>
      </c>
      <c r="B542" t="s">
        <v>134</v>
      </c>
      <c r="C542">
        <v>8.8559999999999999</v>
      </c>
      <c r="D542">
        <v>8.1750000000000007</v>
      </c>
      <c r="E542">
        <v>8.9290000000000003</v>
      </c>
      <c r="F542">
        <v>9.27</v>
      </c>
      <c r="G542">
        <v>8.7680000000000007</v>
      </c>
      <c r="H542">
        <v>8.1829999999999998</v>
      </c>
      <c r="I542">
        <v>8.0269999999999992</v>
      </c>
      <c r="J542">
        <v>9.1219999999999999</v>
      </c>
      <c r="K542">
        <v>8.2840000000000007</v>
      </c>
      <c r="L542">
        <v>8.3670000000000009</v>
      </c>
      <c r="M542">
        <v>9.5589999999999993</v>
      </c>
      <c r="N542">
        <v>8.6419999999999995</v>
      </c>
    </row>
    <row r="543" spans="1:14" x14ac:dyDescent="0.3">
      <c r="A543" t="s">
        <v>168</v>
      </c>
      <c r="B543" t="s">
        <v>84</v>
      </c>
      <c r="C543">
        <v>8.3970000000000002</v>
      </c>
      <c r="D543">
        <v>8.3309999999999995</v>
      </c>
      <c r="E543">
        <v>8.2460000000000004</v>
      </c>
      <c r="F543">
        <v>8.6370000000000005</v>
      </c>
      <c r="G543">
        <v>6.8810000000000002</v>
      </c>
      <c r="H543">
        <v>8.0510000000000002</v>
      </c>
      <c r="I543">
        <v>7.1630000000000003</v>
      </c>
      <c r="J543">
        <v>7.1020000000000003</v>
      </c>
      <c r="K543">
        <v>6.8380000000000001</v>
      </c>
      <c r="L543">
        <v>8.1379999999999999</v>
      </c>
      <c r="M543">
        <v>9.5589999999999993</v>
      </c>
      <c r="N543">
        <v>8.2349999999999994</v>
      </c>
    </row>
    <row r="545" spans="1:14" x14ac:dyDescent="0.3">
      <c r="A545" t="s">
        <v>168</v>
      </c>
      <c r="B545" t="s">
        <v>135</v>
      </c>
      <c r="C545">
        <v>7.6139999999999999</v>
      </c>
      <c r="D545">
        <v>8.0109999999999992</v>
      </c>
      <c r="E545">
        <v>7.9279999999999999</v>
      </c>
      <c r="F545">
        <v>8.0670000000000002</v>
      </c>
      <c r="G545">
        <v>8.9459999999999997</v>
      </c>
      <c r="H545">
        <v>8.4190000000000005</v>
      </c>
      <c r="I545">
        <v>9.391</v>
      </c>
      <c r="J545">
        <v>8.7129999999999992</v>
      </c>
      <c r="K545">
        <v>7.6310000000000002</v>
      </c>
      <c r="L545">
        <v>8.4600000000000009</v>
      </c>
      <c r="M545">
        <v>7.9889999999999999</v>
      </c>
      <c r="N545">
        <v>7.34</v>
      </c>
    </row>
    <row r="546" spans="1:14" x14ac:dyDescent="0.3">
      <c r="A546" t="s">
        <v>168</v>
      </c>
      <c r="B546" t="s">
        <v>136</v>
      </c>
      <c r="C546">
        <v>16.838000000000001</v>
      </c>
      <c r="D546">
        <v>7.36</v>
      </c>
      <c r="E546">
        <v>7.15</v>
      </c>
      <c r="F546">
        <v>8.0670000000000002</v>
      </c>
      <c r="G546">
        <v>8.9459999999999997</v>
      </c>
      <c r="H546">
        <v>8.4190000000000005</v>
      </c>
      <c r="I546">
        <v>9.391</v>
      </c>
      <c r="J546">
        <v>8.7129999999999992</v>
      </c>
      <c r="K546">
        <v>7.6310000000000002</v>
      </c>
      <c r="L546">
        <v>8.4600000000000009</v>
      </c>
      <c r="M546">
        <v>8.5030000000000001</v>
      </c>
      <c r="N546">
        <v>14.106</v>
      </c>
    </row>
    <row r="547" spans="1:14" x14ac:dyDescent="0.3">
      <c r="A547" t="s">
        <v>168</v>
      </c>
      <c r="B547" t="s">
        <v>137</v>
      </c>
      <c r="C547">
        <v>7.6139999999999999</v>
      </c>
      <c r="D547">
        <v>8.0109999999999992</v>
      </c>
      <c r="E547">
        <v>7.9279999999999999</v>
      </c>
      <c r="F547">
        <v>8.5879999999999992</v>
      </c>
      <c r="G547">
        <v>8.6720000000000006</v>
      </c>
      <c r="H547">
        <v>8.1739999999999995</v>
      </c>
      <c r="I547">
        <v>8.5670000000000002</v>
      </c>
      <c r="J547">
        <v>8.9710000000000001</v>
      </c>
      <c r="K547">
        <v>8.3030000000000008</v>
      </c>
      <c r="L547">
        <v>8.4450000000000003</v>
      </c>
      <c r="M547">
        <v>7.9889999999999999</v>
      </c>
      <c r="N547">
        <v>7.34</v>
      </c>
    </row>
    <row r="548" spans="1:14" x14ac:dyDescent="0.3">
      <c r="A548" t="s">
        <v>168</v>
      </c>
      <c r="B548" t="s">
        <v>138</v>
      </c>
      <c r="C548">
        <v>8.4600000000000009</v>
      </c>
      <c r="D548">
        <v>8.1750000000000007</v>
      </c>
      <c r="E548">
        <v>8.3940000000000001</v>
      </c>
      <c r="F548">
        <v>7.1550000000000002</v>
      </c>
      <c r="G548">
        <v>6.1139999999999999</v>
      </c>
      <c r="H548">
        <v>7.9909999999999997</v>
      </c>
      <c r="I548">
        <v>6.9829999999999997</v>
      </c>
      <c r="J548">
        <v>7.0460000000000003</v>
      </c>
      <c r="K548">
        <v>6.9809999999999999</v>
      </c>
      <c r="L548">
        <v>8.42</v>
      </c>
      <c r="M548">
        <v>7.9889999999999999</v>
      </c>
      <c r="N548">
        <v>6.5389999999999997</v>
      </c>
    </row>
    <row r="550" spans="1:14" x14ac:dyDescent="0.3">
      <c r="A550" t="s">
        <v>168</v>
      </c>
      <c r="B550" t="s">
        <v>139</v>
      </c>
      <c r="C550">
        <v>23.454000000000001</v>
      </c>
      <c r="D550">
        <v>19.431999999999999</v>
      </c>
      <c r="E550">
        <v>23.164999999999999</v>
      </c>
      <c r="F550">
        <v>26.783000000000001</v>
      </c>
      <c r="G550">
        <v>23.26</v>
      </c>
      <c r="H550">
        <v>20.355</v>
      </c>
      <c r="I550">
        <v>18.451000000000001</v>
      </c>
      <c r="J550">
        <v>24.622</v>
      </c>
      <c r="K550">
        <v>21.634</v>
      </c>
      <c r="L550">
        <v>22.004999999999999</v>
      </c>
      <c r="M550">
        <v>25.545000000000002</v>
      </c>
      <c r="N550">
        <v>23.148</v>
      </c>
    </row>
    <row r="551" spans="1:14" x14ac:dyDescent="0.3">
      <c r="A551" t="s">
        <v>168</v>
      </c>
      <c r="B551" t="s">
        <v>140</v>
      </c>
      <c r="C551">
        <v>16.295999999999999</v>
      </c>
      <c r="D551">
        <v>20.347999999999999</v>
      </c>
      <c r="E551">
        <v>21.79</v>
      </c>
      <c r="F551">
        <v>26.783000000000001</v>
      </c>
      <c r="G551">
        <v>23.26</v>
      </c>
      <c r="H551">
        <v>20.355</v>
      </c>
      <c r="I551">
        <v>18.451000000000001</v>
      </c>
      <c r="J551">
        <v>24.622</v>
      </c>
      <c r="K551">
        <v>21.634</v>
      </c>
      <c r="L551">
        <v>22.004999999999999</v>
      </c>
      <c r="M551">
        <v>24.913</v>
      </c>
      <c r="N551">
        <v>19.722000000000001</v>
      </c>
    </row>
    <row r="552" spans="1:14" x14ac:dyDescent="0.3">
      <c r="A552" t="s">
        <v>168</v>
      </c>
      <c r="B552" t="s">
        <v>141</v>
      </c>
      <c r="C552">
        <v>23.454000000000001</v>
      </c>
      <c r="D552">
        <v>19.431999999999999</v>
      </c>
      <c r="E552">
        <v>23.164999999999999</v>
      </c>
      <c r="F552">
        <v>22.526</v>
      </c>
      <c r="G552">
        <v>20.216999999999999</v>
      </c>
      <c r="H552">
        <v>18.536999999999999</v>
      </c>
      <c r="I552">
        <v>16.891999999999999</v>
      </c>
      <c r="J552">
        <v>20.899000000000001</v>
      </c>
      <c r="K552">
        <v>18.135000000000002</v>
      </c>
      <c r="L552">
        <v>19.32</v>
      </c>
      <c r="M552">
        <v>25.545000000000002</v>
      </c>
      <c r="N552">
        <v>23.148</v>
      </c>
    </row>
    <row r="553" spans="1:14" x14ac:dyDescent="0.3">
      <c r="A553" t="s">
        <v>168</v>
      </c>
      <c r="B553" t="s">
        <v>142</v>
      </c>
      <c r="C553">
        <v>19.396000000000001</v>
      </c>
      <c r="D553">
        <v>20.873999999999999</v>
      </c>
      <c r="E553">
        <v>19.326000000000001</v>
      </c>
      <c r="F553">
        <v>22.074000000000002</v>
      </c>
      <c r="G553">
        <v>17.425000000000001</v>
      </c>
      <c r="H553">
        <v>17.629000000000001</v>
      </c>
      <c r="I553">
        <v>17.059999999999999</v>
      </c>
      <c r="J553">
        <v>16.803999999999998</v>
      </c>
      <c r="K553">
        <v>15.933999999999999</v>
      </c>
      <c r="L553">
        <v>18.600999999999999</v>
      </c>
      <c r="M553">
        <v>25.545000000000002</v>
      </c>
      <c r="N553">
        <v>22.815000000000001</v>
      </c>
    </row>
    <row r="555" spans="1:14" x14ac:dyDescent="0.3">
      <c r="A555" t="s">
        <v>168</v>
      </c>
      <c r="B555" t="s">
        <v>143</v>
      </c>
      <c r="C555">
        <v>57.036000000000001</v>
      </c>
      <c r="D555">
        <v>53.948</v>
      </c>
      <c r="E555">
        <v>57.502000000000002</v>
      </c>
      <c r="F555">
        <v>65.317999999999998</v>
      </c>
      <c r="G555">
        <v>61.238</v>
      </c>
      <c r="H555">
        <v>57.896999999999998</v>
      </c>
      <c r="I555">
        <v>57.287999999999997</v>
      </c>
      <c r="J555">
        <v>59.795000000000002</v>
      </c>
      <c r="K555">
        <v>59.936999999999998</v>
      </c>
      <c r="L555">
        <v>51.749000000000002</v>
      </c>
      <c r="M555">
        <v>63.448</v>
      </c>
      <c r="N555">
        <v>54.722999999999999</v>
      </c>
    </row>
    <row r="556" spans="1:14" x14ac:dyDescent="0.3">
      <c r="A556" t="s">
        <v>168</v>
      </c>
      <c r="B556" t="s">
        <v>144</v>
      </c>
      <c r="C556">
        <v>39.744999999999997</v>
      </c>
      <c r="D556">
        <v>55.831000000000003</v>
      </c>
      <c r="E556">
        <v>57.064</v>
      </c>
      <c r="F556">
        <v>65.317999999999998</v>
      </c>
      <c r="G556">
        <v>61.238</v>
      </c>
      <c r="H556">
        <v>57.896999999999998</v>
      </c>
      <c r="I556">
        <v>57.287999999999997</v>
      </c>
      <c r="J556">
        <v>59.795000000000002</v>
      </c>
      <c r="K556">
        <v>59.936999999999998</v>
      </c>
      <c r="L556">
        <v>51.749000000000002</v>
      </c>
      <c r="M556">
        <v>67.173000000000002</v>
      </c>
      <c r="N556">
        <v>35.874000000000002</v>
      </c>
    </row>
    <row r="557" spans="1:14" x14ac:dyDescent="0.3">
      <c r="A557" t="s">
        <v>168</v>
      </c>
      <c r="B557" t="s">
        <v>145</v>
      </c>
      <c r="C557">
        <v>57.036000000000001</v>
      </c>
      <c r="D557">
        <v>53.948</v>
      </c>
      <c r="E557">
        <v>57.502000000000002</v>
      </c>
      <c r="F557">
        <v>66.516000000000005</v>
      </c>
      <c r="G557">
        <v>61.396000000000001</v>
      </c>
      <c r="H557">
        <v>58.253</v>
      </c>
      <c r="I557">
        <v>55.639000000000003</v>
      </c>
      <c r="J557">
        <v>65.855000000000004</v>
      </c>
      <c r="K557">
        <v>63.029000000000003</v>
      </c>
      <c r="L557">
        <v>54.923000000000002</v>
      </c>
      <c r="M557">
        <v>63.448</v>
      </c>
      <c r="N557">
        <v>54.722999999999999</v>
      </c>
    </row>
    <row r="558" spans="1:14" x14ac:dyDescent="0.3">
      <c r="A558" t="s">
        <v>168</v>
      </c>
      <c r="B558" t="s">
        <v>146</v>
      </c>
      <c r="C558">
        <v>55.387999999999998</v>
      </c>
      <c r="D558">
        <v>44.249000000000002</v>
      </c>
      <c r="E558">
        <v>50.052999999999997</v>
      </c>
      <c r="F558">
        <v>67.061000000000007</v>
      </c>
      <c r="G558">
        <v>48.115000000000002</v>
      </c>
      <c r="H558">
        <v>62.622999999999998</v>
      </c>
      <c r="I558">
        <v>47.716000000000001</v>
      </c>
      <c r="J558">
        <v>45.704000000000001</v>
      </c>
      <c r="K558">
        <v>41.853000000000002</v>
      </c>
      <c r="L558">
        <v>50.496000000000002</v>
      </c>
      <c r="M558">
        <v>63.448</v>
      </c>
      <c r="N558">
        <v>52.503999999999998</v>
      </c>
    </row>
    <row r="585" spans="1:14" x14ac:dyDescent="0.3">
      <c r="A585" t="s">
        <v>171</v>
      </c>
      <c r="B585" t="s">
        <v>172</v>
      </c>
    </row>
    <row r="586" spans="1:14" x14ac:dyDescent="0.3">
      <c r="A586" t="s">
        <v>173</v>
      </c>
      <c r="B586" t="s">
        <v>3</v>
      </c>
      <c r="C586" s="1">
        <v>41640</v>
      </c>
      <c r="D586" s="1">
        <v>41671</v>
      </c>
      <c r="E586" s="1">
        <v>41699</v>
      </c>
      <c r="F586" s="1">
        <v>41730</v>
      </c>
      <c r="G586" s="1">
        <v>41760</v>
      </c>
      <c r="H586" s="1">
        <v>41791</v>
      </c>
      <c r="I586" s="1">
        <v>41821</v>
      </c>
      <c r="J586" s="1">
        <v>41852</v>
      </c>
      <c r="K586" s="1">
        <v>41883</v>
      </c>
      <c r="L586" s="1">
        <v>41913</v>
      </c>
      <c r="M586" s="1">
        <v>41944</v>
      </c>
      <c r="N586" s="1">
        <v>41974</v>
      </c>
    </row>
    <row r="587" spans="1:14" x14ac:dyDescent="0.3">
      <c r="A587" t="s">
        <v>173</v>
      </c>
      <c r="B587" t="s">
        <v>4</v>
      </c>
      <c r="C587">
        <v>2949</v>
      </c>
      <c r="D587">
        <v>2952</v>
      </c>
      <c r="E587">
        <v>2954</v>
      </c>
      <c r="F587">
        <v>2962</v>
      </c>
      <c r="G587">
        <v>2970</v>
      </c>
      <c r="H587">
        <v>2985</v>
      </c>
      <c r="I587">
        <v>2988</v>
      </c>
      <c r="J587">
        <v>3005</v>
      </c>
      <c r="K587">
        <v>3020</v>
      </c>
      <c r="L587">
        <v>3006</v>
      </c>
      <c r="M587">
        <v>3005</v>
      </c>
      <c r="N587">
        <v>3015</v>
      </c>
    </row>
    <row r="588" spans="1:14" x14ac:dyDescent="0.3">
      <c r="A588" t="s">
        <v>173</v>
      </c>
      <c r="B588" t="s">
        <v>5</v>
      </c>
      <c r="C588">
        <v>825040161</v>
      </c>
      <c r="D588">
        <v>777645814</v>
      </c>
      <c r="E588">
        <v>775754262</v>
      </c>
      <c r="F588">
        <v>796817158</v>
      </c>
      <c r="G588">
        <v>897950180</v>
      </c>
      <c r="H588">
        <v>897160050</v>
      </c>
      <c r="I588">
        <v>914500346</v>
      </c>
      <c r="J588">
        <v>955841870</v>
      </c>
      <c r="K588">
        <v>979002639</v>
      </c>
      <c r="L588">
        <v>907467424</v>
      </c>
      <c r="M588">
        <v>832631085</v>
      </c>
      <c r="N588">
        <v>811273094</v>
      </c>
    </row>
    <row r="589" spans="1:14" x14ac:dyDescent="0.3">
      <c r="A589" t="s">
        <v>173</v>
      </c>
      <c r="B589" t="s">
        <v>6</v>
      </c>
    </row>
    <row r="590" spans="1:14" x14ac:dyDescent="0.3">
      <c r="A590" t="s">
        <v>173</v>
      </c>
      <c r="B590" t="s">
        <v>7</v>
      </c>
      <c r="C590">
        <v>2949</v>
      </c>
      <c r="D590">
        <v>2952</v>
      </c>
      <c r="E590">
        <v>2954</v>
      </c>
      <c r="F590">
        <v>2962</v>
      </c>
      <c r="G590">
        <v>2970</v>
      </c>
      <c r="H590">
        <v>2985</v>
      </c>
      <c r="I590">
        <v>2988</v>
      </c>
      <c r="J590">
        <v>3005</v>
      </c>
      <c r="K590">
        <v>3020</v>
      </c>
      <c r="L590">
        <v>3006</v>
      </c>
      <c r="M590">
        <v>3005</v>
      </c>
      <c r="N590">
        <v>3015</v>
      </c>
    </row>
    <row r="591" spans="1:14" x14ac:dyDescent="0.3">
      <c r="A591" t="s">
        <v>173</v>
      </c>
      <c r="B591" t="s">
        <v>8</v>
      </c>
    </row>
    <row r="592" spans="1:14" x14ac:dyDescent="0.3">
      <c r="A592" t="s">
        <v>173</v>
      </c>
      <c r="B592" t="s">
        <v>9</v>
      </c>
      <c r="C592">
        <v>825276840</v>
      </c>
      <c r="D592">
        <v>777777567</v>
      </c>
      <c r="E592">
        <v>775789256</v>
      </c>
      <c r="F592">
        <v>796837650</v>
      </c>
      <c r="G592">
        <v>898034703</v>
      </c>
      <c r="H592">
        <v>897229483</v>
      </c>
      <c r="I592">
        <v>914651298</v>
      </c>
      <c r="J592">
        <v>955904779</v>
      </c>
      <c r="K592">
        <v>979055653</v>
      </c>
      <c r="L592">
        <v>907475688</v>
      </c>
      <c r="M592">
        <v>832671147</v>
      </c>
      <c r="N592">
        <v>811384088</v>
      </c>
    </row>
    <row r="593" spans="1:14" x14ac:dyDescent="0.3">
      <c r="A593" t="s">
        <v>173</v>
      </c>
      <c r="B593" t="s">
        <v>10</v>
      </c>
      <c r="C593">
        <v>212623086</v>
      </c>
      <c r="D593">
        <v>201091161</v>
      </c>
      <c r="E593">
        <v>190633236</v>
      </c>
      <c r="F593">
        <v>261384204</v>
      </c>
      <c r="G593">
        <v>274034068</v>
      </c>
      <c r="H593">
        <v>276390037</v>
      </c>
      <c r="I593">
        <v>283128058</v>
      </c>
      <c r="J593">
        <v>291614063</v>
      </c>
      <c r="K593">
        <v>308534076</v>
      </c>
      <c r="L593">
        <v>303868543</v>
      </c>
      <c r="M593">
        <v>197495860</v>
      </c>
      <c r="N593">
        <v>210403012</v>
      </c>
    </row>
    <row r="594" spans="1:14" x14ac:dyDescent="0.3">
      <c r="A594" t="s">
        <v>173</v>
      </c>
      <c r="B594" t="s">
        <v>11</v>
      </c>
      <c r="C594">
        <v>612653754</v>
      </c>
      <c r="D594">
        <v>576686407</v>
      </c>
      <c r="E594">
        <v>585156020</v>
      </c>
      <c r="F594">
        <v>535453447</v>
      </c>
      <c r="G594">
        <v>624000635</v>
      </c>
      <c r="H594">
        <v>620839445</v>
      </c>
      <c r="I594">
        <v>631523240</v>
      </c>
      <c r="J594">
        <v>664290716</v>
      </c>
      <c r="K594">
        <v>670521577</v>
      </c>
      <c r="L594">
        <v>603607145</v>
      </c>
      <c r="M594">
        <v>635175287</v>
      </c>
      <c r="N594">
        <v>600981076</v>
      </c>
    </row>
    <row r="595" spans="1:14" x14ac:dyDescent="0.3">
      <c r="A595" t="s">
        <v>173</v>
      </c>
      <c r="B595" t="s">
        <v>12</v>
      </c>
      <c r="C595" s="2">
        <v>0.25763999999999998</v>
      </c>
      <c r="D595" s="2">
        <v>0.25855</v>
      </c>
      <c r="E595" s="2">
        <v>0.24573</v>
      </c>
      <c r="F595" s="2">
        <v>0.32802999999999999</v>
      </c>
      <c r="G595" s="2">
        <v>0.30514999999999998</v>
      </c>
      <c r="H595" s="2">
        <v>0.30804999999999999</v>
      </c>
      <c r="I595" s="2">
        <v>0.30954999999999999</v>
      </c>
      <c r="J595" s="2">
        <v>0.30507000000000001</v>
      </c>
      <c r="K595" s="2">
        <v>0.31513000000000002</v>
      </c>
      <c r="L595" s="2">
        <v>0.33484999999999998</v>
      </c>
      <c r="M595" s="2">
        <v>0.23718</v>
      </c>
      <c r="N595" s="2">
        <v>0.25930999999999998</v>
      </c>
    </row>
    <row r="596" spans="1:14" x14ac:dyDescent="0.3">
      <c r="A596" t="s">
        <v>173</v>
      </c>
      <c r="B596" t="s">
        <v>13</v>
      </c>
      <c r="C596" s="2">
        <v>0.74236000000000002</v>
      </c>
      <c r="D596" s="2">
        <v>0.74145000000000005</v>
      </c>
      <c r="E596" s="2">
        <v>0.75427</v>
      </c>
      <c r="F596" s="2">
        <v>0.67196999999999996</v>
      </c>
      <c r="G596" s="2">
        <v>0.69484999999999997</v>
      </c>
      <c r="H596" s="2">
        <v>0.69194999999999995</v>
      </c>
      <c r="I596" s="2">
        <v>0.69045000000000001</v>
      </c>
      <c r="J596" s="2">
        <v>0.69493000000000005</v>
      </c>
      <c r="K596" s="2">
        <v>0.68486999999999998</v>
      </c>
      <c r="L596" s="2">
        <v>0.66515000000000002</v>
      </c>
      <c r="M596" s="2">
        <v>0.76282000000000005</v>
      </c>
      <c r="N596" s="2">
        <v>0.74068999999999996</v>
      </c>
    </row>
    <row r="597" spans="1:14" x14ac:dyDescent="0.3">
      <c r="A597" t="s">
        <v>173</v>
      </c>
      <c r="B597" t="s">
        <v>14</v>
      </c>
    </row>
    <row r="598" spans="1:14" x14ac:dyDescent="0.3">
      <c r="A598" t="s">
        <v>173</v>
      </c>
      <c r="B598" t="s">
        <v>15</v>
      </c>
      <c r="C598">
        <v>1901308</v>
      </c>
      <c r="D598">
        <v>1892253</v>
      </c>
      <c r="E598">
        <v>1729101</v>
      </c>
      <c r="F598">
        <v>1830157</v>
      </c>
      <c r="G598">
        <v>1965224</v>
      </c>
      <c r="H598">
        <v>2049263</v>
      </c>
      <c r="I598">
        <v>1987275</v>
      </c>
      <c r="J598">
        <v>2078038</v>
      </c>
      <c r="K598">
        <v>2198142</v>
      </c>
      <c r="L598">
        <v>2013645</v>
      </c>
      <c r="M598">
        <v>2074129</v>
      </c>
      <c r="N598">
        <v>1879991</v>
      </c>
    </row>
    <row r="599" spans="1:14" x14ac:dyDescent="0.3">
      <c r="A599" t="s">
        <v>173</v>
      </c>
      <c r="B599" t="s">
        <v>16</v>
      </c>
      <c r="C599">
        <v>1790175</v>
      </c>
      <c r="D599">
        <v>1769283</v>
      </c>
      <c r="E599">
        <v>1620032</v>
      </c>
      <c r="F599">
        <v>1772133</v>
      </c>
      <c r="G599">
        <v>1888051</v>
      </c>
      <c r="H599">
        <v>1973350</v>
      </c>
      <c r="I599">
        <v>1888617</v>
      </c>
      <c r="J599">
        <v>2010001</v>
      </c>
      <c r="K599">
        <v>2121214</v>
      </c>
      <c r="L599">
        <v>1952370</v>
      </c>
      <c r="M599">
        <v>1963133</v>
      </c>
      <c r="N599">
        <v>1783906</v>
      </c>
    </row>
    <row r="600" spans="1:14" x14ac:dyDescent="0.3">
      <c r="A600" t="s">
        <v>173</v>
      </c>
      <c r="B600" t="s">
        <v>17</v>
      </c>
      <c r="C600">
        <v>1869183</v>
      </c>
      <c r="D600">
        <v>1872378</v>
      </c>
      <c r="E600">
        <v>1712054</v>
      </c>
      <c r="F600">
        <v>1792432</v>
      </c>
      <c r="G600">
        <v>1933096</v>
      </c>
      <c r="H600">
        <v>2023801</v>
      </c>
      <c r="I600">
        <v>1955923</v>
      </c>
      <c r="J600">
        <v>2049458</v>
      </c>
      <c r="K600">
        <v>2171901</v>
      </c>
      <c r="L600">
        <v>1979623</v>
      </c>
      <c r="M600">
        <v>2055291</v>
      </c>
      <c r="N600">
        <v>1864376</v>
      </c>
    </row>
    <row r="601" spans="1:14" x14ac:dyDescent="0.3">
      <c r="A601" t="s">
        <v>173</v>
      </c>
      <c r="B601" t="s">
        <v>18</v>
      </c>
      <c r="C601" t="s">
        <v>174</v>
      </c>
      <c r="D601" t="s">
        <v>89</v>
      </c>
      <c r="E601" t="s">
        <v>68</v>
      </c>
      <c r="F601" t="s">
        <v>69</v>
      </c>
      <c r="G601" t="s">
        <v>70</v>
      </c>
      <c r="H601" t="s">
        <v>131</v>
      </c>
      <c r="I601" t="s">
        <v>104</v>
      </c>
      <c r="J601" t="s">
        <v>73</v>
      </c>
      <c r="K601" t="s">
        <v>95</v>
      </c>
      <c r="L601" t="s">
        <v>119</v>
      </c>
      <c r="M601" t="s">
        <v>75</v>
      </c>
      <c r="N601" t="s">
        <v>170</v>
      </c>
    </row>
    <row r="602" spans="1:14" x14ac:dyDescent="0.3">
      <c r="A602" t="s">
        <v>173</v>
      </c>
      <c r="B602" t="s">
        <v>31</v>
      </c>
      <c r="C602" t="s">
        <v>77</v>
      </c>
      <c r="D602" t="s">
        <v>77</v>
      </c>
      <c r="E602" t="s">
        <v>77</v>
      </c>
      <c r="F602" t="s">
        <v>79</v>
      </c>
      <c r="G602" t="s">
        <v>79</v>
      </c>
      <c r="H602" t="s">
        <v>79</v>
      </c>
      <c r="I602" t="s">
        <v>78</v>
      </c>
      <c r="J602" t="s">
        <v>79</v>
      </c>
      <c r="K602" t="s">
        <v>79</v>
      </c>
      <c r="L602" t="s">
        <v>79</v>
      </c>
      <c r="M602" t="s">
        <v>77</v>
      </c>
      <c r="N602" t="s">
        <v>96</v>
      </c>
    </row>
    <row r="603" spans="1:14" x14ac:dyDescent="0.3">
      <c r="A603" t="s">
        <v>173</v>
      </c>
      <c r="B603" t="s">
        <v>36</v>
      </c>
      <c r="C603">
        <v>1587181</v>
      </c>
      <c r="D603">
        <v>1635866</v>
      </c>
      <c r="E603">
        <v>1481351</v>
      </c>
      <c r="F603">
        <v>1607753</v>
      </c>
      <c r="G603">
        <v>1696002</v>
      </c>
      <c r="H603">
        <v>1685675</v>
      </c>
      <c r="I603">
        <v>1675900</v>
      </c>
      <c r="J603">
        <v>1801163</v>
      </c>
      <c r="K603">
        <v>1892928</v>
      </c>
      <c r="L603">
        <v>1755255</v>
      </c>
      <c r="M603">
        <v>1810063</v>
      </c>
      <c r="N603">
        <v>1614253</v>
      </c>
    </row>
    <row r="604" spans="1:14" x14ac:dyDescent="0.3">
      <c r="A604" t="s">
        <v>173</v>
      </c>
      <c r="B604" t="s">
        <v>37</v>
      </c>
      <c r="C604">
        <v>1521419</v>
      </c>
      <c r="D604">
        <v>1540151</v>
      </c>
      <c r="E604">
        <v>1389076</v>
      </c>
      <c r="F604">
        <v>1585868</v>
      </c>
      <c r="G604">
        <v>1680941</v>
      </c>
      <c r="H604">
        <v>1667693</v>
      </c>
      <c r="I604">
        <v>1646164</v>
      </c>
      <c r="J604">
        <v>1788826</v>
      </c>
      <c r="K604">
        <v>1887240</v>
      </c>
      <c r="L604">
        <v>1740166</v>
      </c>
      <c r="M604">
        <v>1695838</v>
      </c>
      <c r="N604">
        <v>1538916</v>
      </c>
    </row>
    <row r="605" spans="1:14" x14ac:dyDescent="0.3">
      <c r="A605" t="s">
        <v>173</v>
      </c>
      <c r="B605" t="s">
        <v>38</v>
      </c>
      <c r="C605">
        <v>1587181</v>
      </c>
      <c r="D605">
        <v>1635866</v>
      </c>
      <c r="E605">
        <v>1481351</v>
      </c>
      <c r="F605">
        <v>1607753</v>
      </c>
      <c r="G605">
        <v>1696002</v>
      </c>
      <c r="H605">
        <v>1685675</v>
      </c>
      <c r="I605">
        <v>1675900</v>
      </c>
      <c r="J605">
        <v>1801163</v>
      </c>
      <c r="K605">
        <v>1892928</v>
      </c>
      <c r="L605">
        <v>1755255</v>
      </c>
      <c r="M605">
        <v>1810063</v>
      </c>
      <c r="N605">
        <v>1614253</v>
      </c>
    </row>
    <row r="606" spans="1:14" x14ac:dyDescent="0.3">
      <c r="A606" t="s">
        <v>173</v>
      </c>
      <c r="B606" t="s">
        <v>39</v>
      </c>
      <c r="C606">
        <v>1177783</v>
      </c>
      <c r="D606">
        <v>1541580</v>
      </c>
      <c r="E606">
        <v>1086605</v>
      </c>
      <c r="F606">
        <v>1432104</v>
      </c>
      <c r="G606">
        <v>1478147</v>
      </c>
      <c r="H606">
        <v>1628458</v>
      </c>
      <c r="I606">
        <v>1588464</v>
      </c>
      <c r="J606">
        <v>1649246</v>
      </c>
      <c r="K606">
        <v>1745649</v>
      </c>
      <c r="L606">
        <v>1667874</v>
      </c>
      <c r="M606">
        <v>1781884</v>
      </c>
      <c r="N606">
        <v>1285620</v>
      </c>
    </row>
    <row r="607" spans="1:14" x14ac:dyDescent="0.3">
      <c r="A607" t="s">
        <v>173</v>
      </c>
      <c r="B607" t="s">
        <v>40</v>
      </c>
      <c r="C607" s="3">
        <v>41640</v>
      </c>
      <c r="D607" s="3">
        <v>41671</v>
      </c>
      <c r="E607" s="3">
        <v>41699</v>
      </c>
      <c r="F607" s="3">
        <v>41730</v>
      </c>
      <c r="G607" s="3">
        <v>41760</v>
      </c>
      <c r="H607" s="3">
        <v>41791</v>
      </c>
      <c r="I607" s="3">
        <v>41821</v>
      </c>
      <c r="J607" s="3">
        <v>41852</v>
      </c>
      <c r="K607" s="3">
        <v>41883</v>
      </c>
      <c r="L607" s="3">
        <v>41913</v>
      </c>
      <c r="M607" s="3">
        <v>41944</v>
      </c>
      <c r="N607" s="3">
        <v>41974</v>
      </c>
    </row>
    <row r="608" spans="1:14" x14ac:dyDescent="0.3">
      <c r="A608" t="s">
        <v>173</v>
      </c>
      <c r="B608" t="s">
        <v>41</v>
      </c>
      <c r="C608" s="2">
        <v>0.58340000000000003</v>
      </c>
      <c r="D608" s="2">
        <v>0.61170000000000002</v>
      </c>
      <c r="E608" s="2">
        <v>0.60299999999999998</v>
      </c>
      <c r="F608" s="2">
        <v>0.60470000000000002</v>
      </c>
      <c r="G608" s="2">
        <v>0.61419999999999997</v>
      </c>
      <c r="H608" s="2">
        <v>0.60809999999999997</v>
      </c>
      <c r="I608" s="2">
        <v>0.61860000000000004</v>
      </c>
      <c r="J608" s="2">
        <v>0.61829999999999996</v>
      </c>
      <c r="K608" s="2">
        <v>0.61860000000000004</v>
      </c>
      <c r="L608" s="2">
        <v>0.60570000000000002</v>
      </c>
      <c r="M608" s="2">
        <v>0.55759999999999998</v>
      </c>
      <c r="N608" s="2">
        <v>0.58009999999999995</v>
      </c>
    </row>
    <row r="609" spans="1:14" x14ac:dyDescent="0.3">
      <c r="A609" t="s">
        <v>173</v>
      </c>
      <c r="B609" t="s">
        <v>42</v>
      </c>
      <c r="C609" s="2">
        <v>0.67479999999999996</v>
      </c>
      <c r="D609" s="2">
        <v>0.71040000000000003</v>
      </c>
      <c r="E609" s="2">
        <v>0.70040000000000002</v>
      </c>
      <c r="F609" s="2">
        <v>0.74490000000000001</v>
      </c>
      <c r="G609" s="2">
        <v>0.76790000000000003</v>
      </c>
      <c r="H609" s="2">
        <v>0.74109999999999998</v>
      </c>
      <c r="I609" s="2">
        <v>0.7571</v>
      </c>
      <c r="J609" s="2">
        <v>0.76759999999999995</v>
      </c>
      <c r="K609" s="2">
        <v>0.76959999999999995</v>
      </c>
      <c r="L609" s="2">
        <v>0.75190000000000001</v>
      </c>
      <c r="M609" s="2">
        <v>0.66190000000000004</v>
      </c>
      <c r="N609" s="2">
        <v>0.67010000000000003</v>
      </c>
    </row>
    <row r="610" spans="1:14" x14ac:dyDescent="0.3">
      <c r="A610" t="s">
        <v>173</v>
      </c>
      <c r="B610" t="s">
        <v>43</v>
      </c>
      <c r="C610" s="2">
        <v>0.57709999999999995</v>
      </c>
      <c r="D610" s="2">
        <v>0.60160000000000002</v>
      </c>
      <c r="E610" s="2">
        <v>0.59340000000000004</v>
      </c>
      <c r="F610" s="2">
        <v>0.57230000000000003</v>
      </c>
      <c r="G610" s="2">
        <v>0.58160000000000001</v>
      </c>
      <c r="H610" s="2">
        <v>0.57769999999999999</v>
      </c>
      <c r="I610" s="2">
        <v>0.59140000000000004</v>
      </c>
      <c r="J610" s="2">
        <v>0.58399999999999996</v>
      </c>
      <c r="K610" s="2">
        <v>0.58140000000000003</v>
      </c>
      <c r="L610" s="2">
        <v>0.56779999999999997</v>
      </c>
      <c r="M610" s="2">
        <v>0.54410000000000003</v>
      </c>
      <c r="N610" s="2">
        <v>0.5675</v>
      </c>
    </row>
    <row r="611" spans="1:14" x14ac:dyDescent="0.3">
      <c r="A611" t="s">
        <v>173</v>
      </c>
      <c r="B611" t="s">
        <v>44</v>
      </c>
      <c r="C611" s="2">
        <v>0.83479999999999999</v>
      </c>
      <c r="D611" s="2">
        <v>0.86450000000000005</v>
      </c>
      <c r="E611" s="2">
        <v>0.85670000000000002</v>
      </c>
      <c r="F611" s="2">
        <v>0.87849999999999995</v>
      </c>
      <c r="G611" s="2">
        <v>0.86299999999999999</v>
      </c>
      <c r="H611" s="2">
        <v>0.8226</v>
      </c>
      <c r="I611" s="2">
        <v>0.84330000000000005</v>
      </c>
      <c r="J611" s="2">
        <v>0.86680000000000001</v>
      </c>
      <c r="K611" s="2">
        <v>0.86109999999999998</v>
      </c>
      <c r="L611" s="2">
        <v>0.87170000000000003</v>
      </c>
      <c r="M611" s="2">
        <v>0.87270000000000003</v>
      </c>
      <c r="N611" s="2">
        <v>0.85860000000000003</v>
      </c>
    </row>
    <row r="612" spans="1:14" x14ac:dyDescent="0.3">
      <c r="A612" t="s">
        <v>173</v>
      </c>
      <c r="B612" t="s">
        <v>45</v>
      </c>
      <c r="C612" s="2">
        <v>0.61950000000000005</v>
      </c>
      <c r="D612" s="2">
        <v>0.81469999999999998</v>
      </c>
      <c r="E612" s="2">
        <v>0.62839999999999996</v>
      </c>
      <c r="F612" s="2">
        <v>0.78249999999999997</v>
      </c>
      <c r="G612" s="2">
        <v>0.75219999999999998</v>
      </c>
      <c r="H612" s="2">
        <v>0.79469999999999996</v>
      </c>
      <c r="I612" s="2">
        <v>0.79930000000000001</v>
      </c>
      <c r="J612" s="2">
        <v>0.79369999999999996</v>
      </c>
      <c r="K612" s="2">
        <v>0.79410000000000003</v>
      </c>
      <c r="L612" s="2">
        <v>0.82830000000000004</v>
      </c>
      <c r="M612" s="2">
        <v>0.85909999999999997</v>
      </c>
      <c r="N612" s="2">
        <v>0.68379999999999996</v>
      </c>
    </row>
    <row r="613" spans="1:14" x14ac:dyDescent="0.3">
      <c r="A613" t="s">
        <v>173</v>
      </c>
      <c r="B613" t="s">
        <v>46</v>
      </c>
      <c r="C613" s="2">
        <v>0.69889999999999997</v>
      </c>
      <c r="D613" s="2">
        <v>0.70750000000000002</v>
      </c>
      <c r="E613" s="2">
        <v>0.70389999999999997</v>
      </c>
      <c r="F613" s="2">
        <v>0.68840000000000001</v>
      </c>
      <c r="G613" s="2">
        <v>0.7117</v>
      </c>
      <c r="H613" s="2">
        <v>0.73929999999999996</v>
      </c>
      <c r="I613" s="2">
        <v>0.73360000000000003</v>
      </c>
      <c r="J613" s="2">
        <v>0.71330000000000005</v>
      </c>
      <c r="K613" s="2">
        <v>0.71840000000000004</v>
      </c>
      <c r="L613" s="2">
        <v>0.69489999999999996</v>
      </c>
      <c r="M613" s="2">
        <v>0.63890000000000002</v>
      </c>
      <c r="N613" s="2">
        <v>0.67559999999999998</v>
      </c>
    </row>
    <row r="614" spans="1:14" x14ac:dyDescent="0.3">
      <c r="A614" t="s">
        <v>173</v>
      </c>
      <c r="B614" t="s">
        <v>47</v>
      </c>
      <c r="C614" s="2">
        <v>0.79410000000000003</v>
      </c>
      <c r="D614" s="2">
        <v>0.81599999999999995</v>
      </c>
      <c r="E614" s="2">
        <v>0.81689999999999996</v>
      </c>
      <c r="F614" s="2">
        <v>0.83240000000000003</v>
      </c>
      <c r="G614" s="2">
        <v>0.86260000000000003</v>
      </c>
      <c r="H614" s="2">
        <v>0.87690000000000001</v>
      </c>
      <c r="I614" s="2">
        <v>0.86860000000000004</v>
      </c>
      <c r="J614" s="2">
        <v>0.86250000000000004</v>
      </c>
      <c r="K614" s="2">
        <v>0.86499999999999999</v>
      </c>
      <c r="L614" s="2">
        <v>0.84360000000000002</v>
      </c>
      <c r="M614" s="2">
        <v>0.76619999999999999</v>
      </c>
      <c r="N614" s="2">
        <v>0.77680000000000005</v>
      </c>
    </row>
    <row r="615" spans="1:14" x14ac:dyDescent="0.3">
      <c r="A615" t="s">
        <v>173</v>
      </c>
      <c r="B615" t="s">
        <v>48</v>
      </c>
      <c r="C615" s="2">
        <v>0.67959999999999998</v>
      </c>
      <c r="D615" s="2">
        <v>0.6885</v>
      </c>
      <c r="E615" s="2">
        <v>0.68579999999999997</v>
      </c>
      <c r="F615" s="2">
        <v>0.63800000000000001</v>
      </c>
      <c r="G615" s="2">
        <v>0.66290000000000004</v>
      </c>
      <c r="H615" s="2">
        <v>0.69359999999999999</v>
      </c>
      <c r="I615" s="2">
        <v>0.69020000000000004</v>
      </c>
      <c r="J615" s="2">
        <v>0.66449999999999998</v>
      </c>
      <c r="K615" s="2">
        <v>0.66710000000000003</v>
      </c>
      <c r="L615" s="2">
        <v>0.64039999999999997</v>
      </c>
      <c r="M615" s="2">
        <v>0.61780000000000002</v>
      </c>
      <c r="N615" s="2">
        <v>0.65549999999999997</v>
      </c>
    </row>
    <row r="616" spans="1:14" x14ac:dyDescent="0.3">
      <c r="A616" t="s">
        <v>173</v>
      </c>
      <c r="B616" t="s">
        <v>49</v>
      </c>
      <c r="C616" s="2">
        <v>0.94179999999999997</v>
      </c>
      <c r="D616" s="2">
        <v>0.75080000000000002</v>
      </c>
      <c r="E616" s="2">
        <v>0.95960000000000001</v>
      </c>
      <c r="F616" s="2">
        <v>0.77280000000000004</v>
      </c>
      <c r="G616" s="2">
        <v>0.81659999999999999</v>
      </c>
      <c r="H616" s="2">
        <v>0.76519999999999999</v>
      </c>
      <c r="I616" s="2">
        <v>0.77390000000000003</v>
      </c>
      <c r="J616" s="2">
        <v>0.77900000000000003</v>
      </c>
      <c r="K616" s="2">
        <v>0.77900000000000003</v>
      </c>
      <c r="L616" s="2">
        <v>0.73129999999999995</v>
      </c>
      <c r="M616" s="2">
        <v>0.64900000000000002</v>
      </c>
      <c r="N616" s="2">
        <v>0.84830000000000005</v>
      </c>
    </row>
    <row r="617" spans="1:14" x14ac:dyDescent="0.3">
      <c r="A617" t="s">
        <v>173</v>
      </c>
      <c r="B617" t="s">
        <v>50</v>
      </c>
    </row>
    <row r="618" spans="1:14" x14ac:dyDescent="0.3">
      <c r="A618" t="s">
        <v>173</v>
      </c>
      <c r="B618" t="s">
        <v>51</v>
      </c>
      <c r="C618" s="2">
        <v>2.8199999999999999E-2</v>
      </c>
      <c r="D618" s="2">
        <v>2.7099999999999999E-2</v>
      </c>
      <c r="E618" s="2">
        <v>2.98E-2</v>
      </c>
      <c r="F618" s="2">
        <v>3.0200000000000001E-2</v>
      </c>
      <c r="G618" s="2">
        <v>2.87E-2</v>
      </c>
      <c r="H618" s="2">
        <v>2.98E-2</v>
      </c>
      <c r="I618" s="2">
        <v>3.27E-2</v>
      </c>
      <c r="J618" s="2">
        <v>3.0499999999999999E-2</v>
      </c>
      <c r="K618" s="2">
        <v>2.7199999999999998E-2</v>
      </c>
      <c r="L618" s="2">
        <v>2.6700000000000002E-2</v>
      </c>
      <c r="M618" s="2">
        <v>2.9000000000000001E-2</v>
      </c>
      <c r="N618" s="2">
        <v>2.8299999999999999E-2</v>
      </c>
    </row>
    <row r="619" spans="1:14" x14ac:dyDescent="0.3">
      <c r="A619" t="s">
        <v>173</v>
      </c>
      <c r="B619" t="s">
        <v>52</v>
      </c>
      <c r="C619" s="2">
        <v>2.8299999999999999E-2</v>
      </c>
      <c r="D619" s="2">
        <v>2.7099999999999999E-2</v>
      </c>
      <c r="E619" s="2">
        <v>2.8899999999999999E-2</v>
      </c>
      <c r="F619" s="2">
        <v>3.0300000000000001E-2</v>
      </c>
      <c r="G619" s="2">
        <v>2.86E-2</v>
      </c>
      <c r="H619" s="2">
        <v>2.9399999999999999E-2</v>
      </c>
      <c r="I619" s="2">
        <v>3.1199999999999999E-2</v>
      </c>
      <c r="J619" s="2">
        <v>3.04E-2</v>
      </c>
      <c r="K619" s="2">
        <v>2.6599999999999999E-2</v>
      </c>
      <c r="L619" s="2">
        <v>2.6599999999999999E-2</v>
      </c>
      <c r="M619" s="2">
        <v>2.8899999999999999E-2</v>
      </c>
      <c r="N619" s="2">
        <v>2.8199999999999999E-2</v>
      </c>
    </row>
    <row r="620" spans="1:14" x14ac:dyDescent="0.3">
      <c r="A620" t="s">
        <v>173</v>
      </c>
      <c r="B620" t="s">
        <v>53</v>
      </c>
      <c r="C620" s="2">
        <v>2.6700000000000002E-2</v>
      </c>
      <c r="D620" s="2">
        <v>2.6499999999999999E-2</v>
      </c>
      <c r="E620" s="2">
        <v>2.93E-2</v>
      </c>
      <c r="F620" s="2">
        <v>3.0300000000000001E-2</v>
      </c>
      <c r="G620" s="2">
        <v>2.86E-2</v>
      </c>
      <c r="H620" s="2">
        <v>2.9600000000000001E-2</v>
      </c>
      <c r="I620" s="2">
        <v>3.27E-2</v>
      </c>
      <c r="J620" s="2">
        <v>3.0300000000000001E-2</v>
      </c>
      <c r="K620" s="2">
        <v>2.7400000000000001E-2</v>
      </c>
      <c r="L620" s="2">
        <v>2.6800000000000001E-2</v>
      </c>
      <c r="M620" s="2">
        <v>2.86E-2</v>
      </c>
      <c r="N620" s="2">
        <v>2.7699999999999999E-2</v>
      </c>
    </row>
    <row r="621" spans="1:14" x14ac:dyDescent="0.3">
      <c r="A621" t="s">
        <v>173</v>
      </c>
      <c r="B621" t="s">
        <v>54</v>
      </c>
      <c r="C621" s="2">
        <v>2.7799999999999998E-2</v>
      </c>
      <c r="D621" s="2">
        <v>2.63E-2</v>
      </c>
      <c r="E621" s="2">
        <v>2.9100000000000001E-2</v>
      </c>
      <c r="F621" s="2">
        <v>3.09E-2</v>
      </c>
      <c r="G621" s="2">
        <v>2.8199999999999999E-2</v>
      </c>
      <c r="H621" s="2">
        <v>2.52E-2</v>
      </c>
      <c r="I621" s="2">
        <v>2.9000000000000001E-2</v>
      </c>
      <c r="J621" s="2">
        <v>3.2399999999999998E-2</v>
      </c>
      <c r="K621" s="2">
        <v>2.5499999999999998E-2</v>
      </c>
      <c r="L621" s="2">
        <v>2.7699999999999999E-2</v>
      </c>
      <c r="M621" s="2">
        <v>2.98E-2</v>
      </c>
      <c r="N621" s="2">
        <v>0.03</v>
      </c>
    </row>
    <row r="622" spans="1:14" x14ac:dyDescent="0.3">
      <c r="A622" t="s">
        <v>173</v>
      </c>
      <c r="B622" t="s">
        <v>55</v>
      </c>
      <c r="C622" s="2">
        <v>2.7E-2</v>
      </c>
      <c r="D622" s="2">
        <v>2.5399999999999999E-2</v>
      </c>
      <c r="E622" s="2">
        <v>2.9499999999999998E-2</v>
      </c>
      <c r="F622" s="2">
        <v>3.1699999999999999E-2</v>
      </c>
      <c r="G622" s="2">
        <v>2.8199999999999999E-2</v>
      </c>
      <c r="H622" s="2">
        <v>2.6499999999999999E-2</v>
      </c>
      <c r="I622" s="2">
        <v>2.8199999999999999E-2</v>
      </c>
      <c r="J622" s="2">
        <v>3.0300000000000001E-2</v>
      </c>
      <c r="K622" s="2">
        <v>2.6200000000000001E-2</v>
      </c>
      <c r="L622" s="2">
        <v>2.76E-2</v>
      </c>
      <c r="M622" s="2">
        <v>3.1399999999999997E-2</v>
      </c>
      <c r="N622" s="2">
        <v>3.0099999999999998E-2</v>
      </c>
    </row>
    <row r="623" spans="1:14" x14ac:dyDescent="0.3">
      <c r="A623" t="s">
        <v>173</v>
      </c>
      <c r="B623" t="s">
        <v>56</v>
      </c>
      <c r="C623" s="2">
        <v>2.7799999999999998E-2</v>
      </c>
      <c r="D623" s="2">
        <v>2.63E-2</v>
      </c>
      <c r="E623" s="2">
        <v>2.9100000000000001E-2</v>
      </c>
      <c r="F623" s="2">
        <v>3.09E-2</v>
      </c>
      <c r="G623" s="2">
        <v>2.8199999999999999E-2</v>
      </c>
      <c r="H623" s="2">
        <v>2.52E-2</v>
      </c>
      <c r="I623" s="2">
        <v>2.9000000000000001E-2</v>
      </c>
      <c r="J623" s="2">
        <v>3.2399999999999998E-2</v>
      </c>
      <c r="K623" s="2">
        <v>2.5499999999999998E-2</v>
      </c>
      <c r="L623" s="2">
        <v>2.7699999999999999E-2</v>
      </c>
      <c r="M623" s="2">
        <v>2.98E-2</v>
      </c>
      <c r="N623" s="2">
        <v>0.03</v>
      </c>
    </row>
    <row r="624" spans="1:14" x14ac:dyDescent="0.3">
      <c r="A624" t="s">
        <v>173</v>
      </c>
      <c r="B624" t="s">
        <v>57</v>
      </c>
      <c r="C624" s="2">
        <v>3.73E-2</v>
      </c>
      <c r="D624" s="2">
        <v>2.5000000000000001E-2</v>
      </c>
      <c r="E624" s="2">
        <v>3.5799999999999998E-2</v>
      </c>
      <c r="F624" s="2">
        <v>3.1899999999999998E-2</v>
      </c>
      <c r="G624" s="2">
        <v>2.2800000000000001E-2</v>
      </c>
      <c r="H624" s="2">
        <v>2.3800000000000002E-2</v>
      </c>
      <c r="I624" s="2">
        <v>2.6800000000000001E-2</v>
      </c>
      <c r="J624" s="2">
        <v>2.4899999999999999E-2</v>
      </c>
      <c r="K624" s="2">
        <v>2.29E-2</v>
      </c>
      <c r="L624" s="2">
        <v>2.6100000000000002E-2</v>
      </c>
      <c r="M624" s="2">
        <v>3.1099999999999999E-2</v>
      </c>
      <c r="N624" s="2">
        <v>2.9499999999999998E-2</v>
      </c>
    </row>
    <row r="625" spans="1:14" x14ac:dyDescent="0.3">
      <c r="A625" t="s">
        <v>173</v>
      </c>
      <c r="B625" t="s">
        <v>58</v>
      </c>
    </row>
    <row r="626" spans="1:14" x14ac:dyDescent="0.3">
      <c r="A626" t="s">
        <v>173</v>
      </c>
      <c r="B626" t="s">
        <v>59</v>
      </c>
      <c r="C626">
        <v>226</v>
      </c>
      <c r="D626">
        <v>226</v>
      </c>
      <c r="E626">
        <v>224</v>
      </c>
      <c r="F626">
        <v>214</v>
      </c>
      <c r="G626">
        <v>222</v>
      </c>
      <c r="H626">
        <v>221</v>
      </c>
      <c r="I626">
        <v>217</v>
      </c>
      <c r="J626">
        <v>226</v>
      </c>
      <c r="K626">
        <v>225</v>
      </c>
      <c r="L626">
        <v>227</v>
      </c>
      <c r="M626">
        <v>218</v>
      </c>
      <c r="N626">
        <v>227</v>
      </c>
    </row>
    <row r="627" spans="1:14" x14ac:dyDescent="0.3">
      <c r="A627" t="s">
        <v>173</v>
      </c>
      <c r="B627" t="s">
        <v>60</v>
      </c>
      <c r="C627">
        <v>226</v>
      </c>
      <c r="D627">
        <v>226</v>
      </c>
      <c r="E627">
        <v>224</v>
      </c>
      <c r="F627">
        <v>214</v>
      </c>
      <c r="G627">
        <v>222</v>
      </c>
      <c r="H627">
        <v>221</v>
      </c>
      <c r="I627">
        <v>217</v>
      </c>
      <c r="J627">
        <v>226</v>
      </c>
      <c r="K627">
        <v>225</v>
      </c>
      <c r="L627">
        <v>227</v>
      </c>
      <c r="M627">
        <v>218</v>
      </c>
      <c r="N627">
        <v>227</v>
      </c>
    </row>
    <row r="628" spans="1:14" x14ac:dyDescent="0.3">
      <c r="A628" t="s">
        <v>173</v>
      </c>
      <c r="B628" t="s">
        <v>61</v>
      </c>
      <c r="C628">
        <v>226</v>
      </c>
      <c r="D628">
        <v>226</v>
      </c>
      <c r="E628">
        <v>224</v>
      </c>
      <c r="F628">
        <v>214</v>
      </c>
      <c r="G628">
        <v>222</v>
      </c>
      <c r="H628">
        <v>221</v>
      </c>
      <c r="I628">
        <v>217</v>
      </c>
      <c r="J628">
        <v>226</v>
      </c>
      <c r="K628">
        <v>225</v>
      </c>
      <c r="L628">
        <v>227</v>
      </c>
      <c r="M628">
        <v>218</v>
      </c>
      <c r="N628">
        <v>227</v>
      </c>
    </row>
    <row r="629" spans="1:14" x14ac:dyDescent="0.3">
      <c r="A629" t="s">
        <v>173</v>
      </c>
      <c r="B629" t="s">
        <v>62</v>
      </c>
      <c r="C629">
        <v>226</v>
      </c>
      <c r="D629">
        <v>226</v>
      </c>
      <c r="E629">
        <v>224</v>
      </c>
      <c r="F629">
        <v>214</v>
      </c>
      <c r="G629">
        <v>222</v>
      </c>
      <c r="H629">
        <v>221</v>
      </c>
      <c r="I629">
        <v>217</v>
      </c>
      <c r="J629">
        <v>226</v>
      </c>
      <c r="K629">
        <v>225</v>
      </c>
      <c r="L629">
        <v>227</v>
      </c>
      <c r="M629">
        <v>218</v>
      </c>
      <c r="N629">
        <v>227</v>
      </c>
    </row>
    <row r="631" spans="1:14" x14ac:dyDescent="0.3">
      <c r="A631" t="s">
        <v>324</v>
      </c>
    </row>
    <row r="633" spans="1:14" x14ac:dyDescent="0.3">
      <c r="A633" t="s">
        <v>171</v>
      </c>
      <c r="B633" t="s">
        <v>172</v>
      </c>
    </row>
    <row r="634" spans="1:14" x14ac:dyDescent="0.3">
      <c r="A634" t="s">
        <v>173</v>
      </c>
      <c r="B634" t="s">
        <v>3</v>
      </c>
      <c r="C634" s="1">
        <v>41640</v>
      </c>
      <c r="D634" s="1">
        <v>41671</v>
      </c>
      <c r="E634" s="1">
        <v>41699</v>
      </c>
      <c r="F634" s="1">
        <v>41730</v>
      </c>
      <c r="G634" s="1">
        <v>41760</v>
      </c>
      <c r="H634" s="1">
        <v>41791</v>
      </c>
      <c r="I634" s="1">
        <v>41821</v>
      </c>
      <c r="J634" s="1">
        <v>41852</v>
      </c>
      <c r="K634" s="1">
        <v>41883</v>
      </c>
      <c r="L634" s="1">
        <v>41913</v>
      </c>
      <c r="M634" s="1">
        <v>41944</v>
      </c>
      <c r="N634" s="1">
        <v>41974</v>
      </c>
    </row>
    <row r="636" spans="1:14" x14ac:dyDescent="0.3">
      <c r="A636" t="s">
        <v>173</v>
      </c>
      <c r="B636" t="s">
        <v>81</v>
      </c>
      <c r="C636">
        <v>112.779</v>
      </c>
      <c r="D636">
        <v>110.669</v>
      </c>
      <c r="E636">
        <v>112.414</v>
      </c>
      <c r="F636">
        <v>124.428</v>
      </c>
      <c r="G636">
        <v>120.958</v>
      </c>
      <c r="H636">
        <v>103.98699999999999</v>
      </c>
      <c r="I636">
        <v>121.47499999999999</v>
      </c>
      <c r="J636">
        <v>148.196</v>
      </c>
      <c r="K636">
        <v>123.17100000000001</v>
      </c>
      <c r="L636">
        <v>126.355</v>
      </c>
      <c r="M636">
        <v>140.24700000000001</v>
      </c>
      <c r="N636">
        <v>125.953</v>
      </c>
    </row>
    <row r="637" spans="1:14" x14ac:dyDescent="0.3">
      <c r="A637" t="s">
        <v>173</v>
      </c>
      <c r="B637" t="s">
        <v>82</v>
      </c>
      <c r="C637">
        <v>103.595</v>
      </c>
      <c r="D637">
        <v>99.492999999999995</v>
      </c>
      <c r="E637">
        <v>105.36799999999999</v>
      </c>
      <c r="F637">
        <v>124.014</v>
      </c>
      <c r="G637">
        <v>118.869</v>
      </c>
      <c r="H637">
        <v>107.258</v>
      </c>
      <c r="I637">
        <v>112.28</v>
      </c>
      <c r="J637">
        <v>137.93100000000001</v>
      </c>
      <c r="K637">
        <v>125.005</v>
      </c>
      <c r="L637">
        <v>122.758</v>
      </c>
      <c r="M637">
        <v>131.208</v>
      </c>
      <c r="N637">
        <v>117.867</v>
      </c>
    </row>
    <row r="638" spans="1:14" x14ac:dyDescent="0.3">
      <c r="A638" t="s">
        <v>173</v>
      </c>
      <c r="B638" t="s">
        <v>134</v>
      </c>
      <c r="C638">
        <v>112.779</v>
      </c>
      <c r="D638">
        <v>110.669</v>
      </c>
      <c r="E638">
        <v>112.414</v>
      </c>
      <c r="F638">
        <v>124.428</v>
      </c>
      <c r="G638">
        <v>120.958</v>
      </c>
      <c r="H638">
        <v>103.98699999999999</v>
      </c>
      <c r="I638">
        <v>121.47499999999999</v>
      </c>
      <c r="J638">
        <v>148.196</v>
      </c>
      <c r="K638">
        <v>123.17100000000001</v>
      </c>
      <c r="L638">
        <v>126.355</v>
      </c>
      <c r="M638">
        <v>140.24700000000001</v>
      </c>
      <c r="N638">
        <v>125.953</v>
      </c>
    </row>
    <row r="639" spans="1:14" x14ac:dyDescent="0.3">
      <c r="A639" t="s">
        <v>173</v>
      </c>
      <c r="B639" t="s">
        <v>84</v>
      </c>
      <c r="C639">
        <v>101.996</v>
      </c>
      <c r="D639">
        <v>95.584000000000003</v>
      </c>
      <c r="E639">
        <v>89.834999999999994</v>
      </c>
      <c r="F639">
        <v>103.095</v>
      </c>
      <c r="G639">
        <v>79.015000000000001</v>
      </c>
      <c r="H639">
        <v>92.308000000000007</v>
      </c>
      <c r="I639">
        <v>97.576999999999998</v>
      </c>
      <c r="J639">
        <v>98.015000000000001</v>
      </c>
      <c r="K639">
        <v>93.606999999999999</v>
      </c>
      <c r="L639">
        <v>107.738</v>
      </c>
      <c r="M639">
        <v>139.226</v>
      </c>
      <c r="N639">
        <v>85.820999999999998</v>
      </c>
    </row>
    <row r="641" spans="1:14" x14ac:dyDescent="0.3">
      <c r="A641" t="s">
        <v>173</v>
      </c>
      <c r="B641" t="s">
        <v>135</v>
      </c>
      <c r="C641">
        <v>134.49100000000001</v>
      </c>
      <c r="D641">
        <v>135.577</v>
      </c>
      <c r="E641">
        <v>139.506</v>
      </c>
      <c r="F641">
        <v>152.32300000000001</v>
      </c>
      <c r="G641">
        <v>147.697</v>
      </c>
      <c r="H641">
        <v>124.29900000000001</v>
      </c>
      <c r="I641">
        <v>150.16</v>
      </c>
      <c r="J641">
        <v>189.285</v>
      </c>
      <c r="K641">
        <v>151.095</v>
      </c>
      <c r="L641">
        <v>156.05799999999999</v>
      </c>
      <c r="M641">
        <v>170.452</v>
      </c>
      <c r="N641">
        <v>153.18700000000001</v>
      </c>
    </row>
    <row r="642" spans="1:14" x14ac:dyDescent="0.3">
      <c r="A642" t="s">
        <v>173</v>
      </c>
      <c r="B642" t="s">
        <v>136</v>
      </c>
      <c r="C642">
        <v>129.86699999999999</v>
      </c>
      <c r="D642">
        <v>127.663</v>
      </c>
      <c r="E642">
        <v>139.011</v>
      </c>
      <c r="F642">
        <v>156.20599999999999</v>
      </c>
      <c r="G642">
        <v>149.71799999999999</v>
      </c>
      <c r="H642">
        <v>133.79</v>
      </c>
      <c r="I642">
        <v>139.64400000000001</v>
      </c>
      <c r="J642">
        <v>177.785</v>
      </c>
      <c r="K642">
        <v>157.28200000000001</v>
      </c>
      <c r="L642">
        <v>155.935</v>
      </c>
      <c r="M642">
        <v>163.36099999999999</v>
      </c>
      <c r="N642">
        <v>148.53399999999999</v>
      </c>
    </row>
    <row r="643" spans="1:14" x14ac:dyDescent="0.3">
      <c r="A643" t="s">
        <v>173</v>
      </c>
      <c r="B643" t="s">
        <v>137</v>
      </c>
      <c r="C643">
        <v>134.49100000000001</v>
      </c>
      <c r="D643">
        <v>135.577</v>
      </c>
      <c r="E643">
        <v>139.506</v>
      </c>
      <c r="F643">
        <v>152.32300000000001</v>
      </c>
      <c r="G643">
        <v>147.697</v>
      </c>
      <c r="H643">
        <v>124.29900000000001</v>
      </c>
      <c r="I643">
        <v>150.16</v>
      </c>
      <c r="J643">
        <v>189.285</v>
      </c>
      <c r="K643">
        <v>151.095</v>
      </c>
      <c r="L643">
        <v>156.05799999999999</v>
      </c>
      <c r="M643">
        <v>170.452</v>
      </c>
      <c r="N643">
        <v>153.18700000000001</v>
      </c>
    </row>
    <row r="644" spans="1:14" x14ac:dyDescent="0.3">
      <c r="A644" t="s">
        <v>173</v>
      </c>
      <c r="B644" t="s">
        <v>138</v>
      </c>
      <c r="C644">
        <v>129.054</v>
      </c>
      <c r="D644">
        <v>112.65600000000001</v>
      </c>
      <c r="E644">
        <v>115.962</v>
      </c>
      <c r="F644">
        <v>125.167</v>
      </c>
      <c r="G644">
        <v>99.781999999999996</v>
      </c>
      <c r="H644">
        <v>113.54600000000001</v>
      </c>
      <c r="I644">
        <v>118.727</v>
      </c>
      <c r="J644">
        <v>121.74299999999999</v>
      </c>
      <c r="K644">
        <v>117.709</v>
      </c>
      <c r="L644">
        <v>135.74100000000001</v>
      </c>
      <c r="M644">
        <v>159.29599999999999</v>
      </c>
      <c r="N644">
        <v>109.72</v>
      </c>
    </row>
    <row r="646" spans="1:14" x14ac:dyDescent="0.3">
      <c r="A646" t="s">
        <v>173</v>
      </c>
      <c r="B646" t="s">
        <v>139</v>
      </c>
      <c r="C646">
        <v>203.14500000000001</v>
      </c>
      <c r="D646">
        <v>191.114</v>
      </c>
      <c r="E646">
        <v>189.815</v>
      </c>
      <c r="F646">
        <v>215.136</v>
      </c>
      <c r="G646">
        <v>210.024</v>
      </c>
      <c r="H646">
        <v>186.66</v>
      </c>
      <c r="I646">
        <v>206.554</v>
      </c>
      <c r="J646">
        <v>236.50299999999999</v>
      </c>
      <c r="K646">
        <v>212.226</v>
      </c>
      <c r="L646">
        <v>215.17699999999999</v>
      </c>
      <c r="M646">
        <v>245.375</v>
      </c>
      <c r="N646">
        <v>220.12</v>
      </c>
    </row>
    <row r="647" spans="1:14" x14ac:dyDescent="0.3">
      <c r="A647" t="s">
        <v>173</v>
      </c>
      <c r="B647" t="s">
        <v>140</v>
      </c>
      <c r="C647">
        <v>171.68299999999999</v>
      </c>
      <c r="D647">
        <v>157.20599999999999</v>
      </c>
      <c r="E647">
        <v>155.67599999999999</v>
      </c>
      <c r="F647">
        <v>203.63399999999999</v>
      </c>
      <c r="G647">
        <v>195.20699999999999</v>
      </c>
      <c r="H647">
        <v>179.42599999999999</v>
      </c>
      <c r="I647">
        <v>188.84100000000001</v>
      </c>
      <c r="J647">
        <v>215.75800000000001</v>
      </c>
      <c r="K647">
        <v>205.702</v>
      </c>
      <c r="L647">
        <v>198.178</v>
      </c>
      <c r="M647">
        <v>220.24100000000001</v>
      </c>
      <c r="N647">
        <v>193.36099999999999</v>
      </c>
    </row>
    <row r="648" spans="1:14" x14ac:dyDescent="0.3">
      <c r="A648" t="s">
        <v>173</v>
      </c>
      <c r="B648" t="s">
        <v>141</v>
      </c>
      <c r="C648">
        <v>203.14500000000001</v>
      </c>
      <c r="D648">
        <v>191.114</v>
      </c>
      <c r="E648">
        <v>189.815</v>
      </c>
      <c r="F648">
        <v>215.136</v>
      </c>
      <c r="G648">
        <v>210.024</v>
      </c>
      <c r="H648">
        <v>186.66</v>
      </c>
      <c r="I648">
        <v>206.554</v>
      </c>
      <c r="J648">
        <v>236.50299999999999</v>
      </c>
      <c r="K648">
        <v>212.226</v>
      </c>
      <c r="L648">
        <v>215.17699999999999</v>
      </c>
      <c r="M648">
        <v>245.375</v>
      </c>
      <c r="N648">
        <v>220.12</v>
      </c>
    </row>
    <row r="649" spans="1:14" x14ac:dyDescent="0.3">
      <c r="A649" t="s">
        <v>173</v>
      </c>
      <c r="B649" t="s">
        <v>142</v>
      </c>
      <c r="C649">
        <v>165.983</v>
      </c>
      <c r="D649">
        <v>175.06399999999999</v>
      </c>
      <c r="E649">
        <v>140.054</v>
      </c>
      <c r="F649">
        <v>180.679</v>
      </c>
      <c r="G649">
        <v>129.08799999999999</v>
      </c>
      <c r="H649">
        <v>158.309</v>
      </c>
      <c r="I649">
        <v>170.40899999999999</v>
      </c>
      <c r="J649">
        <v>165.24199999999999</v>
      </c>
      <c r="K649">
        <v>154.209</v>
      </c>
      <c r="L649">
        <v>176.82</v>
      </c>
      <c r="M649">
        <v>264.94600000000003</v>
      </c>
      <c r="N649">
        <v>136.678</v>
      </c>
    </row>
    <row r="681" spans="1:14" x14ac:dyDescent="0.3">
      <c r="A681" t="s">
        <v>175</v>
      </c>
      <c r="B681" t="s">
        <v>176</v>
      </c>
    </row>
    <row r="682" spans="1:14" x14ac:dyDescent="0.3">
      <c r="A682" t="s">
        <v>177</v>
      </c>
      <c r="B682" t="s">
        <v>3</v>
      </c>
      <c r="C682" s="1">
        <v>41640</v>
      </c>
      <c r="D682" s="1">
        <v>41671</v>
      </c>
      <c r="E682" s="1">
        <v>41699</v>
      </c>
      <c r="F682" s="1">
        <v>41730</v>
      </c>
      <c r="G682" s="1">
        <v>41760</v>
      </c>
      <c r="H682" s="1">
        <v>41791</v>
      </c>
      <c r="I682" s="1">
        <v>41821</v>
      </c>
      <c r="J682" s="1">
        <v>41852</v>
      </c>
      <c r="K682" s="1">
        <v>41883</v>
      </c>
      <c r="L682" s="1">
        <v>41913</v>
      </c>
      <c r="M682" s="1">
        <v>41944</v>
      </c>
      <c r="N682" s="1">
        <v>41974</v>
      </c>
    </row>
    <row r="683" spans="1:14" x14ac:dyDescent="0.3">
      <c r="A683" t="s">
        <v>177</v>
      </c>
      <c r="B683" t="s">
        <v>4</v>
      </c>
      <c r="C683">
        <v>5</v>
      </c>
      <c r="D683">
        <v>6</v>
      </c>
      <c r="E683">
        <v>7</v>
      </c>
      <c r="F683">
        <v>7</v>
      </c>
      <c r="G683">
        <v>7</v>
      </c>
      <c r="H683">
        <v>7</v>
      </c>
      <c r="I683">
        <v>7</v>
      </c>
      <c r="J683">
        <v>7</v>
      </c>
      <c r="K683">
        <v>7</v>
      </c>
      <c r="L683">
        <v>7</v>
      </c>
      <c r="M683">
        <v>7</v>
      </c>
      <c r="N683">
        <v>7</v>
      </c>
    </row>
    <row r="684" spans="1:14" x14ac:dyDescent="0.3">
      <c r="A684" t="s">
        <v>177</v>
      </c>
      <c r="B684" t="s">
        <v>5</v>
      </c>
      <c r="C684">
        <v>65718983</v>
      </c>
      <c r="D684">
        <v>363393801</v>
      </c>
      <c r="E684">
        <v>320951303</v>
      </c>
      <c r="F684">
        <v>347436900</v>
      </c>
      <c r="G684">
        <v>372411170</v>
      </c>
      <c r="H684">
        <v>423074060</v>
      </c>
      <c r="I684">
        <v>444647562</v>
      </c>
      <c r="J684">
        <v>469005158</v>
      </c>
      <c r="K684">
        <v>502571938</v>
      </c>
      <c r="L684">
        <v>416168345</v>
      </c>
      <c r="M684">
        <v>395833111</v>
      </c>
      <c r="N684">
        <v>317966615</v>
      </c>
    </row>
    <row r="685" spans="1:14" x14ac:dyDescent="0.3">
      <c r="A685" t="s">
        <v>177</v>
      </c>
      <c r="B685" t="s">
        <v>6</v>
      </c>
    </row>
    <row r="686" spans="1:14" x14ac:dyDescent="0.3">
      <c r="A686" t="s">
        <v>177</v>
      </c>
      <c r="B686" t="s">
        <v>7</v>
      </c>
      <c r="C686">
        <v>1</v>
      </c>
      <c r="D686">
        <v>1</v>
      </c>
      <c r="E686">
        <v>1</v>
      </c>
      <c r="F686">
        <v>1</v>
      </c>
      <c r="G686">
        <v>1</v>
      </c>
      <c r="H686">
        <v>1</v>
      </c>
      <c r="I686">
        <v>1</v>
      </c>
      <c r="J686">
        <v>1</v>
      </c>
      <c r="K686">
        <v>1</v>
      </c>
      <c r="L686">
        <v>1</v>
      </c>
      <c r="M686">
        <v>1</v>
      </c>
      <c r="N686">
        <v>1</v>
      </c>
    </row>
    <row r="687" spans="1:14" x14ac:dyDescent="0.3">
      <c r="A687" t="s">
        <v>177</v>
      </c>
      <c r="B687" t="s">
        <v>8</v>
      </c>
    </row>
    <row r="688" spans="1:14" x14ac:dyDescent="0.3">
      <c r="A688" t="s">
        <v>177</v>
      </c>
      <c r="B688" t="s">
        <v>9</v>
      </c>
      <c r="C688">
        <v>303248253</v>
      </c>
      <c r="D688">
        <v>259023403</v>
      </c>
      <c r="E688">
        <v>278686789</v>
      </c>
      <c r="F688">
        <v>301213415</v>
      </c>
      <c r="G688">
        <v>344687920</v>
      </c>
      <c r="H688">
        <v>353502093</v>
      </c>
      <c r="I688">
        <v>382786469</v>
      </c>
      <c r="J688">
        <v>406624217</v>
      </c>
      <c r="K688">
        <v>338360635</v>
      </c>
      <c r="L688">
        <v>323498944</v>
      </c>
      <c r="M688">
        <v>260316137</v>
      </c>
      <c r="N688">
        <v>280529780</v>
      </c>
    </row>
    <row r="689" spans="1:14" x14ac:dyDescent="0.3">
      <c r="A689" t="s">
        <v>177</v>
      </c>
      <c r="B689" t="s">
        <v>10</v>
      </c>
      <c r="C689">
        <v>79835071</v>
      </c>
      <c r="D689">
        <v>66111883</v>
      </c>
      <c r="E689">
        <v>66853447</v>
      </c>
      <c r="F689">
        <v>106381120</v>
      </c>
      <c r="G689">
        <v>117060460</v>
      </c>
      <c r="H689">
        <v>120653720</v>
      </c>
      <c r="I689">
        <v>130526742</v>
      </c>
      <c r="J689">
        <v>134566019</v>
      </c>
      <c r="K689">
        <v>116843705</v>
      </c>
      <c r="L689">
        <v>120140551</v>
      </c>
      <c r="M689">
        <v>59708762</v>
      </c>
      <c r="N689">
        <v>72222524</v>
      </c>
    </row>
    <row r="690" spans="1:14" x14ac:dyDescent="0.3">
      <c r="A690" t="s">
        <v>177</v>
      </c>
      <c r="B690" t="s">
        <v>11</v>
      </c>
      <c r="C690">
        <v>223413181</v>
      </c>
      <c r="D690">
        <v>192911520</v>
      </c>
      <c r="E690">
        <v>211833342</v>
      </c>
      <c r="F690">
        <v>194832295</v>
      </c>
      <c r="G690">
        <v>227627460</v>
      </c>
      <c r="H690">
        <v>232848373</v>
      </c>
      <c r="I690">
        <v>252259727</v>
      </c>
      <c r="J690">
        <v>272058198</v>
      </c>
      <c r="K690">
        <v>221516931</v>
      </c>
      <c r="L690">
        <v>203358393</v>
      </c>
      <c r="M690">
        <v>200607375</v>
      </c>
      <c r="N690">
        <v>208307256</v>
      </c>
    </row>
    <row r="691" spans="1:14" x14ac:dyDescent="0.3">
      <c r="A691" t="s">
        <v>177</v>
      </c>
      <c r="B691" t="s">
        <v>12</v>
      </c>
      <c r="C691" s="2">
        <v>0.26327</v>
      </c>
      <c r="D691" s="2">
        <v>0.25524000000000002</v>
      </c>
      <c r="E691" s="2">
        <v>0.23988999999999999</v>
      </c>
      <c r="F691" s="2">
        <v>0.35317999999999999</v>
      </c>
      <c r="G691" s="2">
        <v>0.33961000000000002</v>
      </c>
      <c r="H691" s="2">
        <v>0.34131</v>
      </c>
      <c r="I691" s="2">
        <v>0.34099000000000002</v>
      </c>
      <c r="J691" s="2">
        <v>0.33093</v>
      </c>
      <c r="K691" s="2">
        <v>0.34532000000000002</v>
      </c>
      <c r="L691" s="2">
        <v>0.37137999999999999</v>
      </c>
      <c r="M691" s="2">
        <v>0.22936999999999999</v>
      </c>
      <c r="N691" s="2">
        <v>0.25745000000000001</v>
      </c>
    </row>
    <row r="692" spans="1:14" x14ac:dyDescent="0.3">
      <c r="A692" t="s">
        <v>177</v>
      </c>
      <c r="B692" t="s">
        <v>13</v>
      </c>
      <c r="C692" s="2">
        <v>0.73673</v>
      </c>
      <c r="D692" s="2">
        <v>0.74475999999999998</v>
      </c>
      <c r="E692" s="2">
        <v>0.76010999999999995</v>
      </c>
      <c r="F692" s="2">
        <v>0.64681999999999995</v>
      </c>
      <c r="G692" s="2">
        <v>0.66039000000000003</v>
      </c>
      <c r="H692" s="2">
        <v>0.65869</v>
      </c>
      <c r="I692" s="2">
        <v>0.65900999999999998</v>
      </c>
      <c r="J692" s="2">
        <v>0.66907000000000005</v>
      </c>
      <c r="K692" s="2">
        <v>0.65468000000000004</v>
      </c>
      <c r="L692" s="2">
        <v>0.62861999999999996</v>
      </c>
      <c r="M692" s="2">
        <v>0.77063000000000004</v>
      </c>
      <c r="N692" s="2">
        <v>0.74255000000000004</v>
      </c>
    </row>
    <row r="693" spans="1:14" x14ac:dyDescent="0.3">
      <c r="A693" t="s">
        <v>177</v>
      </c>
      <c r="B693" t="s">
        <v>14</v>
      </c>
    </row>
    <row r="694" spans="1:14" x14ac:dyDescent="0.3">
      <c r="A694" t="s">
        <v>177</v>
      </c>
      <c r="B694" t="s">
        <v>15</v>
      </c>
      <c r="C694">
        <v>759818</v>
      </c>
      <c r="D694">
        <v>607977</v>
      </c>
      <c r="E694">
        <v>587761</v>
      </c>
      <c r="F694">
        <v>720832</v>
      </c>
      <c r="G694">
        <v>754990</v>
      </c>
      <c r="H694">
        <v>810713</v>
      </c>
      <c r="I694">
        <v>805670</v>
      </c>
      <c r="J694">
        <v>837392</v>
      </c>
      <c r="K694">
        <v>788046</v>
      </c>
      <c r="L694">
        <v>761167</v>
      </c>
      <c r="M694">
        <v>598817</v>
      </c>
      <c r="N694">
        <v>561480</v>
      </c>
    </row>
    <row r="695" spans="1:14" x14ac:dyDescent="0.3">
      <c r="A695" t="s">
        <v>177</v>
      </c>
      <c r="B695" t="s">
        <v>16</v>
      </c>
      <c r="C695">
        <v>759818</v>
      </c>
      <c r="D695">
        <v>537921</v>
      </c>
      <c r="E695">
        <v>537710</v>
      </c>
      <c r="F695">
        <v>720832</v>
      </c>
      <c r="G695">
        <v>729301</v>
      </c>
      <c r="H695">
        <v>810713</v>
      </c>
      <c r="I695">
        <v>793641</v>
      </c>
      <c r="J695">
        <v>836336</v>
      </c>
      <c r="K695">
        <v>768510</v>
      </c>
      <c r="L695">
        <v>761167</v>
      </c>
      <c r="M695">
        <v>562147</v>
      </c>
      <c r="N695">
        <v>539994</v>
      </c>
    </row>
    <row r="696" spans="1:14" x14ac:dyDescent="0.3">
      <c r="A696" t="s">
        <v>177</v>
      </c>
      <c r="B696" t="s">
        <v>17</v>
      </c>
      <c r="C696">
        <v>736778</v>
      </c>
      <c r="D696">
        <v>607977</v>
      </c>
      <c r="E696">
        <v>587761</v>
      </c>
      <c r="F696">
        <v>707253</v>
      </c>
      <c r="G696">
        <v>754990</v>
      </c>
      <c r="H696">
        <v>798589</v>
      </c>
      <c r="I696">
        <v>805670</v>
      </c>
      <c r="J696">
        <v>837392</v>
      </c>
      <c r="K696">
        <v>788046</v>
      </c>
      <c r="L696">
        <v>740972</v>
      </c>
      <c r="M696">
        <v>598817</v>
      </c>
      <c r="N696">
        <v>561480</v>
      </c>
    </row>
    <row r="697" spans="1:14" x14ac:dyDescent="0.3">
      <c r="A697" t="s">
        <v>177</v>
      </c>
      <c r="B697" t="s">
        <v>18</v>
      </c>
      <c r="C697" t="s">
        <v>178</v>
      </c>
      <c r="D697" t="s">
        <v>179</v>
      </c>
      <c r="E697" t="s">
        <v>114</v>
      </c>
      <c r="F697" t="s">
        <v>69</v>
      </c>
      <c r="G697" t="s">
        <v>180</v>
      </c>
      <c r="H697" t="s">
        <v>131</v>
      </c>
      <c r="I697" t="s">
        <v>181</v>
      </c>
      <c r="J697" t="s">
        <v>182</v>
      </c>
      <c r="K697" t="s">
        <v>118</v>
      </c>
      <c r="L697" t="s">
        <v>28</v>
      </c>
      <c r="M697" t="s">
        <v>183</v>
      </c>
      <c r="N697" t="s">
        <v>184</v>
      </c>
    </row>
    <row r="698" spans="1:14" x14ac:dyDescent="0.3">
      <c r="A698" t="s">
        <v>177</v>
      </c>
      <c r="B698" t="s">
        <v>31</v>
      </c>
      <c r="C698" t="s">
        <v>108</v>
      </c>
      <c r="D698" t="s">
        <v>124</v>
      </c>
      <c r="E698" t="s">
        <v>124</v>
      </c>
      <c r="F698" t="s">
        <v>124</v>
      </c>
      <c r="G698" t="s">
        <v>124</v>
      </c>
      <c r="H698" t="s">
        <v>34</v>
      </c>
      <c r="I698" t="s">
        <v>35</v>
      </c>
      <c r="J698" t="s">
        <v>124</v>
      </c>
      <c r="K698" t="s">
        <v>35</v>
      </c>
      <c r="L698" t="s">
        <v>34</v>
      </c>
      <c r="M698" t="s">
        <v>77</v>
      </c>
      <c r="N698" t="s">
        <v>96</v>
      </c>
    </row>
    <row r="699" spans="1:14" x14ac:dyDescent="0.3">
      <c r="A699" t="s">
        <v>177</v>
      </c>
      <c r="B699" t="s">
        <v>36</v>
      </c>
      <c r="C699">
        <v>759818</v>
      </c>
      <c r="D699">
        <v>607977</v>
      </c>
      <c r="E699">
        <v>587761</v>
      </c>
      <c r="F699">
        <v>720832</v>
      </c>
      <c r="G699">
        <v>754990</v>
      </c>
      <c r="H699">
        <v>810713</v>
      </c>
      <c r="I699">
        <v>805670</v>
      </c>
      <c r="J699">
        <v>837392</v>
      </c>
      <c r="K699">
        <v>788046</v>
      </c>
      <c r="L699">
        <v>761167</v>
      </c>
      <c r="M699">
        <v>598817</v>
      </c>
      <c r="N699">
        <v>561480</v>
      </c>
    </row>
    <row r="700" spans="1:14" x14ac:dyDescent="0.3">
      <c r="A700" t="s">
        <v>177</v>
      </c>
      <c r="B700" t="s">
        <v>37</v>
      </c>
      <c r="C700">
        <v>759818</v>
      </c>
      <c r="D700">
        <v>537921</v>
      </c>
      <c r="E700">
        <v>537710</v>
      </c>
      <c r="F700">
        <v>720832</v>
      </c>
      <c r="G700">
        <v>729301</v>
      </c>
      <c r="H700">
        <v>810713</v>
      </c>
      <c r="I700">
        <v>793641</v>
      </c>
      <c r="J700">
        <v>836336</v>
      </c>
      <c r="K700">
        <v>768510</v>
      </c>
      <c r="L700">
        <v>761167</v>
      </c>
      <c r="M700">
        <v>562147</v>
      </c>
      <c r="N700">
        <v>539994</v>
      </c>
    </row>
    <row r="701" spans="1:14" x14ac:dyDescent="0.3">
      <c r="A701" t="s">
        <v>177</v>
      </c>
      <c r="B701" t="s">
        <v>38</v>
      </c>
      <c r="C701">
        <v>736778</v>
      </c>
      <c r="D701">
        <v>607977</v>
      </c>
      <c r="E701">
        <v>587761</v>
      </c>
      <c r="F701">
        <v>707253</v>
      </c>
      <c r="G701">
        <v>754990</v>
      </c>
      <c r="H701">
        <v>798589</v>
      </c>
      <c r="I701">
        <v>805670</v>
      </c>
      <c r="J701">
        <v>837392</v>
      </c>
      <c r="K701">
        <v>788046</v>
      </c>
      <c r="L701">
        <v>740972</v>
      </c>
      <c r="M701">
        <v>598817</v>
      </c>
      <c r="N701">
        <v>561480</v>
      </c>
    </row>
    <row r="702" spans="1:14" x14ac:dyDescent="0.3">
      <c r="A702" t="s">
        <v>177</v>
      </c>
      <c r="B702" t="s">
        <v>39</v>
      </c>
      <c r="C702">
        <v>759818</v>
      </c>
      <c r="D702">
        <v>555405</v>
      </c>
      <c r="E702">
        <v>585861</v>
      </c>
      <c r="F702">
        <v>710173</v>
      </c>
      <c r="G702">
        <v>728052</v>
      </c>
      <c r="H702">
        <v>780103</v>
      </c>
      <c r="I702">
        <v>725301</v>
      </c>
      <c r="J702">
        <v>829055</v>
      </c>
      <c r="K702">
        <v>701642</v>
      </c>
      <c r="L702">
        <v>760590</v>
      </c>
      <c r="M702">
        <v>597790</v>
      </c>
      <c r="N702">
        <v>556950</v>
      </c>
    </row>
    <row r="703" spans="1:14" x14ac:dyDescent="0.3">
      <c r="A703" t="s">
        <v>177</v>
      </c>
      <c r="B703" t="s">
        <v>40</v>
      </c>
      <c r="C703" s="3">
        <v>41640</v>
      </c>
      <c r="D703" s="3">
        <v>41671</v>
      </c>
      <c r="E703" s="3">
        <v>41699</v>
      </c>
      <c r="F703" s="3">
        <v>41730</v>
      </c>
      <c r="G703" s="3">
        <v>41760</v>
      </c>
      <c r="H703" s="3">
        <v>41791</v>
      </c>
      <c r="I703" s="3">
        <v>41821</v>
      </c>
      <c r="J703" s="3">
        <v>41852</v>
      </c>
      <c r="K703" s="3">
        <v>41883</v>
      </c>
      <c r="L703" s="3">
        <v>41913</v>
      </c>
      <c r="M703" s="3">
        <v>41944</v>
      </c>
      <c r="N703" s="3">
        <v>41974</v>
      </c>
    </row>
    <row r="704" spans="1:14" x14ac:dyDescent="0.3">
      <c r="A704" t="s">
        <v>177</v>
      </c>
      <c r="B704" t="s">
        <v>41</v>
      </c>
      <c r="C704" s="2">
        <v>0.53639999999999999</v>
      </c>
      <c r="D704" s="2">
        <v>0.63400000000000001</v>
      </c>
      <c r="E704" s="2">
        <v>0.63819999999999999</v>
      </c>
      <c r="F704" s="2">
        <v>0.58040000000000003</v>
      </c>
      <c r="G704" s="2">
        <v>0.61360000000000003</v>
      </c>
      <c r="H704" s="2">
        <v>0.60560000000000003</v>
      </c>
      <c r="I704" s="2">
        <v>0.63859999999999995</v>
      </c>
      <c r="J704" s="2">
        <v>0.65269999999999995</v>
      </c>
      <c r="K704" s="2">
        <v>0.59630000000000005</v>
      </c>
      <c r="L704" s="2">
        <v>0.57120000000000004</v>
      </c>
      <c r="M704" s="2">
        <v>0.6038</v>
      </c>
      <c r="N704" s="2">
        <v>0.67149999999999999</v>
      </c>
    </row>
    <row r="705" spans="1:14" x14ac:dyDescent="0.3">
      <c r="A705" t="s">
        <v>177</v>
      </c>
      <c r="B705" t="s">
        <v>42</v>
      </c>
      <c r="C705" s="2">
        <v>0.59699999999999998</v>
      </c>
      <c r="D705" s="2">
        <v>0.7681</v>
      </c>
      <c r="E705" s="2">
        <v>0.74009999999999998</v>
      </c>
      <c r="F705" s="2">
        <v>0.74539999999999995</v>
      </c>
      <c r="G705" s="2">
        <v>0.84930000000000005</v>
      </c>
      <c r="H705" s="2">
        <v>0.78739999999999999</v>
      </c>
      <c r="I705" s="2">
        <v>0.8306</v>
      </c>
      <c r="J705" s="2">
        <v>0.85129999999999995</v>
      </c>
      <c r="K705" s="2">
        <v>0.8044</v>
      </c>
      <c r="L705" s="2">
        <v>0.76249999999999996</v>
      </c>
      <c r="M705" s="2">
        <v>0.69879999999999998</v>
      </c>
      <c r="N705" s="2">
        <v>0.75990000000000002</v>
      </c>
    </row>
    <row r="706" spans="1:14" x14ac:dyDescent="0.3">
      <c r="A706" t="s">
        <v>177</v>
      </c>
      <c r="B706" t="s">
        <v>43</v>
      </c>
      <c r="C706" s="2">
        <v>0.53390000000000004</v>
      </c>
      <c r="D706" s="2">
        <v>0.61970000000000003</v>
      </c>
      <c r="E706" s="2">
        <v>0.62680000000000002</v>
      </c>
      <c r="F706" s="2">
        <v>0.52769999999999995</v>
      </c>
      <c r="G706" s="2">
        <v>0.54320000000000002</v>
      </c>
      <c r="H706" s="2">
        <v>0.54910000000000003</v>
      </c>
      <c r="I706" s="2">
        <v>0.57350000000000001</v>
      </c>
      <c r="J706" s="2">
        <v>0.58540000000000003</v>
      </c>
      <c r="K706" s="2">
        <v>0.52939999999999998</v>
      </c>
      <c r="L706" s="2">
        <v>0.5111</v>
      </c>
      <c r="M706" s="2">
        <v>0.58979999999999999</v>
      </c>
      <c r="N706" s="2">
        <v>0.6532</v>
      </c>
    </row>
    <row r="707" spans="1:14" x14ac:dyDescent="0.3">
      <c r="A707" t="s">
        <v>177</v>
      </c>
      <c r="B707" t="s">
        <v>44</v>
      </c>
      <c r="C707" s="2">
        <v>1</v>
      </c>
      <c r="D707" s="2">
        <v>1</v>
      </c>
      <c r="E707" s="2">
        <v>1</v>
      </c>
      <c r="F707" s="2">
        <v>1</v>
      </c>
      <c r="G707" s="2">
        <v>1</v>
      </c>
      <c r="H707" s="2">
        <v>1</v>
      </c>
      <c r="I707" s="2">
        <v>1</v>
      </c>
      <c r="J707" s="2">
        <v>1</v>
      </c>
      <c r="K707" s="2">
        <v>1</v>
      </c>
      <c r="L707" s="2">
        <v>1</v>
      </c>
      <c r="M707" s="2">
        <v>1</v>
      </c>
      <c r="N707" s="2">
        <v>1</v>
      </c>
    </row>
    <row r="708" spans="1:14" x14ac:dyDescent="0.3">
      <c r="A708" t="s">
        <v>177</v>
      </c>
      <c r="B708" t="s">
        <v>45</v>
      </c>
      <c r="C708" s="2">
        <v>1</v>
      </c>
      <c r="D708" s="2">
        <v>0.91349999999999998</v>
      </c>
      <c r="E708" s="2">
        <v>0.99680000000000002</v>
      </c>
      <c r="F708" s="2">
        <v>0.98519999999999996</v>
      </c>
      <c r="G708" s="2">
        <v>0.96430000000000005</v>
      </c>
      <c r="H708" s="2">
        <v>0.96220000000000006</v>
      </c>
      <c r="I708" s="2">
        <v>0.9002</v>
      </c>
      <c r="J708" s="2">
        <v>0.99</v>
      </c>
      <c r="K708" s="2">
        <v>0.89039999999999997</v>
      </c>
      <c r="L708" s="2">
        <v>0.99919999999999998</v>
      </c>
      <c r="M708" s="2">
        <v>0.99829999999999997</v>
      </c>
      <c r="N708" s="2">
        <v>0.9919</v>
      </c>
    </row>
    <row r="709" spans="1:14" x14ac:dyDescent="0.3">
      <c r="A709" t="s">
        <v>177</v>
      </c>
      <c r="B709" t="s">
        <v>46</v>
      </c>
      <c r="C709" s="2">
        <v>0.53639999999999999</v>
      </c>
      <c r="D709" s="2">
        <v>0.63400000000000001</v>
      </c>
      <c r="E709" s="2">
        <v>0.63819999999999999</v>
      </c>
      <c r="F709" s="2">
        <v>0.58040000000000003</v>
      </c>
      <c r="G709" s="2">
        <v>0.61360000000000003</v>
      </c>
      <c r="H709" s="2">
        <v>0.60560000000000003</v>
      </c>
      <c r="I709" s="2">
        <v>0.63859999999999995</v>
      </c>
      <c r="J709" s="2">
        <v>0.65269999999999995</v>
      </c>
      <c r="K709" s="2">
        <v>0.59630000000000005</v>
      </c>
      <c r="L709" s="2">
        <v>0.57120000000000004</v>
      </c>
      <c r="M709" s="2">
        <v>0.6038</v>
      </c>
      <c r="N709" s="2">
        <v>0.67149999999999999</v>
      </c>
    </row>
    <row r="710" spans="1:14" x14ac:dyDescent="0.3">
      <c r="A710" t="s">
        <v>177</v>
      </c>
      <c r="B710" t="s">
        <v>47</v>
      </c>
      <c r="C710" s="2">
        <v>0.59699999999999998</v>
      </c>
      <c r="D710" s="2">
        <v>0.7681</v>
      </c>
      <c r="E710" s="2">
        <v>0.74009999999999998</v>
      </c>
      <c r="F710" s="2">
        <v>0.74539999999999995</v>
      </c>
      <c r="G710" s="2">
        <v>0.84930000000000005</v>
      </c>
      <c r="H710" s="2">
        <v>0.78739999999999999</v>
      </c>
      <c r="I710" s="2">
        <v>0.8306</v>
      </c>
      <c r="J710" s="2">
        <v>0.85129999999999995</v>
      </c>
      <c r="K710" s="2">
        <v>0.8044</v>
      </c>
      <c r="L710" s="2">
        <v>0.76249999999999996</v>
      </c>
      <c r="M710" s="2">
        <v>0.69879999999999998</v>
      </c>
      <c r="N710" s="2">
        <v>0.75990000000000002</v>
      </c>
    </row>
    <row r="711" spans="1:14" x14ac:dyDescent="0.3">
      <c r="A711" t="s">
        <v>177</v>
      </c>
      <c r="B711" t="s">
        <v>48</v>
      </c>
      <c r="C711" s="2">
        <v>0.53390000000000004</v>
      </c>
      <c r="D711" s="2">
        <v>0.61970000000000003</v>
      </c>
      <c r="E711" s="2">
        <v>0.62680000000000002</v>
      </c>
      <c r="F711" s="2">
        <v>0.52769999999999995</v>
      </c>
      <c r="G711" s="2">
        <v>0.54320000000000002</v>
      </c>
      <c r="H711" s="2">
        <v>0.54910000000000003</v>
      </c>
      <c r="I711" s="2">
        <v>0.57350000000000001</v>
      </c>
      <c r="J711" s="2">
        <v>0.58540000000000003</v>
      </c>
      <c r="K711" s="2">
        <v>0.52939999999999998</v>
      </c>
      <c r="L711" s="2">
        <v>0.5111</v>
      </c>
      <c r="M711" s="2">
        <v>0.58979999999999999</v>
      </c>
      <c r="N711" s="2">
        <v>0.6532</v>
      </c>
    </row>
    <row r="712" spans="1:14" x14ac:dyDescent="0.3">
      <c r="A712" t="s">
        <v>177</v>
      </c>
      <c r="B712" t="s">
        <v>49</v>
      </c>
      <c r="C712" s="2">
        <v>0.53639999999999999</v>
      </c>
      <c r="D712" s="2">
        <v>0.69399999999999995</v>
      </c>
      <c r="E712" s="2">
        <v>0.64019999999999999</v>
      </c>
      <c r="F712" s="2">
        <v>0.58909999999999996</v>
      </c>
      <c r="G712" s="2">
        <v>0.63629999999999998</v>
      </c>
      <c r="H712" s="2">
        <v>0.62939999999999996</v>
      </c>
      <c r="I712" s="2">
        <v>0.70940000000000003</v>
      </c>
      <c r="J712" s="2">
        <v>0.65920000000000001</v>
      </c>
      <c r="K712" s="2">
        <v>0.66979999999999995</v>
      </c>
      <c r="L712" s="2">
        <v>0.57169999999999999</v>
      </c>
      <c r="M712" s="2">
        <v>0.6048</v>
      </c>
      <c r="N712" s="2">
        <v>0.67700000000000005</v>
      </c>
    </row>
    <row r="713" spans="1:14" x14ac:dyDescent="0.3">
      <c r="A713" t="s">
        <v>177</v>
      </c>
      <c r="B713" t="s">
        <v>50</v>
      </c>
    </row>
    <row r="714" spans="1:14" x14ac:dyDescent="0.3">
      <c r="A714" t="s">
        <v>177</v>
      </c>
      <c r="B714" t="s">
        <v>51</v>
      </c>
      <c r="C714" s="2">
        <v>0</v>
      </c>
      <c r="D714" s="2">
        <v>0</v>
      </c>
      <c r="E714" s="2">
        <v>0</v>
      </c>
      <c r="F714" s="2">
        <v>0</v>
      </c>
      <c r="G714" s="2">
        <v>0</v>
      </c>
      <c r="H714" s="2">
        <v>0</v>
      </c>
      <c r="I714" s="2">
        <v>0</v>
      </c>
      <c r="J714" s="2">
        <v>0</v>
      </c>
      <c r="K714" s="2">
        <v>0</v>
      </c>
      <c r="L714" s="2">
        <v>0</v>
      </c>
      <c r="M714" s="2">
        <v>0</v>
      </c>
      <c r="N714" s="2">
        <v>0</v>
      </c>
    </row>
    <row r="715" spans="1:14" x14ac:dyDescent="0.3">
      <c r="A715" t="s">
        <v>177</v>
      </c>
      <c r="B715" t="s">
        <v>52</v>
      </c>
      <c r="C715" s="2">
        <v>0</v>
      </c>
      <c r="D715" s="2">
        <v>0</v>
      </c>
      <c r="E715" s="2">
        <v>0</v>
      </c>
      <c r="F715" s="2">
        <v>0</v>
      </c>
      <c r="G715" s="2">
        <v>0</v>
      </c>
      <c r="H715" s="2">
        <v>0</v>
      </c>
      <c r="I715" s="2">
        <v>0</v>
      </c>
      <c r="J715" s="2">
        <v>0</v>
      </c>
      <c r="K715" s="2">
        <v>0</v>
      </c>
      <c r="L715" s="2">
        <v>0</v>
      </c>
      <c r="M715" s="2">
        <v>0</v>
      </c>
      <c r="N715" s="2">
        <v>0</v>
      </c>
    </row>
    <row r="716" spans="1:14" x14ac:dyDescent="0.3">
      <c r="A716" t="s">
        <v>177</v>
      </c>
      <c r="B716" t="s">
        <v>53</v>
      </c>
      <c r="C716" s="2">
        <v>0</v>
      </c>
      <c r="D716" s="2">
        <v>0</v>
      </c>
      <c r="E716" s="2">
        <v>0</v>
      </c>
      <c r="F716" s="2">
        <v>0</v>
      </c>
      <c r="G716" s="2">
        <v>0</v>
      </c>
      <c r="H716" s="2">
        <v>0</v>
      </c>
      <c r="I716" s="2">
        <v>0</v>
      </c>
      <c r="J716" s="2">
        <v>0</v>
      </c>
      <c r="K716" s="2">
        <v>0</v>
      </c>
      <c r="L716" s="2">
        <v>0</v>
      </c>
      <c r="M716" s="2">
        <v>0</v>
      </c>
      <c r="N716" s="2">
        <v>0</v>
      </c>
    </row>
    <row r="717" spans="1:14" x14ac:dyDescent="0.3">
      <c r="A717" t="s">
        <v>177</v>
      </c>
      <c r="B717" t="s">
        <v>54</v>
      </c>
      <c r="C717" s="2">
        <v>0</v>
      </c>
      <c r="D717" s="2">
        <v>0</v>
      </c>
      <c r="E717" s="2">
        <v>0</v>
      </c>
      <c r="F717" s="2">
        <v>0</v>
      </c>
      <c r="G717" s="2">
        <v>0</v>
      </c>
      <c r="H717" s="2">
        <v>0</v>
      </c>
      <c r="I717" s="2">
        <v>0</v>
      </c>
      <c r="J717" s="2">
        <v>0</v>
      </c>
      <c r="K717" s="2">
        <v>0</v>
      </c>
      <c r="L717" s="2">
        <v>0</v>
      </c>
      <c r="M717" s="2">
        <v>0</v>
      </c>
      <c r="N717" s="2">
        <v>0</v>
      </c>
    </row>
    <row r="718" spans="1:14" x14ac:dyDescent="0.3">
      <c r="A718" t="s">
        <v>177</v>
      </c>
      <c r="B718" t="s">
        <v>55</v>
      </c>
      <c r="C718" s="2">
        <v>0</v>
      </c>
      <c r="D718" s="2">
        <v>0</v>
      </c>
      <c r="E718" s="2">
        <v>0</v>
      </c>
      <c r="F718" s="2">
        <v>0</v>
      </c>
      <c r="G718" s="2">
        <v>0</v>
      </c>
      <c r="H718" s="2">
        <v>0</v>
      </c>
      <c r="I718" s="2">
        <v>0</v>
      </c>
      <c r="J718" s="2">
        <v>0</v>
      </c>
      <c r="K718" s="2">
        <v>0</v>
      </c>
      <c r="L718" s="2">
        <v>0</v>
      </c>
      <c r="M718" s="2">
        <v>0</v>
      </c>
      <c r="N718" s="2">
        <v>0</v>
      </c>
    </row>
    <row r="719" spans="1:14" x14ac:dyDescent="0.3">
      <c r="A719" t="s">
        <v>177</v>
      </c>
      <c r="B719" t="s">
        <v>56</v>
      </c>
      <c r="C719" s="2">
        <v>0</v>
      </c>
      <c r="D719" s="2">
        <v>0</v>
      </c>
      <c r="E719" s="2">
        <v>0</v>
      </c>
      <c r="F719" s="2">
        <v>0</v>
      </c>
      <c r="G719" s="2">
        <v>0</v>
      </c>
      <c r="H719" s="2">
        <v>0</v>
      </c>
      <c r="I719" s="2">
        <v>0</v>
      </c>
      <c r="J719" s="2">
        <v>0</v>
      </c>
      <c r="K719" s="2">
        <v>0</v>
      </c>
      <c r="L719" s="2">
        <v>0</v>
      </c>
      <c r="M719" s="2">
        <v>0</v>
      </c>
      <c r="N719" s="2">
        <v>0</v>
      </c>
    </row>
    <row r="720" spans="1:14" x14ac:dyDescent="0.3">
      <c r="A720" t="s">
        <v>177</v>
      </c>
      <c r="B720" t="s">
        <v>57</v>
      </c>
      <c r="C720" s="2">
        <v>0</v>
      </c>
      <c r="D720" s="2">
        <v>0</v>
      </c>
      <c r="E720" s="2">
        <v>0</v>
      </c>
      <c r="F720" s="2">
        <v>0</v>
      </c>
      <c r="G720" s="2">
        <v>0</v>
      </c>
      <c r="H720" s="2">
        <v>0</v>
      </c>
      <c r="I720" s="2">
        <v>0</v>
      </c>
      <c r="J720" s="2">
        <v>0</v>
      </c>
      <c r="K720" s="2">
        <v>0</v>
      </c>
      <c r="L720" s="2">
        <v>0</v>
      </c>
      <c r="M720" s="2">
        <v>0</v>
      </c>
      <c r="N720" s="2">
        <v>0</v>
      </c>
    </row>
    <row r="721" spans="1:14" x14ac:dyDescent="0.3">
      <c r="A721" t="s">
        <v>177</v>
      </c>
      <c r="B721" t="s">
        <v>58</v>
      </c>
    </row>
    <row r="722" spans="1:14" x14ac:dyDescent="0.3">
      <c r="A722" t="s">
        <v>177</v>
      </c>
      <c r="B722" t="s">
        <v>59</v>
      </c>
      <c r="C722">
        <v>1</v>
      </c>
      <c r="D722">
        <v>1</v>
      </c>
      <c r="E722">
        <v>1</v>
      </c>
      <c r="F722">
        <v>1</v>
      </c>
      <c r="G722">
        <v>1</v>
      </c>
      <c r="H722">
        <v>1</v>
      </c>
      <c r="I722">
        <v>1</v>
      </c>
      <c r="J722">
        <v>1</v>
      </c>
      <c r="K722">
        <v>1</v>
      </c>
      <c r="L722">
        <v>1</v>
      </c>
      <c r="M722">
        <v>1</v>
      </c>
      <c r="N722">
        <v>1</v>
      </c>
    </row>
    <row r="723" spans="1:14" x14ac:dyDescent="0.3">
      <c r="A723" t="s">
        <v>177</v>
      </c>
      <c r="B723" t="s">
        <v>60</v>
      </c>
      <c r="C723">
        <v>1</v>
      </c>
      <c r="D723">
        <v>1</v>
      </c>
      <c r="E723">
        <v>1</v>
      </c>
      <c r="F723">
        <v>1</v>
      </c>
      <c r="G723">
        <v>1</v>
      </c>
      <c r="H723">
        <v>1</v>
      </c>
      <c r="I723">
        <v>1</v>
      </c>
      <c r="J723">
        <v>1</v>
      </c>
      <c r="K723">
        <v>1</v>
      </c>
      <c r="L723">
        <v>1</v>
      </c>
      <c r="M723">
        <v>1</v>
      </c>
      <c r="N723">
        <v>1</v>
      </c>
    </row>
    <row r="724" spans="1:14" x14ac:dyDescent="0.3">
      <c r="A724" t="s">
        <v>177</v>
      </c>
      <c r="B724" t="s">
        <v>61</v>
      </c>
      <c r="C724">
        <v>1</v>
      </c>
      <c r="D724">
        <v>1</v>
      </c>
      <c r="E724">
        <v>1</v>
      </c>
      <c r="F724">
        <v>1</v>
      </c>
      <c r="G724">
        <v>1</v>
      </c>
      <c r="H724">
        <v>1</v>
      </c>
      <c r="I724">
        <v>1</v>
      </c>
      <c r="J724">
        <v>1</v>
      </c>
      <c r="K724">
        <v>1</v>
      </c>
      <c r="L724">
        <v>1</v>
      </c>
      <c r="M724">
        <v>1</v>
      </c>
      <c r="N724">
        <v>1</v>
      </c>
    </row>
    <row r="725" spans="1:14" x14ac:dyDescent="0.3">
      <c r="A725" t="s">
        <v>177</v>
      </c>
      <c r="B725" t="s">
        <v>62</v>
      </c>
      <c r="C725">
        <v>1</v>
      </c>
      <c r="D725">
        <v>1</v>
      </c>
      <c r="E725">
        <v>1</v>
      </c>
      <c r="F725">
        <v>1</v>
      </c>
      <c r="G725">
        <v>1</v>
      </c>
      <c r="H725">
        <v>1</v>
      </c>
      <c r="I725">
        <v>1</v>
      </c>
      <c r="J725">
        <v>1</v>
      </c>
      <c r="K725">
        <v>1</v>
      </c>
      <c r="L725">
        <v>1</v>
      </c>
      <c r="M725">
        <v>1</v>
      </c>
      <c r="N725">
        <v>1</v>
      </c>
    </row>
    <row r="727" spans="1:14" x14ac:dyDescent="0.3">
      <c r="A727" s="4" t="s">
        <v>330</v>
      </c>
    </row>
    <row r="728" spans="1:14" x14ac:dyDescent="0.3">
      <c r="A728" s="5" t="s">
        <v>327</v>
      </c>
    </row>
    <row r="730" spans="1:14" x14ac:dyDescent="0.3">
      <c r="A730" t="s">
        <v>185</v>
      </c>
      <c r="B730" t="s">
        <v>186</v>
      </c>
    </row>
    <row r="731" spans="1:14" x14ac:dyDescent="0.3">
      <c r="A731" t="s">
        <v>187</v>
      </c>
      <c r="B731" t="s">
        <v>3</v>
      </c>
      <c r="C731" s="1">
        <v>41640</v>
      </c>
      <c r="D731" s="1">
        <v>41671</v>
      </c>
      <c r="E731" s="1">
        <v>41699</v>
      </c>
      <c r="F731" s="1">
        <v>41730</v>
      </c>
      <c r="G731" s="1">
        <v>41760</v>
      </c>
      <c r="H731" s="1">
        <v>41791</v>
      </c>
      <c r="I731" s="1">
        <v>41821</v>
      </c>
      <c r="J731" s="1">
        <v>41852</v>
      </c>
      <c r="K731" s="1">
        <v>41883</v>
      </c>
      <c r="L731" s="1">
        <v>41913</v>
      </c>
      <c r="M731" s="1">
        <v>41944</v>
      </c>
      <c r="N731" s="1">
        <v>41974</v>
      </c>
    </row>
    <row r="732" spans="1:14" x14ac:dyDescent="0.3">
      <c r="A732" t="s">
        <v>187</v>
      </c>
      <c r="B732" t="s">
        <v>4</v>
      </c>
      <c r="C732">
        <v>27</v>
      </c>
      <c r="D732">
        <v>27</v>
      </c>
      <c r="E732">
        <v>27</v>
      </c>
      <c r="F732">
        <v>27</v>
      </c>
      <c r="G732">
        <v>27</v>
      </c>
      <c r="H732">
        <v>27</v>
      </c>
      <c r="I732">
        <v>27</v>
      </c>
      <c r="J732">
        <v>27</v>
      </c>
      <c r="K732">
        <v>27</v>
      </c>
      <c r="L732">
        <v>27</v>
      </c>
      <c r="M732">
        <v>27</v>
      </c>
      <c r="N732">
        <v>27</v>
      </c>
    </row>
    <row r="733" spans="1:14" x14ac:dyDescent="0.3">
      <c r="A733" t="s">
        <v>187</v>
      </c>
      <c r="B733" t="s">
        <v>5</v>
      </c>
      <c r="C733">
        <v>7818300</v>
      </c>
      <c r="D733">
        <v>7222950</v>
      </c>
      <c r="E733">
        <v>6524700</v>
      </c>
      <c r="F733">
        <v>7231000</v>
      </c>
      <c r="G733">
        <v>8336650</v>
      </c>
      <c r="H733">
        <v>7799750</v>
      </c>
      <c r="I733">
        <v>8283532</v>
      </c>
      <c r="J733">
        <v>7994350</v>
      </c>
      <c r="K733">
        <v>7991200</v>
      </c>
      <c r="L733">
        <v>7990150</v>
      </c>
      <c r="M733">
        <v>7327950</v>
      </c>
      <c r="N733">
        <v>6884850</v>
      </c>
    </row>
    <row r="734" spans="1:14" x14ac:dyDescent="0.3">
      <c r="A734" t="s">
        <v>187</v>
      </c>
      <c r="B734" t="s">
        <v>6</v>
      </c>
    </row>
    <row r="735" spans="1:14" x14ac:dyDescent="0.3">
      <c r="A735" t="s">
        <v>187</v>
      </c>
      <c r="B735" t="s">
        <v>7</v>
      </c>
      <c r="C735">
        <v>27</v>
      </c>
      <c r="D735">
        <v>27</v>
      </c>
      <c r="E735">
        <v>27</v>
      </c>
      <c r="F735">
        <v>27</v>
      </c>
      <c r="G735">
        <v>27</v>
      </c>
      <c r="H735">
        <v>27</v>
      </c>
      <c r="I735">
        <v>27</v>
      </c>
      <c r="J735">
        <v>27</v>
      </c>
      <c r="K735">
        <v>27</v>
      </c>
      <c r="L735">
        <v>27</v>
      </c>
      <c r="M735">
        <v>27</v>
      </c>
      <c r="N735">
        <v>27</v>
      </c>
    </row>
    <row r="736" spans="1:14" x14ac:dyDescent="0.3">
      <c r="A736" t="s">
        <v>187</v>
      </c>
      <c r="B736" t="s">
        <v>8</v>
      </c>
    </row>
    <row r="737" spans="1:14" x14ac:dyDescent="0.3">
      <c r="A737" t="s">
        <v>187</v>
      </c>
      <c r="B737" t="s">
        <v>9</v>
      </c>
      <c r="C737">
        <v>7275924</v>
      </c>
      <c r="D737">
        <v>6622690</v>
      </c>
      <c r="E737">
        <v>7513756</v>
      </c>
      <c r="F737">
        <v>7607478</v>
      </c>
      <c r="G737">
        <v>8025867</v>
      </c>
      <c r="H737">
        <v>7866068</v>
      </c>
      <c r="I737">
        <v>8226378</v>
      </c>
      <c r="J737">
        <v>8192948</v>
      </c>
      <c r="K737">
        <v>7839607</v>
      </c>
      <c r="L737">
        <v>7899957</v>
      </c>
      <c r="M737">
        <v>6955280</v>
      </c>
      <c r="N737">
        <v>7354672</v>
      </c>
    </row>
    <row r="738" spans="1:14" x14ac:dyDescent="0.3">
      <c r="A738" t="s">
        <v>187</v>
      </c>
      <c r="B738" t="s">
        <v>10</v>
      </c>
      <c r="C738">
        <v>2111680</v>
      </c>
      <c r="D738">
        <v>1936655</v>
      </c>
      <c r="E738">
        <v>2119953</v>
      </c>
      <c r="F738">
        <v>2553107</v>
      </c>
      <c r="G738">
        <v>2477699</v>
      </c>
      <c r="H738">
        <v>2519719</v>
      </c>
      <c r="I738">
        <v>2668123</v>
      </c>
      <c r="J738">
        <v>2598023</v>
      </c>
      <c r="K738">
        <v>2555012</v>
      </c>
      <c r="L738">
        <v>2725108</v>
      </c>
      <c r="M738">
        <v>1888865</v>
      </c>
      <c r="N738">
        <v>2177165</v>
      </c>
    </row>
    <row r="739" spans="1:14" x14ac:dyDescent="0.3">
      <c r="A739" t="s">
        <v>187</v>
      </c>
      <c r="B739" t="s">
        <v>11</v>
      </c>
      <c r="C739">
        <v>5164244</v>
      </c>
      <c r="D739">
        <v>4686034</v>
      </c>
      <c r="E739">
        <v>5393802</v>
      </c>
      <c r="F739">
        <v>5054371</v>
      </c>
      <c r="G739">
        <v>5548168</v>
      </c>
      <c r="H739">
        <v>5346349</v>
      </c>
      <c r="I739">
        <v>5558255</v>
      </c>
      <c r="J739">
        <v>5594925</v>
      </c>
      <c r="K739">
        <v>5284595</v>
      </c>
      <c r="L739">
        <v>5174849</v>
      </c>
      <c r="M739">
        <v>5066415</v>
      </c>
      <c r="N739">
        <v>5177507</v>
      </c>
    </row>
    <row r="740" spans="1:14" x14ac:dyDescent="0.3">
      <c r="A740" t="s">
        <v>187</v>
      </c>
      <c r="B740" t="s">
        <v>12</v>
      </c>
      <c r="C740" s="2">
        <v>0.29022999999999999</v>
      </c>
      <c r="D740" s="2">
        <v>0.29243000000000002</v>
      </c>
      <c r="E740" s="2">
        <v>0.28214</v>
      </c>
      <c r="F740" s="2">
        <v>0.33560000000000001</v>
      </c>
      <c r="G740" s="2">
        <v>0.30870999999999998</v>
      </c>
      <c r="H740" s="2">
        <v>0.32033</v>
      </c>
      <c r="I740" s="2">
        <v>0.32434000000000002</v>
      </c>
      <c r="J740" s="2">
        <v>0.31709999999999999</v>
      </c>
      <c r="K740" s="2">
        <v>0.32590999999999998</v>
      </c>
      <c r="L740" s="2">
        <v>0.34494999999999998</v>
      </c>
      <c r="M740" s="2">
        <v>0.27156999999999998</v>
      </c>
      <c r="N740" s="2">
        <v>0.29602000000000001</v>
      </c>
    </row>
    <row r="741" spans="1:14" x14ac:dyDescent="0.3">
      <c r="A741" t="s">
        <v>187</v>
      </c>
      <c r="B741" t="s">
        <v>13</v>
      </c>
      <c r="C741" s="2">
        <v>0.70977000000000001</v>
      </c>
      <c r="D741" s="2">
        <v>0.70757000000000003</v>
      </c>
      <c r="E741" s="2">
        <v>0.71786000000000005</v>
      </c>
      <c r="F741" s="2">
        <v>0.66439999999999999</v>
      </c>
      <c r="G741" s="2">
        <v>0.69128999999999996</v>
      </c>
      <c r="H741" s="2">
        <v>0.67967</v>
      </c>
      <c r="I741" s="2">
        <v>0.67566000000000004</v>
      </c>
      <c r="J741" s="2">
        <v>0.68289999999999995</v>
      </c>
      <c r="K741" s="2">
        <v>0.67408999999999997</v>
      </c>
      <c r="L741" s="2">
        <v>0.65505000000000002</v>
      </c>
      <c r="M741" s="2">
        <v>0.72843000000000002</v>
      </c>
      <c r="N741" s="2">
        <v>0.70398000000000005</v>
      </c>
    </row>
    <row r="742" spans="1:14" x14ac:dyDescent="0.3">
      <c r="A742" t="s">
        <v>187</v>
      </c>
      <c r="B742" t="s">
        <v>14</v>
      </c>
    </row>
    <row r="743" spans="1:14" x14ac:dyDescent="0.3">
      <c r="A743" t="s">
        <v>187</v>
      </c>
      <c r="B743" t="s">
        <v>15</v>
      </c>
      <c r="C743">
        <v>18217</v>
      </c>
      <c r="D743">
        <v>19529</v>
      </c>
      <c r="E743">
        <v>18333</v>
      </c>
      <c r="F743">
        <v>19636</v>
      </c>
      <c r="G743">
        <v>19302</v>
      </c>
      <c r="H743">
        <v>19589</v>
      </c>
      <c r="I743">
        <v>20575</v>
      </c>
      <c r="J743">
        <v>20749</v>
      </c>
      <c r="K743">
        <v>20366</v>
      </c>
      <c r="L743">
        <v>19748</v>
      </c>
      <c r="M743">
        <v>18832</v>
      </c>
      <c r="N743">
        <v>17805</v>
      </c>
    </row>
    <row r="744" spans="1:14" x14ac:dyDescent="0.3">
      <c r="A744" t="s">
        <v>187</v>
      </c>
      <c r="B744" t="s">
        <v>16</v>
      </c>
      <c r="C744">
        <v>17207</v>
      </c>
      <c r="D744">
        <v>18749</v>
      </c>
      <c r="E744">
        <v>17294</v>
      </c>
      <c r="F744">
        <v>18560</v>
      </c>
      <c r="G744">
        <v>18548</v>
      </c>
      <c r="H744">
        <v>18834</v>
      </c>
      <c r="I744">
        <v>19608</v>
      </c>
      <c r="J744">
        <v>19812</v>
      </c>
      <c r="K744">
        <v>19364</v>
      </c>
      <c r="L744">
        <v>19004</v>
      </c>
      <c r="M744">
        <v>18071</v>
      </c>
      <c r="N744">
        <v>16823</v>
      </c>
    </row>
    <row r="745" spans="1:14" x14ac:dyDescent="0.3">
      <c r="A745" t="s">
        <v>187</v>
      </c>
      <c r="B745" t="s">
        <v>17</v>
      </c>
      <c r="C745">
        <v>18026</v>
      </c>
      <c r="D745">
        <v>19313</v>
      </c>
      <c r="E745">
        <v>18124</v>
      </c>
      <c r="F745">
        <v>18791</v>
      </c>
      <c r="G745">
        <v>18144</v>
      </c>
      <c r="H745">
        <v>18824</v>
      </c>
      <c r="I745">
        <v>19803</v>
      </c>
      <c r="J745">
        <v>20101</v>
      </c>
      <c r="K745">
        <v>19739</v>
      </c>
      <c r="L745">
        <v>19133</v>
      </c>
      <c r="M745">
        <v>18402</v>
      </c>
      <c r="N745">
        <v>17666</v>
      </c>
    </row>
    <row r="746" spans="1:14" x14ac:dyDescent="0.3">
      <c r="A746" t="s">
        <v>187</v>
      </c>
      <c r="B746" t="s">
        <v>18</v>
      </c>
      <c r="C746" t="s">
        <v>66</v>
      </c>
      <c r="D746" t="s">
        <v>89</v>
      </c>
      <c r="E746" t="s">
        <v>188</v>
      </c>
      <c r="F746" t="s">
        <v>189</v>
      </c>
      <c r="G746" t="s">
        <v>190</v>
      </c>
      <c r="H746" t="s">
        <v>191</v>
      </c>
      <c r="I746" t="s">
        <v>25</v>
      </c>
      <c r="J746" t="s">
        <v>192</v>
      </c>
      <c r="K746" t="s">
        <v>27</v>
      </c>
      <c r="L746" t="s">
        <v>28</v>
      </c>
      <c r="M746" t="s">
        <v>183</v>
      </c>
      <c r="N746" t="s">
        <v>76</v>
      </c>
    </row>
    <row r="747" spans="1:14" x14ac:dyDescent="0.3">
      <c r="A747" t="s">
        <v>187</v>
      </c>
      <c r="B747" t="s">
        <v>31</v>
      </c>
      <c r="C747" t="s">
        <v>123</v>
      </c>
      <c r="D747" t="s">
        <v>123</v>
      </c>
      <c r="E747" t="s">
        <v>123</v>
      </c>
      <c r="F747" t="s">
        <v>123</v>
      </c>
      <c r="G747" t="s">
        <v>108</v>
      </c>
      <c r="H747" t="s">
        <v>123</v>
      </c>
      <c r="I747" t="s">
        <v>123</v>
      </c>
      <c r="J747" t="s">
        <v>123</v>
      </c>
      <c r="K747" t="s">
        <v>123</v>
      </c>
      <c r="L747" t="s">
        <v>123</v>
      </c>
      <c r="M747" t="s">
        <v>123</v>
      </c>
      <c r="N747" t="s">
        <v>123</v>
      </c>
    </row>
    <row r="748" spans="1:14" x14ac:dyDescent="0.3">
      <c r="A748" t="s">
        <v>187</v>
      </c>
      <c r="B748" t="s">
        <v>36</v>
      </c>
      <c r="C748">
        <v>15931</v>
      </c>
      <c r="D748">
        <v>16334</v>
      </c>
      <c r="E748">
        <v>16009</v>
      </c>
      <c r="F748">
        <v>15901</v>
      </c>
      <c r="G748">
        <v>16016</v>
      </c>
      <c r="H748">
        <v>16493</v>
      </c>
      <c r="I748">
        <v>16494</v>
      </c>
      <c r="J748">
        <v>16573</v>
      </c>
      <c r="K748">
        <v>16315</v>
      </c>
      <c r="L748">
        <v>16308</v>
      </c>
      <c r="M748">
        <v>16525</v>
      </c>
      <c r="N748">
        <v>15723</v>
      </c>
    </row>
    <row r="749" spans="1:14" x14ac:dyDescent="0.3">
      <c r="A749" t="s">
        <v>187</v>
      </c>
      <c r="B749" t="s">
        <v>37</v>
      </c>
      <c r="C749">
        <v>14485</v>
      </c>
      <c r="D749">
        <v>15505</v>
      </c>
      <c r="E749">
        <v>14988</v>
      </c>
      <c r="F749">
        <v>15901</v>
      </c>
      <c r="G749">
        <v>15942</v>
      </c>
      <c r="H749">
        <v>16493</v>
      </c>
      <c r="I749">
        <v>16494</v>
      </c>
      <c r="J749">
        <v>16573</v>
      </c>
      <c r="K749">
        <v>16315</v>
      </c>
      <c r="L749">
        <v>16308</v>
      </c>
      <c r="M749">
        <v>15718</v>
      </c>
      <c r="N749">
        <v>15003</v>
      </c>
    </row>
    <row r="750" spans="1:14" x14ac:dyDescent="0.3">
      <c r="A750" t="s">
        <v>187</v>
      </c>
      <c r="B750" t="s">
        <v>38</v>
      </c>
      <c r="C750">
        <v>15931</v>
      </c>
      <c r="D750">
        <v>16334</v>
      </c>
      <c r="E750">
        <v>16009</v>
      </c>
      <c r="F750">
        <v>15852</v>
      </c>
      <c r="G750">
        <v>16016</v>
      </c>
      <c r="H750">
        <v>15931</v>
      </c>
      <c r="I750">
        <v>16147</v>
      </c>
      <c r="J750">
        <v>16351</v>
      </c>
      <c r="K750">
        <v>16253</v>
      </c>
      <c r="L750">
        <v>16195</v>
      </c>
      <c r="M750">
        <v>16525</v>
      </c>
      <c r="N750">
        <v>15723</v>
      </c>
    </row>
    <row r="751" spans="1:14" x14ac:dyDescent="0.3">
      <c r="A751" t="s">
        <v>187</v>
      </c>
      <c r="B751" t="s">
        <v>39</v>
      </c>
      <c r="C751">
        <v>12924</v>
      </c>
      <c r="D751">
        <v>12611</v>
      </c>
      <c r="E751">
        <v>9034</v>
      </c>
      <c r="F751">
        <v>13327</v>
      </c>
      <c r="G751">
        <v>15147</v>
      </c>
      <c r="H751">
        <v>13525</v>
      </c>
      <c r="I751">
        <v>15710</v>
      </c>
      <c r="J751">
        <v>15115</v>
      </c>
      <c r="K751">
        <v>15833</v>
      </c>
      <c r="L751">
        <v>14209</v>
      </c>
      <c r="M751">
        <v>12357</v>
      </c>
      <c r="N751">
        <v>11987</v>
      </c>
    </row>
    <row r="752" spans="1:14" x14ac:dyDescent="0.3">
      <c r="A752" t="s">
        <v>187</v>
      </c>
      <c r="B752" t="s">
        <v>40</v>
      </c>
      <c r="C752" s="3">
        <v>41640</v>
      </c>
      <c r="D752" s="3">
        <v>41671</v>
      </c>
      <c r="E752" s="3">
        <v>41699</v>
      </c>
      <c r="F752" s="3">
        <v>41730</v>
      </c>
      <c r="G752" s="3">
        <v>41760</v>
      </c>
      <c r="H752" s="3">
        <v>41791</v>
      </c>
      <c r="I752" s="3">
        <v>41821</v>
      </c>
      <c r="J752" s="3">
        <v>41852</v>
      </c>
      <c r="K752" s="3">
        <v>41883</v>
      </c>
      <c r="L752" s="3">
        <v>41913</v>
      </c>
      <c r="M752" s="3">
        <v>41944</v>
      </c>
      <c r="N752" s="3">
        <v>41974</v>
      </c>
    </row>
    <row r="753" spans="1:14" x14ac:dyDescent="0.3">
      <c r="A753" t="s">
        <v>187</v>
      </c>
      <c r="B753" t="s">
        <v>41</v>
      </c>
      <c r="C753" s="2">
        <v>0.53680000000000005</v>
      </c>
      <c r="D753" s="2">
        <v>0.50460000000000005</v>
      </c>
      <c r="E753" s="2">
        <v>0.55159999999999998</v>
      </c>
      <c r="F753" s="2">
        <v>0.53810000000000002</v>
      </c>
      <c r="G753" s="2">
        <v>0.55889999999999995</v>
      </c>
      <c r="H753" s="2">
        <v>0.55769999999999997</v>
      </c>
      <c r="I753" s="2">
        <v>0.53739999999999999</v>
      </c>
      <c r="J753" s="2">
        <v>0.53069999999999995</v>
      </c>
      <c r="K753" s="2">
        <v>0.53459999999999996</v>
      </c>
      <c r="L753" s="2">
        <v>0.53769999999999996</v>
      </c>
      <c r="M753" s="2">
        <v>0.51300000000000001</v>
      </c>
      <c r="N753" s="2">
        <v>0.55520000000000003</v>
      </c>
    </row>
    <row r="754" spans="1:14" x14ac:dyDescent="0.3">
      <c r="A754" t="s">
        <v>187</v>
      </c>
      <c r="B754" t="s">
        <v>42</v>
      </c>
      <c r="C754" s="2">
        <v>0.69730000000000003</v>
      </c>
      <c r="D754" s="2">
        <v>0.64559999999999995</v>
      </c>
      <c r="E754" s="2">
        <v>0.72970000000000002</v>
      </c>
      <c r="F754" s="2">
        <v>0.69469999999999998</v>
      </c>
      <c r="G754" s="2">
        <v>0.70679999999999998</v>
      </c>
      <c r="H754" s="2">
        <v>0.70789999999999997</v>
      </c>
      <c r="I754" s="2">
        <v>0.68720000000000003</v>
      </c>
      <c r="J754" s="2">
        <v>0.69379999999999997</v>
      </c>
      <c r="K754" s="2">
        <v>0.69810000000000005</v>
      </c>
      <c r="L754" s="2">
        <v>0.69269999999999998</v>
      </c>
      <c r="M754" s="2">
        <v>0.68769999999999998</v>
      </c>
      <c r="N754" s="2">
        <v>0.73529999999999995</v>
      </c>
    </row>
    <row r="755" spans="1:14" x14ac:dyDescent="0.3">
      <c r="A755" t="s">
        <v>187</v>
      </c>
      <c r="B755" t="s">
        <v>43</v>
      </c>
      <c r="C755" s="2">
        <v>0.50439999999999996</v>
      </c>
      <c r="D755" s="2">
        <v>0.47389999999999999</v>
      </c>
      <c r="E755" s="2">
        <v>0.51759999999999995</v>
      </c>
      <c r="F755" s="2">
        <v>0.51529999999999998</v>
      </c>
      <c r="G755" s="2">
        <v>0.55100000000000005</v>
      </c>
      <c r="H755" s="2">
        <v>0.53490000000000004</v>
      </c>
      <c r="I755" s="2">
        <v>0.5141</v>
      </c>
      <c r="J755" s="2">
        <v>0.50149999999999995</v>
      </c>
      <c r="K755" s="2">
        <v>0.50419999999999998</v>
      </c>
      <c r="L755" s="2">
        <v>0.50370000000000004</v>
      </c>
      <c r="M755" s="2">
        <v>0.48470000000000002</v>
      </c>
      <c r="N755" s="2">
        <v>0.51600000000000001</v>
      </c>
    </row>
    <row r="756" spans="1:14" x14ac:dyDescent="0.3">
      <c r="A756" t="s">
        <v>187</v>
      </c>
      <c r="B756" t="s">
        <v>44</v>
      </c>
      <c r="C756" s="2">
        <v>0.87450000000000006</v>
      </c>
      <c r="D756" s="2">
        <v>0.83640000000000003</v>
      </c>
      <c r="E756" s="2">
        <v>0.87319999999999998</v>
      </c>
      <c r="F756" s="2">
        <v>0.80979999999999996</v>
      </c>
      <c r="G756" s="2">
        <v>0.82969999999999999</v>
      </c>
      <c r="H756" s="2">
        <v>0.84189999999999998</v>
      </c>
      <c r="I756" s="2">
        <v>0.80159999999999998</v>
      </c>
      <c r="J756" s="2">
        <v>0.79869999999999997</v>
      </c>
      <c r="K756" s="2">
        <v>0.80110000000000003</v>
      </c>
      <c r="L756" s="2">
        <v>0.82579999999999998</v>
      </c>
      <c r="M756" s="2">
        <v>0.87749999999999995</v>
      </c>
      <c r="N756" s="2">
        <v>0.8831</v>
      </c>
    </row>
    <row r="757" spans="1:14" x14ac:dyDescent="0.3">
      <c r="A757" t="s">
        <v>187</v>
      </c>
      <c r="B757" t="s">
        <v>45</v>
      </c>
      <c r="C757" s="2">
        <v>0.70940000000000003</v>
      </c>
      <c r="D757" s="2">
        <v>0.64570000000000005</v>
      </c>
      <c r="E757" s="2">
        <v>0.49270000000000003</v>
      </c>
      <c r="F757" s="2">
        <v>0.67869999999999997</v>
      </c>
      <c r="G757" s="2">
        <v>0.78469999999999995</v>
      </c>
      <c r="H757" s="2">
        <v>0.69040000000000001</v>
      </c>
      <c r="I757" s="2">
        <v>0.76349999999999996</v>
      </c>
      <c r="J757" s="2">
        <v>0.72850000000000004</v>
      </c>
      <c r="K757" s="2">
        <v>0.77739999999999998</v>
      </c>
      <c r="L757" s="2">
        <v>0.71950000000000003</v>
      </c>
      <c r="M757" s="2">
        <v>0.65610000000000002</v>
      </c>
      <c r="N757" s="2">
        <v>0.67330000000000001</v>
      </c>
    </row>
    <row r="758" spans="1:14" x14ac:dyDescent="0.3">
      <c r="A758" t="s">
        <v>187</v>
      </c>
      <c r="B758" t="s">
        <v>46</v>
      </c>
      <c r="C758" s="2">
        <v>0.6139</v>
      </c>
      <c r="D758" s="2">
        <v>0.60340000000000005</v>
      </c>
      <c r="E758" s="2">
        <v>0.63170000000000004</v>
      </c>
      <c r="F758" s="2">
        <v>0.66449999999999998</v>
      </c>
      <c r="G758" s="2">
        <v>0.67349999999999999</v>
      </c>
      <c r="H758" s="2">
        <v>0.66239999999999999</v>
      </c>
      <c r="I758" s="2">
        <v>0.6704</v>
      </c>
      <c r="J758" s="2">
        <v>0.66449999999999998</v>
      </c>
      <c r="K758" s="2">
        <v>0.66739999999999999</v>
      </c>
      <c r="L758" s="2">
        <v>0.65110000000000001</v>
      </c>
      <c r="M758" s="2">
        <v>0.58460000000000001</v>
      </c>
      <c r="N758" s="2">
        <v>0.62870000000000004</v>
      </c>
    </row>
    <row r="759" spans="1:14" x14ac:dyDescent="0.3">
      <c r="A759" t="s">
        <v>187</v>
      </c>
      <c r="B759" t="s">
        <v>47</v>
      </c>
      <c r="C759" s="2">
        <v>0.82830000000000004</v>
      </c>
      <c r="D759" s="2">
        <v>0.78069999999999995</v>
      </c>
      <c r="E759" s="2">
        <v>0.84189999999999998</v>
      </c>
      <c r="F759" s="2">
        <v>0.81089999999999995</v>
      </c>
      <c r="G759" s="2">
        <v>0.82230000000000003</v>
      </c>
      <c r="H759" s="2">
        <v>0.80830000000000002</v>
      </c>
      <c r="I759" s="2">
        <v>0.81699999999999995</v>
      </c>
      <c r="J759" s="2">
        <v>0.82950000000000002</v>
      </c>
      <c r="K759" s="2">
        <v>0.8286</v>
      </c>
      <c r="L759" s="2">
        <v>0.80730000000000002</v>
      </c>
      <c r="M759" s="2">
        <v>0.79059999999999997</v>
      </c>
      <c r="N759" s="2">
        <v>0.82450000000000001</v>
      </c>
    </row>
    <row r="760" spans="1:14" x14ac:dyDescent="0.3">
      <c r="A760" t="s">
        <v>187</v>
      </c>
      <c r="B760" t="s">
        <v>48</v>
      </c>
      <c r="C760" s="2">
        <v>0.57069999999999999</v>
      </c>
      <c r="D760" s="2">
        <v>0.56030000000000002</v>
      </c>
      <c r="E760" s="2">
        <v>0.58589999999999998</v>
      </c>
      <c r="F760" s="2">
        <v>0.61080000000000001</v>
      </c>
      <c r="G760" s="2">
        <v>0.62419999999999998</v>
      </c>
      <c r="H760" s="2">
        <v>0.63200000000000001</v>
      </c>
      <c r="I760" s="2">
        <v>0.63039999999999996</v>
      </c>
      <c r="J760" s="2">
        <v>0.61650000000000005</v>
      </c>
      <c r="K760" s="2">
        <v>0.61229999999999996</v>
      </c>
      <c r="L760" s="2">
        <v>0.59499999999999997</v>
      </c>
      <c r="M760" s="2">
        <v>0.53979999999999995</v>
      </c>
      <c r="N760" s="2">
        <v>0.57969999999999999</v>
      </c>
    </row>
    <row r="761" spans="1:14" x14ac:dyDescent="0.3">
      <c r="A761" t="s">
        <v>187</v>
      </c>
      <c r="B761" t="s">
        <v>49</v>
      </c>
      <c r="C761" s="2">
        <v>0.75670000000000004</v>
      </c>
      <c r="D761" s="2">
        <v>0.78149999999999997</v>
      </c>
      <c r="E761" s="2">
        <v>1.1194</v>
      </c>
      <c r="F761" s="2">
        <v>0.79279999999999995</v>
      </c>
      <c r="G761" s="2">
        <v>0.71220000000000006</v>
      </c>
      <c r="H761" s="2">
        <v>0.80779999999999996</v>
      </c>
      <c r="I761" s="2">
        <v>0.70379999999999998</v>
      </c>
      <c r="J761" s="2">
        <v>0.72850000000000004</v>
      </c>
      <c r="K761" s="2">
        <v>0.68769999999999998</v>
      </c>
      <c r="L761" s="2">
        <v>0.74729999999999996</v>
      </c>
      <c r="M761" s="2">
        <v>0.78180000000000005</v>
      </c>
      <c r="N761" s="2">
        <v>0.82469999999999999</v>
      </c>
    </row>
    <row r="762" spans="1:14" x14ac:dyDescent="0.3">
      <c r="A762" t="s">
        <v>187</v>
      </c>
      <c r="B762" t="s">
        <v>50</v>
      </c>
    </row>
    <row r="763" spans="1:14" x14ac:dyDescent="0.3">
      <c r="A763" t="s">
        <v>187</v>
      </c>
      <c r="B763" t="s">
        <v>51</v>
      </c>
      <c r="C763" s="2">
        <v>5.4399999999999997E-2</v>
      </c>
      <c r="D763" s="2">
        <v>0</v>
      </c>
      <c r="E763" s="2">
        <v>0</v>
      </c>
      <c r="F763" s="2">
        <v>6.4000000000000001E-2</v>
      </c>
      <c r="G763" s="2">
        <v>7.3200000000000001E-2</v>
      </c>
      <c r="H763" s="2">
        <v>4.0300000000000002E-2</v>
      </c>
      <c r="I763" s="2">
        <v>0</v>
      </c>
      <c r="J763" s="2">
        <v>0</v>
      </c>
      <c r="K763" s="2">
        <v>0</v>
      </c>
      <c r="L763" s="2">
        <v>0</v>
      </c>
      <c r="M763" s="2">
        <v>0</v>
      </c>
      <c r="N763" s="2">
        <v>0</v>
      </c>
    </row>
    <row r="764" spans="1:14" x14ac:dyDescent="0.3">
      <c r="A764" t="s">
        <v>187</v>
      </c>
      <c r="B764" t="s">
        <v>52</v>
      </c>
      <c r="C764" s="2">
        <v>5.33E-2</v>
      </c>
      <c r="D764" s="2">
        <v>0</v>
      </c>
      <c r="E764" s="2">
        <v>0</v>
      </c>
      <c r="F764" s="2">
        <v>6.2899999999999998E-2</v>
      </c>
      <c r="G764" s="2">
        <v>6.6500000000000004E-2</v>
      </c>
      <c r="H764" s="2">
        <v>3.6499999999999998E-2</v>
      </c>
      <c r="I764" s="2">
        <v>0</v>
      </c>
      <c r="J764" s="2">
        <v>0</v>
      </c>
      <c r="K764" s="2">
        <v>0</v>
      </c>
      <c r="L764" s="2">
        <v>0</v>
      </c>
      <c r="M764" s="2">
        <v>0</v>
      </c>
      <c r="N764" s="2">
        <v>0</v>
      </c>
    </row>
    <row r="765" spans="1:14" x14ac:dyDescent="0.3">
      <c r="A765" t="s">
        <v>187</v>
      </c>
      <c r="B765" t="s">
        <v>53</v>
      </c>
      <c r="C765" s="2">
        <v>5.4899999999999997E-2</v>
      </c>
      <c r="D765" s="2">
        <v>0</v>
      </c>
      <c r="E765" s="2">
        <v>0</v>
      </c>
      <c r="F765" s="2">
        <v>6.4699999999999994E-2</v>
      </c>
      <c r="G765" s="2">
        <v>7.7899999999999997E-2</v>
      </c>
      <c r="H765" s="2">
        <v>4.1700000000000001E-2</v>
      </c>
      <c r="I765" s="2">
        <v>0</v>
      </c>
      <c r="J765" s="2">
        <v>0</v>
      </c>
      <c r="K765" s="2">
        <v>0</v>
      </c>
      <c r="L765" s="2">
        <v>0</v>
      </c>
      <c r="M765" s="2">
        <v>0</v>
      </c>
      <c r="N765" s="2">
        <v>0</v>
      </c>
    </row>
    <row r="766" spans="1:14" x14ac:dyDescent="0.3">
      <c r="A766" t="s">
        <v>187</v>
      </c>
      <c r="B766" t="s">
        <v>54</v>
      </c>
      <c r="C766" s="2">
        <v>5.1799999999999999E-2</v>
      </c>
      <c r="D766" s="2">
        <v>0</v>
      </c>
      <c r="E766" s="2">
        <v>0</v>
      </c>
      <c r="F766" s="2">
        <v>7.0599999999999996E-2</v>
      </c>
      <c r="G766" s="2">
        <v>6.7400000000000002E-2</v>
      </c>
      <c r="H766" s="2">
        <v>3.5999999999999997E-2</v>
      </c>
      <c r="I766" s="2">
        <v>0</v>
      </c>
      <c r="J766" s="2">
        <v>0</v>
      </c>
      <c r="K766" s="2">
        <v>0</v>
      </c>
      <c r="L766" s="2">
        <v>0</v>
      </c>
      <c r="M766" s="2">
        <v>0</v>
      </c>
      <c r="N766" s="2">
        <v>0</v>
      </c>
    </row>
    <row r="767" spans="1:14" x14ac:dyDescent="0.3">
      <c r="A767" t="s">
        <v>187</v>
      </c>
      <c r="B767" t="s">
        <v>55</v>
      </c>
      <c r="C767" s="2">
        <v>5.04E-2</v>
      </c>
      <c r="D767" s="2">
        <v>0</v>
      </c>
      <c r="E767" s="2">
        <v>0</v>
      </c>
      <c r="F767" s="2">
        <v>7.0599999999999996E-2</v>
      </c>
      <c r="G767" s="2">
        <v>6.6400000000000001E-2</v>
      </c>
      <c r="H767" s="2">
        <v>3.5999999999999997E-2</v>
      </c>
      <c r="I767" s="2">
        <v>0</v>
      </c>
      <c r="J767" s="2">
        <v>0</v>
      </c>
      <c r="K767" s="2">
        <v>0</v>
      </c>
      <c r="L767" s="2">
        <v>0</v>
      </c>
      <c r="M767" s="2">
        <v>0</v>
      </c>
      <c r="N767" s="2">
        <v>0</v>
      </c>
    </row>
    <row r="768" spans="1:14" x14ac:dyDescent="0.3">
      <c r="A768" t="s">
        <v>187</v>
      </c>
      <c r="B768" t="s">
        <v>56</v>
      </c>
      <c r="C768" s="2">
        <v>5.1799999999999999E-2</v>
      </c>
      <c r="D768" s="2">
        <v>0</v>
      </c>
      <c r="E768" s="2">
        <v>0</v>
      </c>
      <c r="F768" s="2">
        <v>6.3500000000000001E-2</v>
      </c>
      <c r="G768" s="2">
        <v>6.7400000000000002E-2</v>
      </c>
      <c r="H768" s="2">
        <v>3.6600000000000001E-2</v>
      </c>
      <c r="I768" s="2">
        <v>0</v>
      </c>
      <c r="J768" s="2">
        <v>0</v>
      </c>
      <c r="K768" s="2">
        <v>0</v>
      </c>
      <c r="L768" s="2">
        <v>0</v>
      </c>
      <c r="M768" s="2">
        <v>0</v>
      </c>
      <c r="N768" s="2">
        <v>0</v>
      </c>
    </row>
    <row r="769" spans="1:14" x14ac:dyDescent="0.3">
      <c r="A769" t="s">
        <v>187</v>
      </c>
      <c r="B769" t="s">
        <v>57</v>
      </c>
      <c r="C769" s="2">
        <v>5.0500000000000003E-2</v>
      </c>
      <c r="D769" s="2">
        <v>0</v>
      </c>
      <c r="E769" s="2">
        <v>0</v>
      </c>
      <c r="F769" s="2">
        <v>6.2399999999999997E-2</v>
      </c>
      <c r="G769" s="2">
        <v>7.5600000000000001E-2</v>
      </c>
      <c r="H769" s="2">
        <v>4.4999999999999998E-2</v>
      </c>
      <c r="I769" s="2">
        <v>0</v>
      </c>
      <c r="J769" s="2">
        <v>0</v>
      </c>
      <c r="K769" s="2">
        <v>0</v>
      </c>
      <c r="L769" s="2">
        <v>0</v>
      </c>
      <c r="M769" s="2">
        <v>0</v>
      </c>
      <c r="N769" s="2">
        <v>0</v>
      </c>
    </row>
    <row r="770" spans="1:14" x14ac:dyDescent="0.3">
      <c r="A770" t="s">
        <v>187</v>
      </c>
      <c r="B770" t="s">
        <v>58</v>
      </c>
    </row>
    <row r="771" spans="1:14" x14ac:dyDescent="0.3">
      <c r="A771" t="s">
        <v>187</v>
      </c>
      <c r="B771" t="s">
        <v>59</v>
      </c>
      <c r="C771">
        <v>25</v>
      </c>
      <c r="D771">
        <v>27</v>
      </c>
      <c r="E771">
        <v>27</v>
      </c>
      <c r="F771">
        <v>25</v>
      </c>
      <c r="G771">
        <v>24</v>
      </c>
      <c r="H771">
        <v>26</v>
      </c>
      <c r="I771">
        <v>27</v>
      </c>
      <c r="J771">
        <v>27</v>
      </c>
      <c r="K771">
        <v>27</v>
      </c>
      <c r="L771">
        <v>27</v>
      </c>
      <c r="M771">
        <v>27</v>
      </c>
      <c r="N771">
        <v>27</v>
      </c>
    </row>
    <row r="772" spans="1:14" x14ac:dyDescent="0.3">
      <c r="A772" t="s">
        <v>187</v>
      </c>
      <c r="B772" t="s">
        <v>60</v>
      </c>
      <c r="C772">
        <v>25</v>
      </c>
      <c r="D772">
        <v>27</v>
      </c>
      <c r="E772">
        <v>27</v>
      </c>
      <c r="F772">
        <v>25</v>
      </c>
      <c r="G772">
        <v>24</v>
      </c>
      <c r="H772">
        <v>26</v>
      </c>
      <c r="I772">
        <v>27</v>
      </c>
      <c r="J772">
        <v>27</v>
      </c>
      <c r="K772">
        <v>27</v>
      </c>
      <c r="L772">
        <v>27</v>
      </c>
      <c r="M772">
        <v>27</v>
      </c>
      <c r="N772">
        <v>27</v>
      </c>
    </row>
    <row r="773" spans="1:14" x14ac:dyDescent="0.3">
      <c r="A773" t="s">
        <v>187</v>
      </c>
      <c r="B773" t="s">
        <v>61</v>
      </c>
      <c r="C773">
        <v>25</v>
      </c>
      <c r="D773">
        <v>27</v>
      </c>
      <c r="E773">
        <v>27</v>
      </c>
      <c r="F773">
        <v>25</v>
      </c>
      <c r="G773">
        <v>24</v>
      </c>
      <c r="H773">
        <v>26</v>
      </c>
      <c r="I773">
        <v>27</v>
      </c>
      <c r="J773">
        <v>27</v>
      </c>
      <c r="K773">
        <v>27</v>
      </c>
      <c r="L773">
        <v>27</v>
      </c>
      <c r="M773">
        <v>27</v>
      </c>
      <c r="N773">
        <v>27</v>
      </c>
    </row>
    <row r="774" spans="1:14" x14ac:dyDescent="0.3">
      <c r="A774" t="s">
        <v>187</v>
      </c>
      <c r="B774" t="s">
        <v>62</v>
      </c>
      <c r="C774">
        <v>25</v>
      </c>
      <c r="D774">
        <v>27</v>
      </c>
      <c r="E774">
        <v>27</v>
      </c>
      <c r="F774">
        <v>25</v>
      </c>
      <c r="G774">
        <v>24</v>
      </c>
      <c r="H774">
        <v>26</v>
      </c>
      <c r="I774">
        <v>27</v>
      </c>
      <c r="J774">
        <v>27</v>
      </c>
      <c r="K774">
        <v>27</v>
      </c>
      <c r="L774">
        <v>27</v>
      </c>
      <c r="M774">
        <v>27</v>
      </c>
      <c r="N774">
        <v>27</v>
      </c>
    </row>
    <row r="778" spans="1:14" x14ac:dyDescent="0.3">
      <c r="A778" t="s">
        <v>193</v>
      </c>
      <c r="B778" t="s">
        <v>194</v>
      </c>
    </row>
    <row r="779" spans="1:14" x14ac:dyDescent="0.3">
      <c r="A779" t="s">
        <v>195</v>
      </c>
      <c r="B779" t="s">
        <v>3</v>
      </c>
      <c r="C779" s="1">
        <v>41640</v>
      </c>
      <c r="D779" s="1">
        <v>41671</v>
      </c>
      <c r="E779" s="1">
        <v>41699</v>
      </c>
      <c r="F779" s="1">
        <v>41730</v>
      </c>
      <c r="G779" s="1">
        <v>41760</v>
      </c>
      <c r="H779" s="1">
        <v>41791</v>
      </c>
      <c r="I779" s="1">
        <v>41821</v>
      </c>
      <c r="J779" s="1">
        <v>41852</v>
      </c>
      <c r="K779" s="1">
        <v>41883</v>
      </c>
      <c r="L779" s="1">
        <v>41913</v>
      </c>
      <c r="M779" s="1">
        <v>41944</v>
      </c>
      <c r="N779" s="1">
        <v>41974</v>
      </c>
    </row>
    <row r="780" spans="1:14" x14ac:dyDescent="0.3">
      <c r="A780" t="s">
        <v>195</v>
      </c>
      <c r="B780" t="s">
        <v>4</v>
      </c>
      <c r="D780">
        <v>3</v>
      </c>
      <c r="E780">
        <v>3</v>
      </c>
      <c r="F780">
        <v>3</v>
      </c>
      <c r="G780">
        <v>3</v>
      </c>
      <c r="H780">
        <v>3</v>
      </c>
      <c r="I780">
        <v>2</v>
      </c>
      <c r="J780">
        <v>2</v>
      </c>
      <c r="K780">
        <v>2</v>
      </c>
      <c r="L780">
        <v>2</v>
      </c>
      <c r="M780">
        <v>2</v>
      </c>
      <c r="N780">
        <v>2</v>
      </c>
    </row>
    <row r="781" spans="1:14" x14ac:dyDescent="0.3">
      <c r="A781" t="s">
        <v>195</v>
      </c>
      <c r="B781" t="s">
        <v>5</v>
      </c>
      <c r="D781">
        <v>16537000</v>
      </c>
      <c r="E781">
        <v>34099000</v>
      </c>
      <c r="F781">
        <v>31857000</v>
      </c>
      <c r="G781">
        <v>22587000</v>
      </c>
      <c r="H781">
        <v>31565000</v>
      </c>
      <c r="I781">
        <v>39650000</v>
      </c>
      <c r="J781">
        <v>41742000</v>
      </c>
      <c r="K781">
        <v>42082000</v>
      </c>
      <c r="L781">
        <v>34460000</v>
      </c>
      <c r="M781">
        <v>31168000</v>
      </c>
      <c r="N781">
        <v>23287000</v>
      </c>
    </row>
    <row r="782" spans="1:14" x14ac:dyDescent="0.3">
      <c r="A782" t="s">
        <v>195</v>
      </c>
      <c r="B782" t="s">
        <v>6</v>
      </c>
    </row>
    <row r="783" spans="1:14" x14ac:dyDescent="0.3">
      <c r="A783" t="s">
        <v>195</v>
      </c>
      <c r="B783" t="s">
        <v>7</v>
      </c>
      <c r="D783">
        <v>1</v>
      </c>
      <c r="E783">
        <v>1</v>
      </c>
      <c r="F783">
        <v>1</v>
      </c>
      <c r="G783">
        <v>1</v>
      </c>
      <c r="H783">
        <v>1</v>
      </c>
      <c r="I783">
        <v>1</v>
      </c>
      <c r="J783">
        <v>1</v>
      </c>
      <c r="K783">
        <v>1</v>
      </c>
      <c r="L783">
        <v>1</v>
      </c>
      <c r="M783">
        <v>1</v>
      </c>
      <c r="N783">
        <v>1</v>
      </c>
    </row>
    <row r="784" spans="1:14" x14ac:dyDescent="0.3">
      <c r="A784" t="s">
        <v>195</v>
      </c>
      <c r="B784" t="s">
        <v>8</v>
      </c>
    </row>
    <row r="785" spans="1:14" x14ac:dyDescent="0.3">
      <c r="A785" t="s">
        <v>195</v>
      </c>
      <c r="B785" t="s">
        <v>9</v>
      </c>
      <c r="D785">
        <v>18643000</v>
      </c>
      <c r="E785">
        <v>14860000</v>
      </c>
      <c r="F785">
        <v>7200000</v>
      </c>
      <c r="G785">
        <v>14775000</v>
      </c>
      <c r="H785">
        <v>23090000</v>
      </c>
      <c r="I785">
        <v>24630000</v>
      </c>
      <c r="J785">
        <v>24970000</v>
      </c>
      <c r="K785">
        <v>17900000</v>
      </c>
      <c r="L785">
        <v>14585000</v>
      </c>
      <c r="M785">
        <v>7190000</v>
      </c>
      <c r="N785">
        <v>14375000</v>
      </c>
    </row>
    <row r="786" spans="1:14" x14ac:dyDescent="0.3">
      <c r="A786" t="s">
        <v>195</v>
      </c>
      <c r="B786" t="s">
        <v>10</v>
      </c>
      <c r="D786">
        <v>4960000</v>
      </c>
      <c r="E786">
        <v>3360000</v>
      </c>
      <c r="F786">
        <v>1980000</v>
      </c>
      <c r="G786">
        <v>3780000</v>
      </c>
      <c r="H786">
        <v>6615000</v>
      </c>
      <c r="I786">
        <v>6930000</v>
      </c>
      <c r="J786">
        <v>6615000</v>
      </c>
      <c r="K786">
        <v>4725000</v>
      </c>
      <c r="L786">
        <v>4140000</v>
      </c>
      <c r="M786">
        <v>1520000</v>
      </c>
      <c r="N786">
        <v>3520000</v>
      </c>
    </row>
    <row r="787" spans="1:14" x14ac:dyDescent="0.3">
      <c r="A787" t="s">
        <v>195</v>
      </c>
      <c r="B787" t="s">
        <v>11</v>
      </c>
      <c r="D787">
        <v>13683000</v>
      </c>
      <c r="E787">
        <v>11500000</v>
      </c>
      <c r="F787">
        <v>5220000</v>
      </c>
      <c r="G787">
        <v>10995000</v>
      </c>
      <c r="H787">
        <v>16475000</v>
      </c>
      <c r="I787">
        <v>17700000</v>
      </c>
      <c r="J787">
        <v>18355000</v>
      </c>
      <c r="K787">
        <v>13175000</v>
      </c>
      <c r="L787">
        <v>10445000</v>
      </c>
      <c r="M787">
        <v>5670000</v>
      </c>
      <c r="N787">
        <v>10855000</v>
      </c>
    </row>
    <row r="788" spans="1:14" x14ac:dyDescent="0.3">
      <c r="A788" t="s">
        <v>195</v>
      </c>
      <c r="B788" t="s">
        <v>12</v>
      </c>
      <c r="C788" s="2"/>
      <c r="D788" s="2">
        <v>0.26605000000000001</v>
      </c>
      <c r="E788" s="2">
        <v>0.22611000000000001</v>
      </c>
      <c r="F788" s="2">
        <v>0.27500000000000002</v>
      </c>
      <c r="G788" s="2">
        <v>0.25584000000000001</v>
      </c>
      <c r="H788" s="2">
        <v>0.28649000000000002</v>
      </c>
      <c r="I788" s="2">
        <v>0.28136</v>
      </c>
      <c r="J788" s="2">
        <v>0.26491999999999999</v>
      </c>
      <c r="K788" s="2">
        <v>0.26396999999999998</v>
      </c>
      <c r="L788" s="2">
        <v>0.28384999999999999</v>
      </c>
      <c r="M788" s="2">
        <v>0.2114</v>
      </c>
      <c r="N788" s="2">
        <v>0.24487</v>
      </c>
    </row>
    <row r="789" spans="1:14" x14ac:dyDescent="0.3">
      <c r="A789" t="s">
        <v>195</v>
      </c>
      <c r="B789" t="s">
        <v>13</v>
      </c>
      <c r="C789" s="2"/>
      <c r="D789" s="2">
        <v>0.73394999999999999</v>
      </c>
      <c r="E789" s="2">
        <v>0.77388999999999997</v>
      </c>
      <c r="F789" s="2">
        <v>0.72499999999999998</v>
      </c>
      <c r="G789" s="2">
        <v>0.74416000000000004</v>
      </c>
      <c r="H789" s="2">
        <v>0.71350999999999998</v>
      </c>
      <c r="I789" s="2">
        <v>0.71863999999999995</v>
      </c>
      <c r="J789" s="2">
        <v>0.73507999999999996</v>
      </c>
      <c r="K789" s="2">
        <v>0.73602999999999996</v>
      </c>
      <c r="L789" s="2">
        <v>0.71614999999999995</v>
      </c>
      <c r="M789" s="2">
        <v>0.78859999999999997</v>
      </c>
      <c r="N789" s="2">
        <v>0.75512999999999997</v>
      </c>
    </row>
    <row r="790" spans="1:14" x14ac:dyDescent="0.3">
      <c r="A790" t="s">
        <v>195</v>
      </c>
      <c r="B790" t="s">
        <v>14</v>
      </c>
    </row>
    <row r="791" spans="1:14" x14ac:dyDescent="0.3">
      <c r="A791" t="s">
        <v>195</v>
      </c>
      <c r="B791" t="s">
        <v>15</v>
      </c>
      <c r="D791">
        <v>35000</v>
      </c>
      <c r="E791">
        <v>20000</v>
      </c>
      <c r="F791">
        <v>10000</v>
      </c>
      <c r="G791">
        <v>20000</v>
      </c>
      <c r="H791">
        <v>35000</v>
      </c>
      <c r="I791">
        <v>35000</v>
      </c>
      <c r="J791">
        <v>35000</v>
      </c>
      <c r="K791">
        <v>25000</v>
      </c>
      <c r="L791">
        <v>20000</v>
      </c>
      <c r="M791">
        <v>10000</v>
      </c>
      <c r="N791">
        <v>20000</v>
      </c>
    </row>
    <row r="792" spans="1:14" x14ac:dyDescent="0.3">
      <c r="A792" t="s">
        <v>195</v>
      </c>
      <c r="B792" t="s">
        <v>16</v>
      </c>
      <c r="D792">
        <v>35000</v>
      </c>
      <c r="E792">
        <v>20000</v>
      </c>
      <c r="F792">
        <v>10000</v>
      </c>
      <c r="G792">
        <v>20000</v>
      </c>
      <c r="H792">
        <v>35000</v>
      </c>
      <c r="I792">
        <v>35000</v>
      </c>
      <c r="J792">
        <v>35000</v>
      </c>
      <c r="K792">
        <v>25000</v>
      </c>
      <c r="L792">
        <v>20000</v>
      </c>
      <c r="M792">
        <v>10000</v>
      </c>
      <c r="N792">
        <v>20000</v>
      </c>
    </row>
    <row r="793" spans="1:14" x14ac:dyDescent="0.3">
      <c r="A793" t="s">
        <v>195</v>
      </c>
      <c r="B793" t="s">
        <v>17</v>
      </c>
      <c r="D793">
        <v>35000</v>
      </c>
      <c r="E793">
        <v>20000</v>
      </c>
      <c r="F793">
        <v>10000</v>
      </c>
      <c r="G793">
        <v>20000</v>
      </c>
      <c r="H793">
        <v>35000</v>
      </c>
      <c r="I793">
        <v>35000</v>
      </c>
      <c r="J793">
        <v>35000</v>
      </c>
      <c r="K793">
        <v>25000</v>
      </c>
      <c r="L793">
        <v>20000</v>
      </c>
      <c r="M793">
        <v>10000</v>
      </c>
      <c r="N793">
        <v>20000</v>
      </c>
    </row>
    <row r="794" spans="1:14" x14ac:dyDescent="0.3">
      <c r="A794" t="s">
        <v>195</v>
      </c>
      <c r="B794" t="s">
        <v>18</v>
      </c>
      <c r="D794" t="s">
        <v>67</v>
      </c>
      <c r="E794" t="s">
        <v>197</v>
      </c>
      <c r="F794" t="s">
        <v>198</v>
      </c>
      <c r="G794" t="s">
        <v>70</v>
      </c>
      <c r="H794" t="s">
        <v>199</v>
      </c>
      <c r="I794" t="s">
        <v>200</v>
      </c>
      <c r="J794" t="s">
        <v>201</v>
      </c>
      <c r="K794" t="s">
        <v>118</v>
      </c>
      <c r="L794" t="s">
        <v>202</v>
      </c>
      <c r="M794" t="s">
        <v>203</v>
      </c>
      <c r="N794" t="s">
        <v>204</v>
      </c>
    </row>
    <row r="795" spans="1:14" x14ac:dyDescent="0.3">
      <c r="A795" t="s">
        <v>195</v>
      </c>
      <c r="B795" t="s">
        <v>31</v>
      </c>
      <c r="D795" t="s">
        <v>79</v>
      </c>
      <c r="E795" t="s">
        <v>205</v>
      </c>
      <c r="F795" t="s">
        <v>205</v>
      </c>
      <c r="G795" t="s">
        <v>205</v>
      </c>
      <c r="H795" t="s">
        <v>33</v>
      </c>
      <c r="I795" t="s">
        <v>108</v>
      </c>
      <c r="J795" t="s">
        <v>205</v>
      </c>
      <c r="K795" t="s">
        <v>205</v>
      </c>
      <c r="L795" t="s">
        <v>205</v>
      </c>
      <c r="M795" t="s">
        <v>205</v>
      </c>
      <c r="N795" t="s">
        <v>205</v>
      </c>
    </row>
    <row r="796" spans="1:14" x14ac:dyDescent="0.3">
      <c r="A796" t="s">
        <v>195</v>
      </c>
      <c r="B796" t="s">
        <v>36</v>
      </c>
      <c r="D796">
        <v>35000</v>
      </c>
      <c r="E796">
        <v>20000</v>
      </c>
      <c r="F796">
        <v>10000</v>
      </c>
      <c r="G796">
        <v>20000</v>
      </c>
      <c r="H796">
        <v>35000</v>
      </c>
      <c r="I796">
        <v>35000</v>
      </c>
      <c r="J796">
        <v>35000</v>
      </c>
      <c r="K796">
        <v>25000</v>
      </c>
      <c r="L796">
        <v>20000</v>
      </c>
      <c r="M796">
        <v>10000</v>
      </c>
      <c r="N796">
        <v>20000</v>
      </c>
    </row>
    <row r="797" spans="1:14" x14ac:dyDescent="0.3">
      <c r="A797" t="s">
        <v>195</v>
      </c>
      <c r="B797" t="s">
        <v>37</v>
      </c>
      <c r="D797">
        <v>35000</v>
      </c>
      <c r="E797">
        <v>20000</v>
      </c>
      <c r="F797">
        <v>10000</v>
      </c>
      <c r="G797">
        <v>20000</v>
      </c>
      <c r="H797">
        <v>35000</v>
      </c>
      <c r="I797">
        <v>35000</v>
      </c>
      <c r="J797">
        <v>35000</v>
      </c>
      <c r="K797">
        <v>25000</v>
      </c>
      <c r="L797">
        <v>20000</v>
      </c>
      <c r="M797">
        <v>10000</v>
      </c>
      <c r="N797">
        <v>20000</v>
      </c>
    </row>
    <row r="798" spans="1:14" x14ac:dyDescent="0.3">
      <c r="A798" t="s">
        <v>195</v>
      </c>
      <c r="B798" t="s">
        <v>38</v>
      </c>
      <c r="D798">
        <v>35000</v>
      </c>
      <c r="E798">
        <v>20000</v>
      </c>
      <c r="F798">
        <v>10000</v>
      </c>
      <c r="G798">
        <v>20000</v>
      </c>
      <c r="H798">
        <v>35000</v>
      </c>
      <c r="I798">
        <v>35000</v>
      </c>
      <c r="J798">
        <v>35000</v>
      </c>
      <c r="K798">
        <v>25000</v>
      </c>
      <c r="L798">
        <v>20000</v>
      </c>
      <c r="M798">
        <v>10000</v>
      </c>
      <c r="N798">
        <v>20000</v>
      </c>
    </row>
    <row r="799" spans="1:14" x14ac:dyDescent="0.3">
      <c r="A799" t="s">
        <v>195</v>
      </c>
      <c r="B799" t="s">
        <v>39</v>
      </c>
      <c r="D799">
        <v>30000</v>
      </c>
      <c r="E799">
        <v>20000</v>
      </c>
      <c r="F799">
        <v>10000</v>
      </c>
      <c r="G799">
        <v>20000</v>
      </c>
      <c r="H799">
        <v>35000</v>
      </c>
      <c r="I799">
        <v>35000</v>
      </c>
      <c r="J799">
        <v>35000</v>
      </c>
      <c r="K799">
        <v>25000</v>
      </c>
      <c r="L799">
        <v>20000</v>
      </c>
      <c r="M799">
        <v>10000</v>
      </c>
      <c r="N799">
        <v>20000</v>
      </c>
    </row>
    <row r="800" spans="1:14" x14ac:dyDescent="0.3">
      <c r="A800" t="s">
        <v>195</v>
      </c>
      <c r="B800" t="s">
        <v>40</v>
      </c>
      <c r="C800" s="3"/>
      <c r="D800" s="3">
        <v>41671</v>
      </c>
      <c r="E800" s="3">
        <v>41699</v>
      </c>
      <c r="F800" s="3">
        <v>41730</v>
      </c>
      <c r="G800" s="3">
        <v>41760</v>
      </c>
      <c r="H800" s="3">
        <v>41791</v>
      </c>
      <c r="I800" s="3">
        <v>41821</v>
      </c>
      <c r="J800" s="3">
        <v>41852</v>
      </c>
      <c r="K800" s="3">
        <v>41883</v>
      </c>
      <c r="L800" s="3">
        <v>41913</v>
      </c>
      <c r="M800" s="3">
        <v>41944</v>
      </c>
      <c r="N800" s="3">
        <v>41974</v>
      </c>
    </row>
    <row r="801" spans="1:14" x14ac:dyDescent="0.3">
      <c r="A801" t="s">
        <v>195</v>
      </c>
      <c r="B801" t="s">
        <v>41</v>
      </c>
      <c r="D801" s="2">
        <v>0.79259999999999997</v>
      </c>
      <c r="E801" s="2">
        <v>1</v>
      </c>
      <c r="F801" s="2">
        <v>1</v>
      </c>
      <c r="G801" s="2">
        <v>0.9929</v>
      </c>
      <c r="H801" s="2">
        <v>0.9163</v>
      </c>
      <c r="I801" s="2">
        <v>0.94589999999999996</v>
      </c>
      <c r="J801" s="2">
        <v>0.95889999999999997</v>
      </c>
      <c r="K801" s="2">
        <v>0.99439999999999995</v>
      </c>
      <c r="L801" s="2">
        <v>0.98019999999999996</v>
      </c>
      <c r="M801" s="2">
        <v>0.99860000000000004</v>
      </c>
      <c r="N801" s="2">
        <v>0.96609999999999996</v>
      </c>
    </row>
    <row r="802" spans="1:14" x14ac:dyDescent="0.3">
      <c r="A802" t="s">
        <v>195</v>
      </c>
      <c r="B802" t="s">
        <v>42</v>
      </c>
      <c r="D802" s="2">
        <v>0.88570000000000004</v>
      </c>
      <c r="E802" s="2">
        <v>1</v>
      </c>
      <c r="F802" s="2">
        <v>1</v>
      </c>
      <c r="G802" s="2">
        <v>1</v>
      </c>
      <c r="H802" s="2">
        <v>1</v>
      </c>
      <c r="I802" s="2">
        <v>1</v>
      </c>
      <c r="J802" s="2">
        <v>1</v>
      </c>
      <c r="K802" s="2">
        <v>1</v>
      </c>
      <c r="L802" s="2">
        <v>1</v>
      </c>
      <c r="M802" s="2">
        <v>1</v>
      </c>
      <c r="N802" s="2">
        <v>1</v>
      </c>
    </row>
    <row r="803" spans="1:14" x14ac:dyDescent="0.3">
      <c r="A803" t="s">
        <v>195</v>
      </c>
      <c r="B803" t="s">
        <v>43</v>
      </c>
      <c r="C803" t="s">
        <v>196</v>
      </c>
      <c r="D803" s="2">
        <v>0.76359999999999995</v>
      </c>
      <c r="E803" s="2">
        <v>1</v>
      </c>
      <c r="F803" s="2">
        <v>1</v>
      </c>
      <c r="G803" s="2">
        <v>0.99050000000000005</v>
      </c>
      <c r="H803" s="2">
        <v>0.88649999999999995</v>
      </c>
      <c r="I803" s="2">
        <v>0.92620000000000002</v>
      </c>
      <c r="J803" s="2">
        <v>0.94489999999999996</v>
      </c>
      <c r="K803" s="2">
        <v>0.99250000000000005</v>
      </c>
      <c r="L803" s="2">
        <v>0.97250000000000003</v>
      </c>
      <c r="M803" s="2">
        <v>0.99819999999999998</v>
      </c>
      <c r="N803" s="2">
        <v>0.95550000000000002</v>
      </c>
    </row>
    <row r="804" spans="1:14" x14ac:dyDescent="0.3">
      <c r="A804" t="s">
        <v>195</v>
      </c>
      <c r="B804" t="s">
        <v>44</v>
      </c>
      <c r="C804" t="s">
        <v>196</v>
      </c>
      <c r="D804" s="2">
        <v>1</v>
      </c>
      <c r="E804" s="2">
        <v>1</v>
      </c>
      <c r="F804" s="2">
        <v>1</v>
      </c>
      <c r="G804" s="2">
        <v>1</v>
      </c>
      <c r="H804" s="2">
        <v>1</v>
      </c>
      <c r="I804" s="2">
        <v>1</v>
      </c>
      <c r="J804" s="2">
        <v>1</v>
      </c>
      <c r="K804" s="2">
        <v>1</v>
      </c>
      <c r="L804" s="2">
        <v>1</v>
      </c>
      <c r="M804" s="2">
        <v>1</v>
      </c>
      <c r="N804" s="2">
        <v>1</v>
      </c>
    </row>
    <row r="805" spans="1:14" x14ac:dyDescent="0.3">
      <c r="A805" t="s">
        <v>195</v>
      </c>
      <c r="B805" t="s">
        <v>45</v>
      </c>
      <c r="C805" t="s">
        <v>196</v>
      </c>
      <c r="D805" s="2">
        <v>0.85709999999999997</v>
      </c>
      <c r="E805" s="2">
        <v>1</v>
      </c>
      <c r="F805" s="2">
        <v>1</v>
      </c>
      <c r="G805" s="2">
        <v>1</v>
      </c>
      <c r="H805" s="2">
        <v>1</v>
      </c>
      <c r="I805" s="2">
        <v>1</v>
      </c>
      <c r="J805" s="2">
        <v>1</v>
      </c>
      <c r="K805" s="2">
        <v>1</v>
      </c>
      <c r="L805" s="2">
        <v>1</v>
      </c>
      <c r="M805" s="2">
        <v>1</v>
      </c>
      <c r="N805" s="2">
        <v>1</v>
      </c>
    </row>
    <row r="806" spans="1:14" x14ac:dyDescent="0.3">
      <c r="A806" t="s">
        <v>195</v>
      </c>
      <c r="B806" t="s">
        <v>46</v>
      </c>
      <c r="C806" t="s">
        <v>196</v>
      </c>
      <c r="D806" s="2">
        <v>0.79259999999999997</v>
      </c>
      <c r="E806" s="2">
        <v>1</v>
      </c>
      <c r="F806" s="2">
        <v>1</v>
      </c>
      <c r="G806" s="2">
        <v>0.9929</v>
      </c>
      <c r="H806" s="2">
        <v>0.9163</v>
      </c>
      <c r="I806" s="2">
        <v>0.94589999999999996</v>
      </c>
      <c r="J806" s="2">
        <v>0.95889999999999997</v>
      </c>
      <c r="K806" s="2">
        <v>0.99439999999999995</v>
      </c>
      <c r="L806" s="2">
        <v>0.98019999999999996</v>
      </c>
      <c r="M806" s="2">
        <v>0.99860000000000004</v>
      </c>
      <c r="N806" s="2">
        <v>0.96609999999999996</v>
      </c>
    </row>
    <row r="807" spans="1:14" x14ac:dyDescent="0.3">
      <c r="A807" t="s">
        <v>195</v>
      </c>
      <c r="B807" t="s">
        <v>47</v>
      </c>
      <c r="C807" t="s">
        <v>196</v>
      </c>
      <c r="D807" s="2">
        <v>0.88570000000000004</v>
      </c>
      <c r="E807" s="2">
        <v>1</v>
      </c>
      <c r="F807" s="2">
        <v>1</v>
      </c>
      <c r="G807" s="2">
        <v>1</v>
      </c>
      <c r="H807" s="2">
        <v>1</v>
      </c>
      <c r="I807" s="2">
        <v>1</v>
      </c>
      <c r="J807" s="2">
        <v>1</v>
      </c>
      <c r="K807" s="2">
        <v>1</v>
      </c>
      <c r="L807" s="2">
        <v>1</v>
      </c>
      <c r="M807" s="2">
        <v>1</v>
      </c>
      <c r="N807" s="2">
        <v>1</v>
      </c>
    </row>
    <row r="808" spans="1:14" x14ac:dyDescent="0.3">
      <c r="A808" t="s">
        <v>195</v>
      </c>
      <c r="B808" t="s">
        <v>48</v>
      </c>
      <c r="C808" t="s">
        <v>196</v>
      </c>
      <c r="D808" s="2">
        <v>0.76359999999999995</v>
      </c>
      <c r="E808" s="2">
        <v>1</v>
      </c>
      <c r="F808" s="2">
        <v>1</v>
      </c>
      <c r="G808" s="2">
        <v>0.99050000000000005</v>
      </c>
      <c r="H808" s="2">
        <v>0.88649999999999995</v>
      </c>
      <c r="I808" s="2">
        <v>0.92620000000000002</v>
      </c>
      <c r="J808" s="2">
        <v>0.94489999999999996</v>
      </c>
      <c r="K808" s="2">
        <v>0.99250000000000005</v>
      </c>
      <c r="L808" s="2">
        <v>0.97250000000000003</v>
      </c>
      <c r="M808" s="2">
        <v>0.99819999999999998</v>
      </c>
      <c r="N808" s="2">
        <v>0.95550000000000002</v>
      </c>
    </row>
    <row r="809" spans="1:14" x14ac:dyDescent="0.3">
      <c r="A809" t="s">
        <v>195</v>
      </c>
      <c r="B809" t="s">
        <v>49</v>
      </c>
      <c r="C809" t="s">
        <v>196</v>
      </c>
      <c r="D809" s="2">
        <v>0.92479999999999996</v>
      </c>
      <c r="E809" s="2">
        <v>1</v>
      </c>
      <c r="F809" s="2">
        <v>1</v>
      </c>
      <c r="G809" s="2">
        <v>0.9929</v>
      </c>
      <c r="H809" s="2">
        <v>0.9163</v>
      </c>
      <c r="I809" s="2">
        <v>0.94589999999999996</v>
      </c>
      <c r="J809" s="2">
        <v>0.95889999999999997</v>
      </c>
      <c r="K809" s="2">
        <v>0.99439999999999995</v>
      </c>
      <c r="L809" s="2">
        <v>0.98019999999999996</v>
      </c>
      <c r="M809" s="2">
        <v>0.99860000000000004</v>
      </c>
      <c r="N809" s="2">
        <v>0.96609999999999996</v>
      </c>
    </row>
    <row r="810" spans="1:14" x14ac:dyDescent="0.3">
      <c r="A810" t="s">
        <v>195</v>
      </c>
      <c r="B810" t="s">
        <v>50</v>
      </c>
    </row>
    <row r="811" spans="1:14" x14ac:dyDescent="0.3">
      <c r="A811" t="s">
        <v>195</v>
      </c>
      <c r="B811" t="s">
        <v>51</v>
      </c>
      <c r="C811" t="s">
        <v>196</v>
      </c>
      <c r="D811" s="2">
        <v>0</v>
      </c>
      <c r="E811" s="2">
        <v>0</v>
      </c>
      <c r="F811" s="2">
        <v>0</v>
      </c>
      <c r="G811" s="2">
        <v>0</v>
      </c>
      <c r="H811" s="2">
        <v>0</v>
      </c>
      <c r="I811" s="2">
        <v>0</v>
      </c>
      <c r="J811" s="2">
        <v>0</v>
      </c>
      <c r="K811" s="2">
        <v>0</v>
      </c>
      <c r="L811" s="2">
        <v>0</v>
      </c>
      <c r="M811" s="2">
        <v>0</v>
      </c>
      <c r="N811" s="2">
        <v>0</v>
      </c>
    </row>
    <row r="812" spans="1:14" x14ac:dyDescent="0.3">
      <c r="A812" t="s">
        <v>195</v>
      </c>
      <c r="B812" t="s">
        <v>52</v>
      </c>
      <c r="C812" t="s">
        <v>196</v>
      </c>
      <c r="D812" s="2">
        <v>0</v>
      </c>
      <c r="E812" s="2">
        <v>0</v>
      </c>
      <c r="F812" s="2">
        <v>0</v>
      </c>
      <c r="G812" s="2">
        <v>0</v>
      </c>
      <c r="H812" s="2">
        <v>0</v>
      </c>
      <c r="I812" s="2">
        <v>0</v>
      </c>
      <c r="J812" s="2">
        <v>0</v>
      </c>
      <c r="K812" s="2">
        <v>0</v>
      </c>
      <c r="L812" s="2">
        <v>0</v>
      </c>
      <c r="M812" s="2">
        <v>0</v>
      </c>
      <c r="N812" s="2">
        <v>0</v>
      </c>
    </row>
    <row r="813" spans="1:14" x14ac:dyDescent="0.3">
      <c r="A813" t="s">
        <v>195</v>
      </c>
      <c r="B813" t="s">
        <v>53</v>
      </c>
      <c r="C813" t="s">
        <v>196</v>
      </c>
      <c r="D813" s="2">
        <v>0</v>
      </c>
      <c r="E813" s="2">
        <v>0</v>
      </c>
      <c r="F813" s="2">
        <v>0</v>
      </c>
      <c r="G813" s="2">
        <v>0</v>
      </c>
      <c r="H813" s="2">
        <v>0</v>
      </c>
      <c r="I813" s="2">
        <v>0</v>
      </c>
      <c r="J813" s="2">
        <v>0</v>
      </c>
      <c r="K813" s="2">
        <v>0</v>
      </c>
      <c r="L813" s="2">
        <v>0</v>
      </c>
      <c r="M813" s="2">
        <v>0</v>
      </c>
      <c r="N813" s="2">
        <v>0</v>
      </c>
    </row>
    <row r="814" spans="1:14" x14ac:dyDescent="0.3">
      <c r="A814" t="s">
        <v>195</v>
      </c>
      <c r="B814" t="s">
        <v>54</v>
      </c>
      <c r="C814" t="s">
        <v>196</v>
      </c>
      <c r="D814" s="2">
        <v>0</v>
      </c>
      <c r="E814" s="2">
        <v>0</v>
      </c>
      <c r="F814" s="2">
        <v>0</v>
      </c>
      <c r="G814" s="2">
        <v>0</v>
      </c>
      <c r="H814" s="2">
        <v>0</v>
      </c>
      <c r="I814" s="2">
        <v>0</v>
      </c>
      <c r="J814" s="2">
        <v>0</v>
      </c>
      <c r="K814" s="2">
        <v>0</v>
      </c>
      <c r="L814" s="2">
        <v>0</v>
      </c>
      <c r="M814" s="2">
        <v>0</v>
      </c>
      <c r="N814" s="2">
        <v>0</v>
      </c>
    </row>
    <row r="815" spans="1:14" x14ac:dyDescent="0.3">
      <c r="A815" t="s">
        <v>195</v>
      </c>
      <c r="B815" t="s">
        <v>55</v>
      </c>
      <c r="C815" t="s">
        <v>196</v>
      </c>
      <c r="D815" s="2">
        <v>0</v>
      </c>
      <c r="E815" s="2">
        <v>0</v>
      </c>
      <c r="F815" s="2">
        <v>0</v>
      </c>
      <c r="G815" s="2">
        <v>0</v>
      </c>
      <c r="H815" s="2">
        <v>0</v>
      </c>
      <c r="I815" s="2">
        <v>0</v>
      </c>
      <c r="J815" s="2">
        <v>0</v>
      </c>
      <c r="K815" s="2">
        <v>0</v>
      </c>
      <c r="L815" s="2">
        <v>0</v>
      </c>
      <c r="M815" s="2">
        <v>0</v>
      </c>
      <c r="N815" s="2">
        <v>0</v>
      </c>
    </row>
    <row r="816" spans="1:14" x14ac:dyDescent="0.3">
      <c r="A816" t="s">
        <v>195</v>
      </c>
      <c r="B816" t="s">
        <v>56</v>
      </c>
      <c r="C816" t="s">
        <v>196</v>
      </c>
      <c r="D816" s="2">
        <v>0</v>
      </c>
      <c r="E816" s="2">
        <v>0</v>
      </c>
      <c r="F816" s="2">
        <v>0</v>
      </c>
      <c r="G816" s="2">
        <v>0</v>
      </c>
      <c r="H816" s="2">
        <v>0</v>
      </c>
      <c r="I816" s="2">
        <v>0</v>
      </c>
      <c r="J816" s="2">
        <v>0</v>
      </c>
      <c r="K816" s="2">
        <v>0</v>
      </c>
      <c r="L816" s="2">
        <v>0</v>
      </c>
      <c r="M816" s="2">
        <v>0</v>
      </c>
      <c r="N816" s="2">
        <v>0</v>
      </c>
    </row>
    <row r="817" spans="1:14" x14ac:dyDescent="0.3">
      <c r="A817" t="s">
        <v>195</v>
      </c>
      <c r="B817" t="s">
        <v>57</v>
      </c>
      <c r="C817" t="s">
        <v>196</v>
      </c>
      <c r="D817" s="2">
        <v>0</v>
      </c>
      <c r="E817" s="2">
        <v>0</v>
      </c>
      <c r="F817" s="2">
        <v>0</v>
      </c>
      <c r="G817" s="2">
        <v>0</v>
      </c>
      <c r="H817" s="2">
        <v>0</v>
      </c>
      <c r="I817" s="2">
        <v>0</v>
      </c>
      <c r="J817" s="2">
        <v>0</v>
      </c>
      <c r="K817" s="2">
        <v>0</v>
      </c>
      <c r="L817" s="2">
        <v>0</v>
      </c>
      <c r="M817" s="2">
        <v>0</v>
      </c>
      <c r="N817" s="2">
        <v>0</v>
      </c>
    </row>
    <row r="818" spans="1:14" x14ac:dyDescent="0.3">
      <c r="A818" t="s">
        <v>195</v>
      </c>
      <c r="B818" t="s">
        <v>58</v>
      </c>
    </row>
    <row r="819" spans="1:14" x14ac:dyDescent="0.3">
      <c r="A819" t="s">
        <v>195</v>
      </c>
      <c r="B819" t="s">
        <v>59</v>
      </c>
      <c r="C819" t="s">
        <v>196</v>
      </c>
      <c r="D819">
        <v>1</v>
      </c>
      <c r="E819">
        <v>1</v>
      </c>
      <c r="F819">
        <v>1</v>
      </c>
      <c r="G819">
        <v>1</v>
      </c>
      <c r="H819">
        <v>1</v>
      </c>
      <c r="I819">
        <v>1</v>
      </c>
      <c r="J819">
        <v>1</v>
      </c>
      <c r="K819">
        <v>1</v>
      </c>
      <c r="L819">
        <v>1</v>
      </c>
      <c r="M819">
        <v>1</v>
      </c>
      <c r="N819">
        <v>1</v>
      </c>
    </row>
    <row r="820" spans="1:14" x14ac:dyDescent="0.3">
      <c r="A820" t="s">
        <v>195</v>
      </c>
      <c r="B820" t="s">
        <v>60</v>
      </c>
      <c r="C820" t="s">
        <v>196</v>
      </c>
      <c r="D820">
        <v>1</v>
      </c>
      <c r="E820">
        <v>1</v>
      </c>
      <c r="F820">
        <v>1</v>
      </c>
      <c r="G820">
        <v>1</v>
      </c>
      <c r="H820">
        <v>1</v>
      </c>
      <c r="I820">
        <v>1</v>
      </c>
      <c r="J820">
        <v>1</v>
      </c>
      <c r="K820">
        <v>1</v>
      </c>
      <c r="L820">
        <v>1</v>
      </c>
      <c r="M820">
        <v>1</v>
      </c>
      <c r="N820">
        <v>1</v>
      </c>
    </row>
    <row r="821" spans="1:14" x14ac:dyDescent="0.3">
      <c r="A821" t="s">
        <v>195</v>
      </c>
      <c r="B821" t="s">
        <v>61</v>
      </c>
      <c r="C821" t="s">
        <v>196</v>
      </c>
      <c r="D821">
        <v>1</v>
      </c>
      <c r="E821">
        <v>1</v>
      </c>
      <c r="F821">
        <v>1</v>
      </c>
      <c r="G821">
        <v>1</v>
      </c>
      <c r="H821">
        <v>1</v>
      </c>
      <c r="I821">
        <v>1</v>
      </c>
      <c r="J821">
        <v>1</v>
      </c>
      <c r="K821">
        <v>1</v>
      </c>
      <c r="L821">
        <v>1</v>
      </c>
      <c r="M821">
        <v>1</v>
      </c>
      <c r="N821">
        <v>1</v>
      </c>
    </row>
    <row r="822" spans="1:14" x14ac:dyDescent="0.3">
      <c r="A822" t="s">
        <v>195</v>
      </c>
      <c r="B822" t="s">
        <v>62</v>
      </c>
      <c r="C822" t="s">
        <v>196</v>
      </c>
      <c r="D822">
        <v>1</v>
      </c>
      <c r="E822">
        <v>1</v>
      </c>
      <c r="F822">
        <v>1</v>
      </c>
      <c r="G822">
        <v>1</v>
      </c>
      <c r="H822">
        <v>1</v>
      </c>
      <c r="I822">
        <v>1</v>
      </c>
      <c r="J822">
        <v>1</v>
      </c>
      <c r="K822">
        <v>1</v>
      </c>
      <c r="L822">
        <v>1</v>
      </c>
      <c r="M822">
        <v>1</v>
      </c>
      <c r="N822">
        <v>1</v>
      </c>
    </row>
    <row r="824" spans="1:14" x14ac:dyDescent="0.3">
      <c r="A824" s="4" t="s">
        <v>326</v>
      </c>
    </row>
    <row r="825" spans="1:14" x14ac:dyDescent="0.3">
      <c r="A825" s="5" t="s">
        <v>328</v>
      </c>
    </row>
    <row r="827" spans="1:14" x14ac:dyDescent="0.3">
      <c r="A827" t="s">
        <v>206</v>
      </c>
      <c r="B827" t="s">
        <v>207</v>
      </c>
    </row>
    <row r="828" spans="1:14" x14ac:dyDescent="0.3">
      <c r="A828" t="s">
        <v>208</v>
      </c>
      <c r="B828" t="s">
        <v>3</v>
      </c>
      <c r="C828" s="1">
        <v>41640</v>
      </c>
      <c r="D828" s="1">
        <v>41671</v>
      </c>
      <c r="E828" s="1">
        <v>41699</v>
      </c>
      <c r="F828" s="1">
        <v>41730</v>
      </c>
      <c r="G828" s="1">
        <v>41760</v>
      </c>
      <c r="H828" s="1">
        <v>41791</v>
      </c>
      <c r="I828" s="1">
        <v>41821</v>
      </c>
      <c r="J828" s="1">
        <v>41852</v>
      </c>
      <c r="K828" s="1">
        <v>41883</v>
      </c>
      <c r="L828" s="1">
        <v>41913</v>
      </c>
      <c r="M828" s="1">
        <v>41944</v>
      </c>
      <c r="N828" s="1">
        <v>41974</v>
      </c>
    </row>
    <row r="829" spans="1:14" x14ac:dyDescent="0.3">
      <c r="A829" t="s">
        <v>208</v>
      </c>
      <c r="B829" t="s">
        <v>4</v>
      </c>
      <c r="C829">
        <v>5716</v>
      </c>
      <c r="D829">
        <v>5710</v>
      </c>
      <c r="E829">
        <v>5690</v>
      </c>
      <c r="F829">
        <v>5677</v>
      </c>
      <c r="G829">
        <v>5652</v>
      </c>
      <c r="H829">
        <v>5642</v>
      </c>
      <c r="I829">
        <v>5631</v>
      </c>
      <c r="J829">
        <v>5610</v>
      </c>
      <c r="K829">
        <v>5596</v>
      </c>
      <c r="L829">
        <v>5581</v>
      </c>
      <c r="M829">
        <v>5565</v>
      </c>
      <c r="N829">
        <v>5561</v>
      </c>
    </row>
    <row r="830" spans="1:14" x14ac:dyDescent="0.3">
      <c r="A830" t="s">
        <v>208</v>
      </c>
      <c r="B830" t="s">
        <v>5</v>
      </c>
      <c r="C830">
        <v>8343468</v>
      </c>
      <c r="D830">
        <v>8391244</v>
      </c>
      <c r="E830">
        <v>8418247</v>
      </c>
      <c r="F830">
        <v>8357365</v>
      </c>
      <c r="G830">
        <v>8450594</v>
      </c>
      <c r="H830">
        <v>8398239</v>
      </c>
      <c r="I830">
        <v>8430525</v>
      </c>
      <c r="J830">
        <v>8390365</v>
      </c>
      <c r="K830">
        <v>8370078</v>
      </c>
      <c r="L830">
        <v>8392416</v>
      </c>
      <c r="M830">
        <v>8319243</v>
      </c>
      <c r="N830">
        <v>8391802</v>
      </c>
    </row>
    <row r="831" spans="1:14" x14ac:dyDescent="0.3">
      <c r="A831" t="s">
        <v>208</v>
      </c>
      <c r="B831" t="s">
        <v>6</v>
      </c>
    </row>
    <row r="832" spans="1:14" x14ac:dyDescent="0.3">
      <c r="A832" t="s">
        <v>208</v>
      </c>
      <c r="B832" t="s">
        <v>7</v>
      </c>
      <c r="C832">
        <v>1</v>
      </c>
      <c r="D832">
        <v>1</v>
      </c>
      <c r="E832">
        <v>1</v>
      </c>
      <c r="F832">
        <v>1</v>
      </c>
      <c r="G832">
        <v>1</v>
      </c>
      <c r="H832">
        <v>1</v>
      </c>
      <c r="I832">
        <v>1</v>
      </c>
      <c r="J832">
        <v>1</v>
      </c>
      <c r="K832">
        <v>1</v>
      </c>
      <c r="L832">
        <v>1</v>
      </c>
      <c r="M832">
        <v>1</v>
      </c>
      <c r="N832">
        <v>1</v>
      </c>
    </row>
    <row r="833" spans="1:14" x14ac:dyDescent="0.3">
      <c r="A833" t="s">
        <v>208</v>
      </c>
      <c r="B833" t="s">
        <v>8</v>
      </c>
    </row>
    <row r="834" spans="1:14" x14ac:dyDescent="0.3">
      <c r="A834" t="s">
        <v>208</v>
      </c>
      <c r="B834" t="s">
        <v>9</v>
      </c>
      <c r="C834">
        <v>8343468</v>
      </c>
      <c r="D834">
        <v>8391244</v>
      </c>
      <c r="E834">
        <v>8418247</v>
      </c>
      <c r="F834">
        <v>8357365</v>
      </c>
      <c r="G834">
        <v>8450594</v>
      </c>
      <c r="H834">
        <v>8398239</v>
      </c>
      <c r="I834">
        <v>8430525</v>
      </c>
      <c r="J834">
        <v>8390365</v>
      </c>
      <c r="K834">
        <v>8370078</v>
      </c>
      <c r="L834">
        <v>8392416</v>
      </c>
      <c r="M834">
        <v>8298126</v>
      </c>
      <c r="N834">
        <v>8391802</v>
      </c>
    </row>
    <row r="835" spans="1:14" x14ac:dyDescent="0.3">
      <c r="A835" t="s">
        <v>208</v>
      </c>
      <c r="B835" t="s">
        <v>10</v>
      </c>
      <c r="C835">
        <v>2279203</v>
      </c>
      <c r="D835">
        <v>2217305</v>
      </c>
      <c r="E835">
        <v>1905077</v>
      </c>
      <c r="F835">
        <v>689841</v>
      </c>
      <c r="G835">
        <v>548481</v>
      </c>
      <c r="H835">
        <v>453879</v>
      </c>
      <c r="I835">
        <v>445645</v>
      </c>
      <c r="J835">
        <v>548308</v>
      </c>
      <c r="K835">
        <v>792840</v>
      </c>
      <c r="L835">
        <v>1061675</v>
      </c>
      <c r="M835">
        <v>1863486</v>
      </c>
      <c r="N835">
        <v>2205580</v>
      </c>
    </row>
    <row r="836" spans="1:14" x14ac:dyDescent="0.3">
      <c r="A836" t="s">
        <v>208</v>
      </c>
      <c r="B836" t="s">
        <v>11</v>
      </c>
      <c r="C836">
        <v>6064265</v>
      </c>
      <c r="D836">
        <v>6173939</v>
      </c>
      <c r="E836">
        <v>6513170</v>
      </c>
      <c r="F836">
        <v>7667524</v>
      </c>
      <c r="G836">
        <v>7902113</v>
      </c>
      <c r="H836">
        <v>7944360</v>
      </c>
      <c r="I836">
        <v>7984880</v>
      </c>
      <c r="J836">
        <v>7842057</v>
      </c>
      <c r="K836">
        <v>7577238</v>
      </c>
      <c r="L836">
        <v>7330741</v>
      </c>
      <c r="M836">
        <v>6434641</v>
      </c>
      <c r="N836">
        <v>6186222</v>
      </c>
    </row>
    <row r="837" spans="1:14" x14ac:dyDescent="0.3">
      <c r="A837" t="s">
        <v>208</v>
      </c>
      <c r="B837" t="s">
        <v>12</v>
      </c>
      <c r="C837" s="2">
        <v>0.27317000000000002</v>
      </c>
      <c r="D837" s="2">
        <v>0.26423999999999997</v>
      </c>
      <c r="E837" s="2">
        <v>0.2263</v>
      </c>
      <c r="F837" s="2">
        <v>8.2540000000000002E-2</v>
      </c>
      <c r="G837" s="2">
        <v>6.4899999999999999E-2</v>
      </c>
      <c r="H837" s="2">
        <v>5.4039999999999998E-2</v>
      </c>
      <c r="I837" s="2">
        <v>5.2859999999999997E-2</v>
      </c>
      <c r="J837" s="2">
        <v>6.5350000000000005E-2</v>
      </c>
      <c r="K837" s="2">
        <v>9.4719999999999999E-2</v>
      </c>
      <c r="L837" s="2">
        <v>0.1265</v>
      </c>
      <c r="M837" s="2">
        <v>0.22456999999999999</v>
      </c>
      <c r="N837" s="2">
        <v>0.26283000000000001</v>
      </c>
    </row>
    <row r="838" spans="1:14" x14ac:dyDescent="0.3">
      <c r="A838" t="s">
        <v>208</v>
      </c>
      <c r="B838" t="s">
        <v>13</v>
      </c>
      <c r="C838" s="2">
        <v>0.72682999999999998</v>
      </c>
      <c r="D838" s="2">
        <v>0.73575999999999997</v>
      </c>
      <c r="E838" s="2">
        <v>0.77370000000000005</v>
      </c>
      <c r="F838" s="2">
        <v>0.91746000000000005</v>
      </c>
      <c r="G838" s="2">
        <v>0.93510000000000004</v>
      </c>
      <c r="H838" s="2">
        <v>0.94596000000000002</v>
      </c>
      <c r="I838" s="2">
        <v>0.94713999999999998</v>
      </c>
      <c r="J838" s="2">
        <v>0.93464999999999998</v>
      </c>
      <c r="K838" s="2">
        <v>0.90527999999999997</v>
      </c>
      <c r="L838" s="2">
        <v>0.87350000000000005</v>
      </c>
      <c r="M838" s="2">
        <v>0.77542999999999995</v>
      </c>
      <c r="N838" s="2">
        <v>0.73716999999999999</v>
      </c>
    </row>
    <row r="839" spans="1:14" x14ac:dyDescent="0.3">
      <c r="A839" t="s">
        <v>208</v>
      </c>
      <c r="B839" t="s">
        <v>14</v>
      </c>
    </row>
    <row r="840" spans="1:14" x14ac:dyDescent="0.3">
      <c r="A840" t="s">
        <v>208</v>
      </c>
      <c r="B840" t="s">
        <v>15</v>
      </c>
      <c r="C840">
        <v>20308</v>
      </c>
      <c r="D840">
        <v>23536</v>
      </c>
      <c r="E840">
        <v>22679</v>
      </c>
      <c r="F840">
        <v>24797</v>
      </c>
      <c r="G840">
        <v>25707</v>
      </c>
      <c r="H840">
        <v>27201</v>
      </c>
      <c r="I840">
        <v>26082</v>
      </c>
      <c r="J840">
        <v>24714</v>
      </c>
      <c r="K840">
        <v>23891</v>
      </c>
      <c r="L840">
        <v>21754</v>
      </c>
      <c r="M840">
        <v>21117</v>
      </c>
      <c r="N840">
        <v>20192</v>
      </c>
    </row>
    <row r="841" spans="1:14" x14ac:dyDescent="0.3">
      <c r="A841" t="s">
        <v>208</v>
      </c>
      <c r="B841" t="s">
        <v>16</v>
      </c>
      <c r="C841">
        <v>20308</v>
      </c>
      <c r="D841">
        <v>23536</v>
      </c>
      <c r="E841">
        <v>22679</v>
      </c>
      <c r="F841">
        <v>24797</v>
      </c>
      <c r="G841">
        <v>25707</v>
      </c>
      <c r="H841">
        <v>23578</v>
      </c>
      <c r="I841">
        <v>22608</v>
      </c>
      <c r="J841">
        <v>24714</v>
      </c>
      <c r="K841">
        <v>23891</v>
      </c>
      <c r="L841">
        <v>21754</v>
      </c>
      <c r="M841">
        <v>21117</v>
      </c>
      <c r="N841">
        <v>20192</v>
      </c>
    </row>
    <row r="842" spans="1:14" x14ac:dyDescent="0.3">
      <c r="A842" t="s">
        <v>208</v>
      </c>
      <c r="B842" t="s">
        <v>17</v>
      </c>
      <c r="C842">
        <v>20308</v>
      </c>
      <c r="D842">
        <v>23536</v>
      </c>
      <c r="E842">
        <v>22679</v>
      </c>
      <c r="F842">
        <v>24797</v>
      </c>
      <c r="G842">
        <v>25707</v>
      </c>
      <c r="H842">
        <v>27201</v>
      </c>
      <c r="I842">
        <v>26082</v>
      </c>
      <c r="J842">
        <v>24714</v>
      </c>
      <c r="K842">
        <v>23891</v>
      </c>
      <c r="L842">
        <v>21754</v>
      </c>
      <c r="M842">
        <v>21117</v>
      </c>
      <c r="N842">
        <v>20192</v>
      </c>
    </row>
    <row r="843" spans="1:14" x14ac:dyDescent="0.3">
      <c r="A843" t="s">
        <v>208</v>
      </c>
      <c r="B843" t="s">
        <v>18</v>
      </c>
      <c r="C843" t="s">
        <v>112</v>
      </c>
      <c r="D843" t="s">
        <v>209</v>
      </c>
      <c r="E843" t="s">
        <v>197</v>
      </c>
      <c r="F843" t="s">
        <v>198</v>
      </c>
      <c r="G843" t="s">
        <v>70</v>
      </c>
      <c r="H843" t="s">
        <v>199</v>
      </c>
      <c r="I843" t="s">
        <v>200</v>
      </c>
      <c r="J843" t="s">
        <v>201</v>
      </c>
      <c r="K843" t="s">
        <v>118</v>
      </c>
      <c r="L843" t="s">
        <v>202</v>
      </c>
      <c r="M843" t="s">
        <v>203</v>
      </c>
      <c r="N843" t="s">
        <v>204</v>
      </c>
    </row>
    <row r="844" spans="1:14" x14ac:dyDescent="0.3">
      <c r="A844" t="s">
        <v>208</v>
      </c>
      <c r="B844" t="s">
        <v>31</v>
      </c>
      <c r="C844" t="s">
        <v>205</v>
      </c>
      <c r="D844" t="s">
        <v>205</v>
      </c>
      <c r="E844" t="s">
        <v>205</v>
      </c>
      <c r="F844" t="s">
        <v>205</v>
      </c>
      <c r="G844" t="s">
        <v>205</v>
      </c>
      <c r="H844" t="s">
        <v>205</v>
      </c>
      <c r="I844" t="s">
        <v>205</v>
      </c>
      <c r="J844" t="s">
        <v>205</v>
      </c>
      <c r="K844" t="s">
        <v>205</v>
      </c>
      <c r="L844" t="s">
        <v>205</v>
      </c>
      <c r="M844" t="s">
        <v>205</v>
      </c>
      <c r="N844" t="s">
        <v>205</v>
      </c>
    </row>
    <row r="845" spans="1:14" x14ac:dyDescent="0.3">
      <c r="A845" t="s">
        <v>208</v>
      </c>
      <c r="B845" t="s">
        <v>36</v>
      </c>
      <c r="C845">
        <v>20308</v>
      </c>
      <c r="D845">
        <v>23536</v>
      </c>
      <c r="E845">
        <v>22679</v>
      </c>
      <c r="F845">
        <v>24797</v>
      </c>
      <c r="G845">
        <v>25707</v>
      </c>
      <c r="H845">
        <v>27201</v>
      </c>
      <c r="I845">
        <v>26082</v>
      </c>
      <c r="J845">
        <v>24714</v>
      </c>
      <c r="K845">
        <v>23891</v>
      </c>
      <c r="L845">
        <v>21754</v>
      </c>
      <c r="M845">
        <v>21117</v>
      </c>
      <c r="N845">
        <v>20192</v>
      </c>
    </row>
    <row r="846" spans="1:14" x14ac:dyDescent="0.3">
      <c r="A846" t="s">
        <v>208</v>
      </c>
      <c r="B846" t="s">
        <v>37</v>
      </c>
      <c r="C846">
        <v>20308</v>
      </c>
      <c r="D846">
        <v>23536</v>
      </c>
      <c r="E846">
        <v>22679</v>
      </c>
      <c r="F846">
        <v>24797</v>
      </c>
      <c r="G846">
        <v>25707</v>
      </c>
      <c r="H846">
        <v>23578</v>
      </c>
      <c r="I846">
        <v>22608</v>
      </c>
      <c r="J846">
        <v>24714</v>
      </c>
      <c r="K846">
        <v>23891</v>
      </c>
      <c r="L846">
        <v>21754</v>
      </c>
      <c r="M846">
        <v>21117</v>
      </c>
      <c r="N846">
        <v>20192</v>
      </c>
    </row>
    <row r="847" spans="1:14" x14ac:dyDescent="0.3">
      <c r="A847" t="s">
        <v>208</v>
      </c>
      <c r="B847" t="s">
        <v>38</v>
      </c>
      <c r="C847">
        <v>20308</v>
      </c>
      <c r="D847">
        <v>23536</v>
      </c>
      <c r="E847">
        <v>22679</v>
      </c>
      <c r="F847">
        <v>24797</v>
      </c>
      <c r="G847">
        <v>25707</v>
      </c>
      <c r="H847">
        <v>27201</v>
      </c>
      <c r="I847">
        <v>26082</v>
      </c>
      <c r="J847">
        <v>24714</v>
      </c>
      <c r="K847">
        <v>23891</v>
      </c>
      <c r="L847">
        <v>21754</v>
      </c>
      <c r="M847">
        <v>21117</v>
      </c>
      <c r="N847">
        <v>20192</v>
      </c>
    </row>
    <row r="848" spans="1:14" x14ac:dyDescent="0.3">
      <c r="A848" t="s">
        <v>208</v>
      </c>
      <c r="B848" t="s">
        <v>39</v>
      </c>
      <c r="C848">
        <v>2375</v>
      </c>
      <c r="D848">
        <v>0</v>
      </c>
      <c r="E848">
        <v>0</v>
      </c>
      <c r="F848">
        <v>0</v>
      </c>
      <c r="G848">
        <v>0</v>
      </c>
      <c r="H848">
        <v>0</v>
      </c>
      <c r="I848">
        <v>0</v>
      </c>
      <c r="J848">
        <v>0</v>
      </c>
      <c r="K848">
        <v>0</v>
      </c>
      <c r="L848">
        <v>0</v>
      </c>
      <c r="M848">
        <v>0</v>
      </c>
      <c r="N848">
        <v>0</v>
      </c>
    </row>
    <row r="849" spans="1:14" x14ac:dyDescent="0.3">
      <c r="A849" t="s">
        <v>208</v>
      </c>
      <c r="B849" t="s">
        <v>40</v>
      </c>
      <c r="C849" s="3">
        <v>41640</v>
      </c>
      <c r="D849" s="3">
        <v>41671</v>
      </c>
      <c r="E849" s="3">
        <v>41699</v>
      </c>
      <c r="F849" s="3">
        <v>41730</v>
      </c>
      <c r="G849" s="3">
        <v>41760</v>
      </c>
      <c r="H849" s="3">
        <v>41791</v>
      </c>
      <c r="I849" s="3">
        <v>41821</v>
      </c>
      <c r="J849" s="3">
        <v>41852</v>
      </c>
      <c r="K849" s="3">
        <v>41883</v>
      </c>
      <c r="L849" s="3">
        <v>41913</v>
      </c>
      <c r="M849" s="3">
        <v>41944</v>
      </c>
      <c r="N849" s="3">
        <v>41974</v>
      </c>
    </row>
    <row r="850" spans="1:14" x14ac:dyDescent="0.3">
      <c r="A850" t="s">
        <v>208</v>
      </c>
      <c r="B850" t="s">
        <v>41</v>
      </c>
      <c r="C850" s="2">
        <v>0.55220000000000002</v>
      </c>
      <c r="D850" s="2">
        <v>0.53059999999999996</v>
      </c>
      <c r="E850" s="2">
        <v>0.49959999999999999</v>
      </c>
      <c r="F850" s="2">
        <v>0.46810000000000002</v>
      </c>
      <c r="G850" s="2">
        <v>0.44180000000000003</v>
      </c>
      <c r="H850" s="2">
        <v>0.42880000000000001</v>
      </c>
      <c r="I850" s="2">
        <v>0.4345</v>
      </c>
      <c r="J850" s="2">
        <v>0.45629999999999998</v>
      </c>
      <c r="K850" s="2">
        <v>0.48659999999999998</v>
      </c>
      <c r="L850" s="2">
        <v>0.51849999999999996</v>
      </c>
      <c r="M850" s="2">
        <v>0.54579999999999995</v>
      </c>
      <c r="N850" s="2">
        <v>0.55859999999999999</v>
      </c>
    </row>
    <row r="851" spans="1:14" x14ac:dyDescent="0.3">
      <c r="A851" t="s">
        <v>208</v>
      </c>
      <c r="B851" t="s">
        <v>42</v>
      </c>
      <c r="C851" s="2">
        <v>0.63770000000000004</v>
      </c>
      <c r="D851" s="2">
        <v>0.58879999999999999</v>
      </c>
      <c r="E851" s="2">
        <v>0.5</v>
      </c>
      <c r="F851" s="2">
        <v>0.14050000000000001</v>
      </c>
      <c r="G851" s="2">
        <v>0.1129</v>
      </c>
      <c r="H851" s="2">
        <v>0.1019</v>
      </c>
      <c r="I851" s="2">
        <v>9.9599999999999994E-2</v>
      </c>
      <c r="J851" s="2">
        <v>0.1174</v>
      </c>
      <c r="K851" s="2">
        <v>0.17560000000000001</v>
      </c>
      <c r="L851" s="2">
        <v>0.23580000000000001</v>
      </c>
      <c r="M851" s="2">
        <v>0.5806</v>
      </c>
      <c r="N851" s="2">
        <v>0.62060000000000004</v>
      </c>
    </row>
    <row r="852" spans="1:14" x14ac:dyDescent="0.3">
      <c r="A852" t="s">
        <v>208</v>
      </c>
      <c r="B852" t="s">
        <v>43</v>
      </c>
      <c r="C852" s="2">
        <v>0.52569999999999995</v>
      </c>
      <c r="D852" s="2">
        <v>0.51229999999999998</v>
      </c>
      <c r="E852" s="2">
        <v>0.49940000000000001</v>
      </c>
      <c r="F852" s="2">
        <v>0.59240000000000004</v>
      </c>
      <c r="G852" s="2">
        <v>0.55389999999999995</v>
      </c>
      <c r="H852" s="2">
        <v>0.55000000000000004</v>
      </c>
      <c r="I852" s="2">
        <v>0.56069999999999998</v>
      </c>
      <c r="J852" s="2">
        <v>0.57169999999999999</v>
      </c>
      <c r="K852" s="2">
        <v>0.59730000000000005</v>
      </c>
      <c r="L852" s="2">
        <v>0.62749999999999995</v>
      </c>
      <c r="M852" s="2">
        <v>0.53649999999999998</v>
      </c>
      <c r="N852" s="2">
        <v>0.53939999999999999</v>
      </c>
    </row>
    <row r="853" spans="1:14" x14ac:dyDescent="0.3">
      <c r="A853" t="s">
        <v>208</v>
      </c>
      <c r="B853" t="s">
        <v>44</v>
      </c>
      <c r="C853" s="2">
        <v>1</v>
      </c>
      <c r="D853" s="2">
        <v>1</v>
      </c>
      <c r="E853" s="2">
        <v>1</v>
      </c>
      <c r="F853" s="2">
        <v>1</v>
      </c>
      <c r="G853" s="2">
        <v>1</v>
      </c>
      <c r="H853" s="2">
        <v>1</v>
      </c>
      <c r="I853" s="2">
        <v>1</v>
      </c>
      <c r="J853" s="2">
        <v>1</v>
      </c>
      <c r="K853" s="2">
        <v>1</v>
      </c>
      <c r="L853" s="2">
        <v>1</v>
      </c>
      <c r="M853" s="2">
        <v>1</v>
      </c>
      <c r="N853" s="2">
        <v>1</v>
      </c>
    </row>
    <row r="854" spans="1:14" x14ac:dyDescent="0.3">
      <c r="A854" t="s">
        <v>208</v>
      </c>
      <c r="B854" t="s">
        <v>45</v>
      </c>
      <c r="C854" s="2">
        <v>0.1169</v>
      </c>
      <c r="D854" s="2">
        <v>0</v>
      </c>
      <c r="E854" s="2">
        <v>0</v>
      </c>
      <c r="F854" s="2">
        <v>0</v>
      </c>
      <c r="G854" s="2">
        <v>0</v>
      </c>
      <c r="H854" s="2">
        <v>0</v>
      </c>
      <c r="I854" s="2">
        <v>0</v>
      </c>
      <c r="J854" s="2">
        <v>0</v>
      </c>
      <c r="K854" s="2">
        <v>0</v>
      </c>
      <c r="L854" s="2">
        <v>0</v>
      </c>
      <c r="M854" s="2">
        <v>0</v>
      </c>
      <c r="N854" s="2">
        <v>0</v>
      </c>
    </row>
    <row r="855" spans="1:14" x14ac:dyDescent="0.3">
      <c r="A855" t="s">
        <v>208</v>
      </c>
      <c r="B855" t="s">
        <v>46</v>
      </c>
      <c r="C855" s="2">
        <v>0.55220000000000002</v>
      </c>
      <c r="D855" s="2">
        <v>0.53059999999999996</v>
      </c>
      <c r="E855" s="2">
        <v>0.49959999999999999</v>
      </c>
      <c r="F855" s="2">
        <v>0.46810000000000002</v>
      </c>
      <c r="G855" s="2">
        <v>0.44180000000000003</v>
      </c>
      <c r="H855" s="2">
        <v>0.42880000000000001</v>
      </c>
      <c r="I855" s="2">
        <v>0.4345</v>
      </c>
      <c r="J855" s="2">
        <v>0.45629999999999998</v>
      </c>
      <c r="K855" s="2">
        <v>0.48659999999999998</v>
      </c>
      <c r="L855" s="2">
        <v>0.51849999999999996</v>
      </c>
      <c r="M855" s="2">
        <v>0.54579999999999995</v>
      </c>
      <c r="N855" s="2">
        <v>0.55859999999999999</v>
      </c>
    </row>
    <row r="856" spans="1:14" x14ac:dyDescent="0.3">
      <c r="A856" t="s">
        <v>208</v>
      </c>
      <c r="B856" t="s">
        <v>47</v>
      </c>
      <c r="C856" s="2">
        <v>0.63770000000000004</v>
      </c>
      <c r="D856" s="2">
        <v>0.58879999999999999</v>
      </c>
      <c r="E856" s="2">
        <v>0.5</v>
      </c>
      <c r="F856" s="2">
        <v>0.14050000000000001</v>
      </c>
      <c r="G856" s="2">
        <v>0.1129</v>
      </c>
      <c r="H856" s="2">
        <v>0.1019</v>
      </c>
      <c r="I856" s="2">
        <v>9.9599999999999994E-2</v>
      </c>
      <c r="J856" s="2">
        <v>0.1174</v>
      </c>
      <c r="K856" s="2">
        <v>0.17560000000000001</v>
      </c>
      <c r="L856" s="2">
        <v>0.23580000000000001</v>
      </c>
      <c r="M856" s="2">
        <v>0.5806</v>
      </c>
      <c r="N856" s="2">
        <v>0.62060000000000004</v>
      </c>
    </row>
    <row r="857" spans="1:14" x14ac:dyDescent="0.3">
      <c r="A857" t="s">
        <v>208</v>
      </c>
      <c r="B857" t="s">
        <v>48</v>
      </c>
      <c r="C857" s="2">
        <v>0.52569999999999995</v>
      </c>
      <c r="D857" s="2">
        <v>0.51229999999999998</v>
      </c>
      <c r="E857" s="2">
        <v>0.49940000000000001</v>
      </c>
      <c r="F857" s="2">
        <v>0.59240000000000004</v>
      </c>
      <c r="G857" s="2">
        <v>0.55389999999999995</v>
      </c>
      <c r="H857" s="2">
        <v>0.55000000000000004</v>
      </c>
      <c r="I857" s="2">
        <v>0.56069999999999998</v>
      </c>
      <c r="J857" s="2">
        <v>0.57169999999999999</v>
      </c>
      <c r="K857" s="2">
        <v>0.59730000000000005</v>
      </c>
      <c r="L857" s="2">
        <v>0.62749999999999995</v>
      </c>
      <c r="M857" s="2">
        <v>0.53649999999999998</v>
      </c>
      <c r="N857" s="2">
        <v>0.53939999999999999</v>
      </c>
    </row>
    <row r="858" spans="1:14" x14ac:dyDescent="0.3">
      <c r="A858" t="s">
        <v>208</v>
      </c>
      <c r="B858" t="s">
        <v>49</v>
      </c>
      <c r="C858" s="2">
        <v>4.7222</v>
      </c>
      <c r="D858" s="2">
        <v>0</v>
      </c>
      <c r="E858" s="2">
        <v>0</v>
      </c>
      <c r="F858" s="2">
        <v>0</v>
      </c>
      <c r="G858" s="2">
        <v>0</v>
      </c>
      <c r="H858" s="2">
        <v>0</v>
      </c>
      <c r="I858" s="2">
        <v>0</v>
      </c>
      <c r="J858" s="2">
        <v>0</v>
      </c>
      <c r="K858" s="2">
        <v>0</v>
      </c>
      <c r="L858" s="2">
        <v>0</v>
      </c>
      <c r="M858" s="2">
        <v>0</v>
      </c>
      <c r="N858" s="2">
        <v>0</v>
      </c>
    </row>
    <row r="859" spans="1:14" x14ac:dyDescent="0.3">
      <c r="A859" t="s">
        <v>208</v>
      </c>
      <c r="B859" t="s">
        <v>50</v>
      </c>
    </row>
    <row r="860" spans="1:14" x14ac:dyDescent="0.3">
      <c r="A860" t="s">
        <v>208</v>
      </c>
      <c r="B860" t="s">
        <v>51</v>
      </c>
      <c r="C860" s="2">
        <v>0</v>
      </c>
      <c r="D860" s="2">
        <v>0</v>
      </c>
      <c r="E860" s="2">
        <v>0</v>
      </c>
      <c r="F860" s="2">
        <v>0</v>
      </c>
      <c r="G860" s="2">
        <v>0</v>
      </c>
      <c r="H860" s="2">
        <v>0</v>
      </c>
      <c r="I860" s="2">
        <v>0</v>
      </c>
      <c r="J860" s="2">
        <v>0</v>
      </c>
      <c r="K860" s="2">
        <v>0</v>
      </c>
      <c r="L860" s="2">
        <v>0</v>
      </c>
      <c r="M860" s="2">
        <v>0</v>
      </c>
      <c r="N860" s="2">
        <v>0</v>
      </c>
    </row>
    <row r="861" spans="1:14" x14ac:dyDescent="0.3">
      <c r="A861" t="s">
        <v>208</v>
      </c>
      <c r="B861" t="s">
        <v>52</v>
      </c>
      <c r="C861" s="2">
        <v>0</v>
      </c>
      <c r="D861" s="2">
        <v>0</v>
      </c>
      <c r="E861" s="2">
        <v>0</v>
      </c>
      <c r="F861" s="2">
        <v>0</v>
      </c>
      <c r="G861" s="2">
        <v>0</v>
      </c>
      <c r="H861" s="2">
        <v>0</v>
      </c>
      <c r="I861" s="2">
        <v>0</v>
      </c>
      <c r="J861" s="2">
        <v>0</v>
      </c>
      <c r="K861" s="2">
        <v>0</v>
      </c>
      <c r="L861" s="2">
        <v>0</v>
      </c>
      <c r="M861" s="2">
        <v>0</v>
      </c>
      <c r="N861" s="2">
        <v>0</v>
      </c>
    </row>
    <row r="862" spans="1:14" x14ac:dyDescent="0.3">
      <c r="A862" t="s">
        <v>208</v>
      </c>
      <c r="B862" t="s">
        <v>53</v>
      </c>
      <c r="C862" s="2">
        <v>0</v>
      </c>
      <c r="D862" s="2">
        <v>0</v>
      </c>
      <c r="E862" s="2">
        <v>0</v>
      </c>
      <c r="F862" s="2">
        <v>0</v>
      </c>
      <c r="G862" s="2">
        <v>0</v>
      </c>
      <c r="H862" s="2">
        <v>0</v>
      </c>
      <c r="I862" s="2">
        <v>0</v>
      </c>
      <c r="J862" s="2">
        <v>0</v>
      </c>
      <c r="K862" s="2">
        <v>0</v>
      </c>
      <c r="L862" s="2">
        <v>0</v>
      </c>
      <c r="M862" s="2">
        <v>0</v>
      </c>
      <c r="N862" s="2">
        <v>0</v>
      </c>
    </row>
    <row r="863" spans="1:14" x14ac:dyDescent="0.3">
      <c r="A863" t="s">
        <v>208</v>
      </c>
      <c r="B863" t="s">
        <v>54</v>
      </c>
      <c r="C863" s="2">
        <v>0</v>
      </c>
      <c r="D863" s="2">
        <v>0</v>
      </c>
      <c r="E863" s="2">
        <v>0</v>
      </c>
      <c r="F863" s="2">
        <v>0</v>
      </c>
      <c r="G863" s="2">
        <v>0</v>
      </c>
      <c r="H863" s="2">
        <v>0</v>
      </c>
      <c r="I863" s="2">
        <v>0</v>
      </c>
      <c r="J863" s="2">
        <v>0</v>
      </c>
      <c r="K863" s="2">
        <v>0</v>
      </c>
      <c r="L863" s="2">
        <v>0</v>
      </c>
      <c r="M863" s="2">
        <v>0</v>
      </c>
      <c r="N863" s="2">
        <v>0</v>
      </c>
    </row>
    <row r="864" spans="1:14" x14ac:dyDescent="0.3">
      <c r="A864" t="s">
        <v>208</v>
      </c>
      <c r="B864" t="s">
        <v>55</v>
      </c>
      <c r="C864" s="2">
        <v>0</v>
      </c>
      <c r="D864" s="2">
        <v>0</v>
      </c>
      <c r="E864" s="2">
        <v>0</v>
      </c>
      <c r="F864" s="2">
        <v>0</v>
      </c>
      <c r="G864" s="2">
        <v>0</v>
      </c>
      <c r="H864" s="2">
        <v>0</v>
      </c>
      <c r="I864" s="2">
        <v>0</v>
      </c>
      <c r="J864" s="2">
        <v>0</v>
      </c>
      <c r="K864" s="2">
        <v>0</v>
      </c>
      <c r="L864" s="2">
        <v>0</v>
      </c>
      <c r="M864" s="2">
        <v>0</v>
      </c>
      <c r="N864" s="2">
        <v>0</v>
      </c>
    </row>
    <row r="865" spans="1:14" x14ac:dyDescent="0.3">
      <c r="A865" t="s">
        <v>208</v>
      </c>
      <c r="B865" t="s">
        <v>56</v>
      </c>
      <c r="C865" s="2">
        <v>0</v>
      </c>
      <c r="D865" s="2">
        <v>0</v>
      </c>
      <c r="E865" s="2">
        <v>0</v>
      </c>
      <c r="F865" s="2">
        <v>0</v>
      </c>
      <c r="G865" s="2">
        <v>0</v>
      </c>
      <c r="H865" s="2">
        <v>0</v>
      </c>
      <c r="I865" s="2">
        <v>0</v>
      </c>
      <c r="J865" s="2">
        <v>0</v>
      </c>
      <c r="K865" s="2">
        <v>0</v>
      </c>
      <c r="L865" s="2">
        <v>0</v>
      </c>
      <c r="M865" s="2">
        <v>0</v>
      </c>
      <c r="N865" s="2">
        <v>0</v>
      </c>
    </row>
    <row r="866" spans="1:14" x14ac:dyDescent="0.3">
      <c r="A866" t="s">
        <v>208</v>
      </c>
      <c r="B866" t="s">
        <v>57</v>
      </c>
      <c r="C866" s="2">
        <v>0</v>
      </c>
      <c r="D866" s="2">
        <v>0</v>
      </c>
      <c r="E866" s="2">
        <v>0</v>
      </c>
      <c r="F866" s="2">
        <v>0</v>
      </c>
      <c r="G866" s="2">
        <v>0</v>
      </c>
      <c r="H866" s="2">
        <v>0</v>
      </c>
      <c r="I866" s="2">
        <v>0</v>
      </c>
      <c r="J866" s="2">
        <v>0</v>
      </c>
      <c r="K866" s="2">
        <v>0</v>
      </c>
      <c r="L866" s="2">
        <v>0</v>
      </c>
      <c r="M866" s="2">
        <v>0</v>
      </c>
      <c r="N866" s="2">
        <v>0</v>
      </c>
    </row>
    <row r="867" spans="1:14" x14ac:dyDescent="0.3">
      <c r="A867" t="s">
        <v>208</v>
      </c>
      <c r="B867" t="s">
        <v>58</v>
      </c>
    </row>
    <row r="868" spans="1:14" x14ac:dyDescent="0.3">
      <c r="A868" t="s">
        <v>208</v>
      </c>
      <c r="B868" t="s">
        <v>59</v>
      </c>
      <c r="C868">
        <v>1</v>
      </c>
      <c r="D868">
        <v>1</v>
      </c>
      <c r="E868">
        <v>1</v>
      </c>
      <c r="F868">
        <v>1</v>
      </c>
      <c r="G868">
        <v>1</v>
      </c>
      <c r="H868">
        <v>1</v>
      </c>
      <c r="I868">
        <v>1</v>
      </c>
      <c r="J868">
        <v>1</v>
      </c>
      <c r="K868">
        <v>1</v>
      </c>
      <c r="L868">
        <v>1</v>
      </c>
      <c r="M868">
        <v>1</v>
      </c>
      <c r="N868">
        <v>1</v>
      </c>
    </row>
    <row r="869" spans="1:14" x14ac:dyDescent="0.3">
      <c r="A869" t="s">
        <v>208</v>
      </c>
      <c r="B869" t="s">
        <v>60</v>
      </c>
      <c r="C869">
        <v>1</v>
      </c>
      <c r="D869">
        <v>1</v>
      </c>
      <c r="E869">
        <v>1</v>
      </c>
      <c r="F869">
        <v>1</v>
      </c>
      <c r="G869">
        <v>1</v>
      </c>
      <c r="H869">
        <v>1</v>
      </c>
      <c r="I869">
        <v>1</v>
      </c>
      <c r="J869">
        <v>1</v>
      </c>
      <c r="K869">
        <v>1</v>
      </c>
      <c r="L869">
        <v>1</v>
      </c>
      <c r="M869">
        <v>1</v>
      </c>
      <c r="N869">
        <v>1</v>
      </c>
    </row>
    <row r="870" spans="1:14" x14ac:dyDescent="0.3">
      <c r="A870" t="s">
        <v>208</v>
      </c>
      <c r="B870" t="s">
        <v>61</v>
      </c>
      <c r="C870">
        <v>1</v>
      </c>
      <c r="D870">
        <v>1</v>
      </c>
      <c r="E870">
        <v>1</v>
      </c>
      <c r="F870">
        <v>1</v>
      </c>
      <c r="G870">
        <v>1</v>
      </c>
      <c r="H870">
        <v>1</v>
      </c>
      <c r="I870">
        <v>1</v>
      </c>
      <c r="J870">
        <v>1</v>
      </c>
      <c r="K870">
        <v>1</v>
      </c>
      <c r="L870">
        <v>1</v>
      </c>
      <c r="M870">
        <v>1</v>
      </c>
      <c r="N870">
        <v>1</v>
      </c>
    </row>
    <row r="871" spans="1:14" x14ac:dyDescent="0.3">
      <c r="A871" t="s">
        <v>208</v>
      </c>
      <c r="B871" t="s">
        <v>62</v>
      </c>
      <c r="C871">
        <v>1</v>
      </c>
      <c r="D871">
        <v>1</v>
      </c>
      <c r="E871">
        <v>1</v>
      </c>
      <c r="F871">
        <v>1</v>
      </c>
      <c r="G871">
        <v>1</v>
      </c>
      <c r="H871">
        <v>1</v>
      </c>
      <c r="I871">
        <v>1</v>
      </c>
      <c r="J871">
        <v>1</v>
      </c>
      <c r="K871">
        <v>1</v>
      </c>
      <c r="L871">
        <v>1</v>
      </c>
      <c r="M871">
        <v>1</v>
      </c>
      <c r="N871">
        <v>1</v>
      </c>
    </row>
    <row r="875" spans="1:14" x14ac:dyDescent="0.3">
      <c r="A875" t="s">
        <v>210</v>
      </c>
      <c r="B875" t="s">
        <v>211</v>
      </c>
    </row>
    <row r="876" spans="1:14" x14ac:dyDescent="0.3">
      <c r="A876" t="s">
        <v>212</v>
      </c>
      <c r="B876" t="s">
        <v>3</v>
      </c>
      <c r="C876" s="1">
        <v>41640</v>
      </c>
      <c r="D876" s="1">
        <v>41671</v>
      </c>
      <c r="E876" s="1">
        <v>41699</v>
      </c>
      <c r="F876" s="1">
        <v>41730</v>
      </c>
      <c r="G876" s="1">
        <v>41760</v>
      </c>
      <c r="H876" s="1">
        <v>41791</v>
      </c>
      <c r="I876" s="1">
        <v>41821</v>
      </c>
      <c r="J876" s="1">
        <v>41852</v>
      </c>
      <c r="K876" s="1">
        <v>41883</v>
      </c>
      <c r="L876" s="1">
        <v>41913</v>
      </c>
      <c r="M876" s="1">
        <v>41944</v>
      </c>
      <c r="N876" s="1">
        <v>41974</v>
      </c>
    </row>
    <row r="877" spans="1:14" x14ac:dyDescent="0.3">
      <c r="A877" t="s">
        <v>212</v>
      </c>
      <c r="B877" t="s">
        <v>4</v>
      </c>
      <c r="C877">
        <v>185</v>
      </c>
      <c r="D877">
        <v>185</v>
      </c>
      <c r="E877">
        <v>185</v>
      </c>
      <c r="F877">
        <v>185</v>
      </c>
      <c r="G877">
        <v>185</v>
      </c>
      <c r="H877">
        <v>185</v>
      </c>
      <c r="I877">
        <v>185</v>
      </c>
      <c r="J877">
        <v>185</v>
      </c>
      <c r="K877">
        <v>185</v>
      </c>
      <c r="L877">
        <v>185</v>
      </c>
      <c r="M877">
        <v>185</v>
      </c>
      <c r="N877">
        <v>184</v>
      </c>
    </row>
    <row r="878" spans="1:14" x14ac:dyDescent="0.3">
      <c r="A878" t="s">
        <v>212</v>
      </c>
      <c r="B878" t="s">
        <v>5</v>
      </c>
      <c r="C878">
        <v>893542</v>
      </c>
      <c r="D878">
        <v>1037077</v>
      </c>
      <c r="E878">
        <v>1100267</v>
      </c>
      <c r="F878">
        <v>915390</v>
      </c>
      <c r="G878">
        <v>927409</v>
      </c>
      <c r="H878">
        <v>867087</v>
      </c>
      <c r="I878">
        <v>751333</v>
      </c>
      <c r="J878">
        <v>746702</v>
      </c>
      <c r="K878">
        <v>964676</v>
      </c>
      <c r="L878">
        <v>972237</v>
      </c>
      <c r="M878">
        <v>1136693</v>
      </c>
      <c r="N878">
        <v>972313</v>
      </c>
    </row>
    <row r="879" spans="1:14" x14ac:dyDescent="0.3">
      <c r="A879" t="s">
        <v>212</v>
      </c>
      <c r="B879" t="s">
        <v>6</v>
      </c>
    </row>
    <row r="880" spans="1:14" x14ac:dyDescent="0.3">
      <c r="A880" t="s">
        <v>212</v>
      </c>
      <c r="B880" t="s">
        <v>7</v>
      </c>
      <c r="C880">
        <v>185</v>
      </c>
      <c r="D880">
        <v>185</v>
      </c>
      <c r="E880">
        <v>185</v>
      </c>
      <c r="F880">
        <v>185</v>
      </c>
      <c r="G880">
        <v>185</v>
      </c>
      <c r="H880">
        <v>185</v>
      </c>
      <c r="I880">
        <v>185</v>
      </c>
      <c r="J880">
        <v>185</v>
      </c>
      <c r="K880">
        <v>185</v>
      </c>
      <c r="L880">
        <v>185</v>
      </c>
      <c r="M880">
        <v>185</v>
      </c>
      <c r="N880">
        <v>184</v>
      </c>
    </row>
    <row r="881" spans="1:14" x14ac:dyDescent="0.3">
      <c r="A881" t="s">
        <v>212</v>
      </c>
      <c r="B881" t="s">
        <v>8</v>
      </c>
    </row>
    <row r="882" spans="1:14" x14ac:dyDescent="0.3">
      <c r="A882" t="s">
        <v>212</v>
      </c>
      <c r="B882" t="s">
        <v>9</v>
      </c>
      <c r="C882">
        <v>893542</v>
      </c>
      <c r="D882">
        <v>1037182</v>
      </c>
      <c r="E882">
        <v>1100267</v>
      </c>
      <c r="F882">
        <v>915390</v>
      </c>
      <c r="G882">
        <v>927409</v>
      </c>
      <c r="H882">
        <v>867087</v>
      </c>
      <c r="I882">
        <v>751424</v>
      </c>
      <c r="J882">
        <v>746702</v>
      </c>
      <c r="K882">
        <v>964676</v>
      </c>
      <c r="L882">
        <v>972237</v>
      </c>
      <c r="M882">
        <v>1136775</v>
      </c>
      <c r="N882">
        <v>972363</v>
      </c>
    </row>
    <row r="883" spans="1:14" x14ac:dyDescent="0.3">
      <c r="A883" t="s">
        <v>212</v>
      </c>
      <c r="B883" t="s">
        <v>10</v>
      </c>
      <c r="C883">
        <v>470346</v>
      </c>
      <c r="D883">
        <v>584896</v>
      </c>
      <c r="E883">
        <v>543296</v>
      </c>
      <c r="F883">
        <v>417801</v>
      </c>
      <c r="G883">
        <v>359964</v>
      </c>
      <c r="H883">
        <v>307040</v>
      </c>
      <c r="I883">
        <v>263462</v>
      </c>
      <c r="J883">
        <v>273582</v>
      </c>
      <c r="K883">
        <v>416572</v>
      </c>
      <c r="L883">
        <v>498345</v>
      </c>
      <c r="M883">
        <v>561194</v>
      </c>
      <c r="N883">
        <v>470120</v>
      </c>
    </row>
    <row r="884" spans="1:14" x14ac:dyDescent="0.3">
      <c r="A884" t="s">
        <v>212</v>
      </c>
      <c r="B884" t="s">
        <v>11</v>
      </c>
      <c r="C884">
        <v>423196</v>
      </c>
      <c r="D884">
        <v>452286</v>
      </c>
      <c r="E884">
        <v>556971</v>
      </c>
      <c r="F884">
        <v>497589</v>
      </c>
      <c r="G884">
        <v>567445</v>
      </c>
      <c r="H884">
        <v>560047</v>
      </c>
      <c r="I884">
        <v>487962</v>
      </c>
      <c r="J884">
        <v>473120</v>
      </c>
      <c r="K884">
        <v>548104</v>
      </c>
      <c r="L884">
        <v>473892</v>
      </c>
      <c r="M884">
        <v>575581</v>
      </c>
      <c r="N884">
        <v>502243</v>
      </c>
    </row>
    <row r="885" spans="1:14" x14ac:dyDescent="0.3">
      <c r="A885" t="s">
        <v>212</v>
      </c>
      <c r="B885" t="s">
        <v>12</v>
      </c>
      <c r="C885" s="2">
        <v>0.52637999999999996</v>
      </c>
      <c r="D885" s="2">
        <v>0.56393000000000004</v>
      </c>
      <c r="E885" s="2">
        <v>0.49379000000000001</v>
      </c>
      <c r="F885" s="2">
        <v>0.45641999999999999</v>
      </c>
      <c r="G885" s="2">
        <v>0.38813999999999999</v>
      </c>
      <c r="H885" s="2">
        <v>0.35410999999999998</v>
      </c>
      <c r="I885" s="2">
        <v>0.35061999999999999</v>
      </c>
      <c r="J885" s="2">
        <v>0.36638999999999999</v>
      </c>
      <c r="K885" s="2">
        <v>0.43182999999999999</v>
      </c>
      <c r="L885" s="2">
        <v>0.51258000000000004</v>
      </c>
      <c r="M885" s="2">
        <v>0.49367</v>
      </c>
      <c r="N885" s="2">
        <v>0.48348000000000002</v>
      </c>
    </row>
    <row r="886" spans="1:14" x14ac:dyDescent="0.3">
      <c r="A886" t="s">
        <v>212</v>
      </c>
      <c r="B886" t="s">
        <v>13</v>
      </c>
      <c r="C886" s="2">
        <v>0.47361999999999999</v>
      </c>
      <c r="D886" s="2">
        <v>0.43607000000000001</v>
      </c>
      <c r="E886" s="2">
        <v>0.50621000000000005</v>
      </c>
      <c r="F886" s="2">
        <v>0.54357999999999995</v>
      </c>
      <c r="G886" s="2">
        <v>0.61185999999999996</v>
      </c>
      <c r="H886" s="2">
        <v>0.64588999999999996</v>
      </c>
      <c r="I886" s="2">
        <v>0.64937999999999996</v>
      </c>
      <c r="J886" s="2">
        <v>0.63361000000000001</v>
      </c>
      <c r="K886" s="2">
        <v>0.56816999999999995</v>
      </c>
      <c r="L886" s="2">
        <v>0.48742000000000002</v>
      </c>
      <c r="M886" s="2">
        <v>0.50632999999999995</v>
      </c>
      <c r="N886" s="2">
        <v>0.51651999999999998</v>
      </c>
    </row>
    <row r="887" spans="1:14" x14ac:dyDescent="0.3">
      <c r="A887" t="s">
        <v>212</v>
      </c>
      <c r="B887" t="s">
        <v>14</v>
      </c>
    </row>
    <row r="888" spans="1:14" x14ac:dyDescent="0.3">
      <c r="A888" t="s">
        <v>212</v>
      </c>
      <c r="B888" t="s">
        <v>15</v>
      </c>
      <c r="C888">
        <v>12787</v>
      </c>
      <c r="D888">
        <v>14298</v>
      </c>
      <c r="E888">
        <v>15555</v>
      </c>
      <c r="F888">
        <v>13976</v>
      </c>
      <c r="G888">
        <v>13816</v>
      </c>
      <c r="H888">
        <v>12794</v>
      </c>
      <c r="I888">
        <v>9867</v>
      </c>
      <c r="J888">
        <v>10312</v>
      </c>
      <c r="K888">
        <v>14478</v>
      </c>
      <c r="L888">
        <v>13181</v>
      </c>
      <c r="M888">
        <v>15913</v>
      </c>
      <c r="N888">
        <v>14634</v>
      </c>
    </row>
    <row r="889" spans="1:14" x14ac:dyDescent="0.3">
      <c r="A889" t="s">
        <v>212</v>
      </c>
      <c r="B889" t="s">
        <v>16</v>
      </c>
      <c r="C889">
        <v>12459</v>
      </c>
      <c r="D889">
        <v>14020</v>
      </c>
      <c r="E889">
        <v>15175</v>
      </c>
      <c r="F889">
        <v>13601</v>
      </c>
      <c r="G889">
        <v>13484</v>
      </c>
      <c r="H889">
        <v>11977</v>
      </c>
      <c r="I889">
        <v>9023</v>
      </c>
      <c r="J889">
        <v>9868</v>
      </c>
      <c r="K889">
        <v>13741</v>
      </c>
      <c r="L889">
        <v>13041</v>
      </c>
      <c r="M889">
        <v>15484</v>
      </c>
      <c r="N889">
        <v>14318</v>
      </c>
    </row>
    <row r="890" spans="1:14" x14ac:dyDescent="0.3">
      <c r="A890" t="s">
        <v>212</v>
      </c>
      <c r="B890" t="s">
        <v>17</v>
      </c>
      <c r="C890">
        <v>9417</v>
      </c>
      <c r="D890">
        <v>10476</v>
      </c>
      <c r="E890">
        <v>10816</v>
      </c>
      <c r="F890">
        <v>10796</v>
      </c>
      <c r="G890">
        <v>10836</v>
      </c>
      <c r="H890">
        <v>9634</v>
      </c>
      <c r="I890">
        <v>8045</v>
      </c>
      <c r="J890">
        <v>7830</v>
      </c>
      <c r="K890">
        <v>11084</v>
      </c>
      <c r="L890">
        <v>9782</v>
      </c>
      <c r="M890">
        <v>13560</v>
      </c>
      <c r="N890">
        <v>11073</v>
      </c>
    </row>
    <row r="891" spans="1:14" x14ac:dyDescent="0.3">
      <c r="A891" t="s">
        <v>212</v>
      </c>
      <c r="B891" t="s">
        <v>18</v>
      </c>
      <c r="C891" t="s">
        <v>66</v>
      </c>
      <c r="D891" t="s">
        <v>129</v>
      </c>
      <c r="E891" t="s">
        <v>213</v>
      </c>
      <c r="F891" t="s">
        <v>214</v>
      </c>
      <c r="G891" t="s">
        <v>102</v>
      </c>
      <c r="H891" t="s">
        <v>215</v>
      </c>
      <c r="I891" t="s">
        <v>200</v>
      </c>
      <c r="J891" t="s">
        <v>216</v>
      </c>
      <c r="K891" t="s">
        <v>217</v>
      </c>
      <c r="L891" t="s">
        <v>218</v>
      </c>
      <c r="M891" t="s">
        <v>219</v>
      </c>
      <c r="N891" t="s">
        <v>170</v>
      </c>
    </row>
    <row r="892" spans="1:14" x14ac:dyDescent="0.3">
      <c r="A892" t="s">
        <v>212</v>
      </c>
      <c r="B892" t="s">
        <v>31</v>
      </c>
      <c r="C892" t="s">
        <v>122</v>
      </c>
      <c r="D892" t="s">
        <v>220</v>
      </c>
      <c r="E892" t="s">
        <v>220</v>
      </c>
      <c r="F892" t="s">
        <v>221</v>
      </c>
      <c r="G892" t="s">
        <v>221</v>
      </c>
      <c r="H892" t="s">
        <v>221</v>
      </c>
      <c r="I892" t="s">
        <v>221</v>
      </c>
      <c r="J892" t="s">
        <v>221</v>
      </c>
      <c r="K892" t="s">
        <v>220</v>
      </c>
      <c r="L892" t="s">
        <v>220</v>
      </c>
      <c r="M892" t="s">
        <v>122</v>
      </c>
      <c r="N892" t="s">
        <v>122</v>
      </c>
    </row>
    <row r="893" spans="1:14" x14ac:dyDescent="0.3">
      <c r="A893" t="s">
        <v>212</v>
      </c>
      <c r="B893" t="s">
        <v>36</v>
      </c>
      <c r="C893">
        <v>9128</v>
      </c>
      <c r="D893">
        <v>11286</v>
      </c>
      <c r="E893">
        <v>12949</v>
      </c>
      <c r="F893">
        <v>8683</v>
      </c>
      <c r="G893">
        <v>8170</v>
      </c>
      <c r="H893">
        <v>7644</v>
      </c>
      <c r="I893">
        <v>5191</v>
      </c>
      <c r="J893">
        <v>5634</v>
      </c>
      <c r="K893">
        <v>8161</v>
      </c>
      <c r="L893">
        <v>9538</v>
      </c>
      <c r="M893">
        <v>11457</v>
      </c>
      <c r="N893">
        <v>9996</v>
      </c>
    </row>
    <row r="894" spans="1:14" x14ac:dyDescent="0.3">
      <c r="A894" t="s">
        <v>212</v>
      </c>
      <c r="B894" t="s">
        <v>37</v>
      </c>
      <c r="C894">
        <v>9128</v>
      </c>
      <c r="D894">
        <v>11286</v>
      </c>
      <c r="E894">
        <v>12949</v>
      </c>
      <c r="F894">
        <v>8683</v>
      </c>
      <c r="G894">
        <v>8170</v>
      </c>
      <c r="H894">
        <v>7644</v>
      </c>
      <c r="I894">
        <v>5191</v>
      </c>
      <c r="J894">
        <v>5634</v>
      </c>
      <c r="K894">
        <v>8161</v>
      </c>
      <c r="L894">
        <v>9538</v>
      </c>
      <c r="M894">
        <v>11457</v>
      </c>
      <c r="N894">
        <v>9996</v>
      </c>
    </row>
    <row r="895" spans="1:14" x14ac:dyDescent="0.3">
      <c r="A895" t="s">
        <v>212</v>
      </c>
      <c r="B895" t="s">
        <v>38</v>
      </c>
      <c r="C895">
        <v>4581</v>
      </c>
      <c r="D895">
        <v>3223</v>
      </c>
      <c r="E895">
        <v>3068</v>
      </c>
      <c r="F895">
        <v>4821</v>
      </c>
      <c r="G895">
        <v>4866</v>
      </c>
      <c r="H895">
        <v>4561</v>
      </c>
      <c r="I895">
        <v>3465</v>
      </c>
      <c r="J895">
        <v>4188</v>
      </c>
      <c r="K895">
        <v>4225</v>
      </c>
      <c r="L895">
        <v>4292</v>
      </c>
      <c r="M895">
        <v>7175</v>
      </c>
      <c r="N895">
        <v>5723</v>
      </c>
    </row>
    <row r="896" spans="1:14" x14ac:dyDescent="0.3">
      <c r="A896" t="s">
        <v>212</v>
      </c>
      <c r="B896" t="s">
        <v>39</v>
      </c>
      <c r="C896">
        <v>575</v>
      </c>
      <c r="D896">
        <v>622</v>
      </c>
      <c r="E896">
        <v>998</v>
      </c>
      <c r="F896">
        <v>790</v>
      </c>
      <c r="G896">
        <v>773</v>
      </c>
      <c r="H896">
        <v>966</v>
      </c>
      <c r="I896">
        <v>801</v>
      </c>
      <c r="J896">
        <v>1181</v>
      </c>
      <c r="K896">
        <v>1114</v>
      </c>
      <c r="L896">
        <v>990</v>
      </c>
      <c r="M896">
        <v>617</v>
      </c>
      <c r="N896">
        <v>460</v>
      </c>
    </row>
    <row r="897" spans="1:14" x14ac:dyDescent="0.3">
      <c r="A897" t="s">
        <v>212</v>
      </c>
      <c r="B897" t="s">
        <v>40</v>
      </c>
      <c r="C897" s="3">
        <v>41640</v>
      </c>
      <c r="D897" s="3">
        <v>41671</v>
      </c>
      <c r="E897" s="3">
        <v>41699</v>
      </c>
      <c r="F897" s="3">
        <v>41730</v>
      </c>
      <c r="G897" s="3">
        <v>41760</v>
      </c>
      <c r="H897" s="3">
        <v>41791</v>
      </c>
      <c r="I897" s="3">
        <v>41821</v>
      </c>
      <c r="J897" s="3">
        <v>41852</v>
      </c>
      <c r="K897" s="3">
        <v>41883</v>
      </c>
      <c r="L897" s="3">
        <v>41913</v>
      </c>
      <c r="M897" s="3">
        <v>41944</v>
      </c>
      <c r="N897" s="3">
        <v>41974</v>
      </c>
    </row>
    <row r="898" spans="1:14" x14ac:dyDescent="0.3">
      <c r="A898" t="s">
        <v>212</v>
      </c>
      <c r="B898" t="s">
        <v>41</v>
      </c>
      <c r="C898" s="2">
        <v>9.3899999999999997E-2</v>
      </c>
      <c r="D898" s="2">
        <v>0.1079</v>
      </c>
      <c r="E898" s="2">
        <v>9.5100000000000004E-2</v>
      </c>
      <c r="F898" s="2">
        <v>9.0999999999999998E-2</v>
      </c>
      <c r="G898" s="2">
        <v>9.0200000000000002E-2</v>
      </c>
      <c r="H898" s="2">
        <v>9.4100000000000003E-2</v>
      </c>
      <c r="I898" s="2">
        <v>0.1024</v>
      </c>
      <c r="J898" s="2">
        <v>9.7299999999999998E-2</v>
      </c>
      <c r="K898" s="2">
        <v>9.2499999999999999E-2</v>
      </c>
      <c r="L898" s="2">
        <v>9.9099999999999994E-2</v>
      </c>
      <c r="M898" s="2">
        <v>9.9199999999999997E-2</v>
      </c>
      <c r="N898" s="2">
        <v>8.9300000000000004E-2</v>
      </c>
    </row>
    <row r="899" spans="1:14" x14ac:dyDescent="0.3">
      <c r="A899" t="s">
        <v>212</v>
      </c>
      <c r="B899" t="s">
        <v>42</v>
      </c>
      <c r="C899" s="2">
        <v>0.2145</v>
      </c>
      <c r="D899" s="2">
        <v>0.26069999999999999</v>
      </c>
      <c r="E899" s="2">
        <v>0.21310000000000001</v>
      </c>
      <c r="F899" s="2">
        <v>0.15509999999999999</v>
      </c>
      <c r="G899" s="2">
        <v>0.14130000000000001</v>
      </c>
      <c r="H899" s="2">
        <v>0.1356</v>
      </c>
      <c r="I899" s="2">
        <v>0.14749999999999999</v>
      </c>
      <c r="J899" s="2">
        <v>0.1467</v>
      </c>
      <c r="K899" s="2">
        <v>0.16039999999999999</v>
      </c>
      <c r="L899" s="2">
        <v>0.18459999999999999</v>
      </c>
      <c r="M899" s="2">
        <v>0.2384</v>
      </c>
      <c r="N899" s="2">
        <v>0.18659999999999999</v>
      </c>
    </row>
    <row r="900" spans="1:14" x14ac:dyDescent="0.3">
      <c r="A900" t="s">
        <v>212</v>
      </c>
      <c r="B900" t="s">
        <v>43</v>
      </c>
      <c r="C900" s="2">
        <v>7.9100000000000004E-2</v>
      </c>
      <c r="D900" s="2">
        <v>8.43E-2</v>
      </c>
      <c r="E900" s="2">
        <v>8.9399999999999993E-2</v>
      </c>
      <c r="F900" s="2">
        <v>8.8300000000000003E-2</v>
      </c>
      <c r="G900" s="2">
        <v>9.4399999999999998E-2</v>
      </c>
      <c r="H900" s="2">
        <v>0.1095</v>
      </c>
      <c r="I900" s="2">
        <v>0.1111</v>
      </c>
      <c r="J900" s="2">
        <v>0.1089</v>
      </c>
      <c r="K900" s="2">
        <v>9.3100000000000002E-2</v>
      </c>
      <c r="L900" s="2">
        <v>9.0200000000000002E-2</v>
      </c>
      <c r="M900" s="2">
        <v>7.4700000000000003E-2</v>
      </c>
      <c r="N900" s="2">
        <v>7.9899999999999999E-2</v>
      </c>
    </row>
    <row r="901" spans="1:14" x14ac:dyDescent="0.3">
      <c r="A901" t="s">
        <v>212</v>
      </c>
      <c r="B901" t="s">
        <v>44</v>
      </c>
      <c r="C901" s="2">
        <v>0.71379999999999999</v>
      </c>
      <c r="D901" s="2">
        <v>0.78939999999999999</v>
      </c>
      <c r="E901" s="2">
        <v>0.83250000000000002</v>
      </c>
      <c r="F901" s="2">
        <v>0.62129999999999996</v>
      </c>
      <c r="G901" s="2">
        <v>0.59130000000000005</v>
      </c>
      <c r="H901" s="2">
        <v>0.59750000000000003</v>
      </c>
      <c r="I901" s="2">
        <v>0.52600000000000002</v>
      </c>
      <c r="J901" s="2">
        <v>0.54630000000000001</v>
      </c>
      <c r="K901" s="2">
        <v>0.56369999999999998</v>
      </c>
      <c r="L901" s="2">
        <v>0.72360000000000002</v>
      </c>
      <c r="M901" s="2">
        <v>0.72</v>
      </c>
      <c r="N901" s="2">
        <v>0.68310000000000004</v>
      </c>
    </row>
    <row r="902" spans="1:14" x14ac:dyDescent="0.3">
      <c r="A902" t="s">
        <v>212</v>
      </c>
      <c r="B902" t="s">
        <v>45</v>
      </c>
      <c r="C902" s="2">
        <v>4.4999999999999998E-2</v>
      </c>
      <c r="D902" s="2">
        <v>4.3499999999999997E-2</v>
      </c>
      <c r="E902" s="2">
        <v>6.4199999999999993E-2</v>
      </c>
      <c r="F902" s="2">
        <v>5.6500000000000002E-2</v>
      </c>
      <c r="G902" s="2">
        <v>5.5899999999999998E-2</v>
      </c>
      <c r="H902" s="2">
        <v>7.5499999999999998E-2</v>
      </c>
      <c r="I902" s="2">
        <v>8.1100000000000005E-2</v>
      </c>
      <c r="J902" s="2">
        <v>0.1145</v>
      </c>
      <c r="K902" s="2">
        <v>7.6899999999999996E-2</v>
      </c>
      <c r="L902" s="2">
        <v>7.51E-2</v>
      </c>
      <c r="M902" s="2">
        <v>3.8800000000000001E-2</v>
      </c>
      <c r="N902" s="2">
        <v>3.1399999999999997E-2</v>
      </c>
    </row>
    <row r="903" spans="1:14" x14ac:dyDescent="0.3">
      <c r="A903" t="s">
        <v>212</v>
      </c>
      <c r="B903" t="s">
        <v>46</v>
      </c>
      <c r="C903" s="2">
        <v>0.13159999999999999</v>
      </c>
      <c r="D903" s="2">
        <v>0.1368</v>
      </c>
      <c r="E903" s="2">
        <v>0.1142</v>
      </c>
      <c r="F903" s="2">
        <v>0.1464</v>
      </c>
      <c r="G903" s="2">
        <v>0.15260000000000001</v>
      </c>
      <c r="H903" s="2">
        <v>0.1575</v>
      </c>
      <c r="I903" s="2">
        <v>0.1946</v>
      </c>
      <c r="J903" s="2">
        <v>0.17810000000000001</v>
      </c>
      <c r="K903" s="2">
        <v>0.16420000000000001</v>
      </c>
      <c r="L903" s="2">
        <v>0.13700000000000001</v>
      </c>
      <c r="M903" s="2">
        <v>0.13780000000000001</v>
      </c>
      <c r="N903" s="2">
        <v>0.13070000000000001</v>
      </c>
    </row>
    <row r="904" spans="1:14" x14ac:dyDescent="0.3">
      <c r="A904" t="s">
        <v>212</v>
      </c>
      <c r="B904" t="s">
        <v>47</v>
      </c>
      <c r="C904" s="2">
        <v>0.2928</v>
      </c>
      <c r="D904" s="2">
        <v>0.32390000000000002</v>
      </c>
      <c r="E904" s="2">
        <v>0.24970000000000001</v>
      </c>
      <c r="F904" s="2">
        <v>0.24299999999999999</v>
      </c>
      <c r="G904" s="2">
        <v>0.2331</v>
      </c>
      <c r="H904" s="2">
        <v>0.21249999999999999</v>
      </c>
      <c r="I904" s="2">
        <v>0.25629999999999997</v>
      </c>
      <c r="J904" s="2">
        <v>0.25690000000000002</v>
      </c>
      <c r="K904" s="2">
        <v>0.27010000000000001</v>
      </c>
      <c r="L904" s="2">
        <v>0.25240000000000001</v>
      </c>
      <c r="M904" s="2">
        <v>0.32219999999999999</v>
      </c>
      <c r="N904" s="2">
        <v>0.26719999999999999</v>
      </c>
    </row>
    <row r="905" spans="1:14" x14ac:dyDescent="0.3">
      <c r="A905" t="s">
        <v>212</v>
      </c>
      <c r="B905" t="s">
        <v>48</v>
      </c>
      <c r="C905" s="2">
        <v>0.16259999999999999</v>
      </c>
      <c r="D905" s="2">
        <v>0.27410000000000001</v>
      </c>
      <c r="E905" s="2">
        <v>0.31519999999999998</v>
      </c>
      <c r="F905" s="2">
        <v>0.19769999999999999</v>
      </c>
      <c r="G905" s="2">
        <v>0.21010000000000001</v>
      </c>
      <c r="H905" s="2">
        <v>0.23119999999999999</v>
      </c>
      <c r="I905" s="2">
        <v>0.25790000000000002</v>
      </c>
      <c r="J905" s="2">
        <v>0.2036</v>
      </c>
      <c r="K905" s="2">
        <v>0.24429999999999999</v>
      </c>
      <c r="L905" s="2">
        <v>0.2056</v>
      </c>
      <c r="M905" s="2">
        <v>0.14119999999999999</v>
      </c>
      <c r="N905" s="2">
        <v>0.1545</v>
      </c>
    </row>
    <row r="906" spans="1:14" x14ac:dyDescent="0.3">
      <c r="A906" t="s">
        <v>212</v>
      </c>
      <c r="B906" t="s">
        <v>49</v>
      </c>
      <c r="C906" s="2">
        <v>2.0880999999999998</v>
      </c>
      <c r="D906" s="2">
        <v>2.4796999999999998</v>
      </c>
      <c r="E906" s="2">
        <v>1.4813000000000001</v>
      </c>
      <c r="F906" s="2">
        <v>1.6089</v>
      </c>
      <c r="G906" s="2">
        <v>1.6128</v>
      </c>
      <c r="H906" s="2">
        <v>1.2468999999999999</v>
      </c>
      <c r="I906" s="2">
        <v>1.2615000000000001</v>
      </c>
      <c r="J906" s="2">
        <v>0.8498</v>
      </c>
      <c r="K906" s="2">
        <v>1.2032</v>
      </c>
      <c r="L906" s="2">
        <v>1.3202</v>
      </c>
      <c r="M906" s="2">
        <v>2.5577000000000001</v>
      </c>
      <c r="N906" s="2">
        <v>2.8399000000000001</v>
      </c>
    </row>
    <row r="907" spans="1:14" x14ac:dyDescent="0.3">
      <c r="A907" t="s">
        <v>212</v>
      </c>
      <c r="B907" t="s">
        <v>50</v>
      </c>
    </row>
    <row r="908" spans="1:14" x14ac:dyDescent="0.3">
      <c r="A908" t="s">
        <v>212</v>
      </c>
      <c r="B908" t="s">
        <v>51</v>
      </c>
      <c r="C908" s="2">
        <v>0.1328</v>
      </c>
      <c r="D908" s="2">
        <v>9.0300000000000005E-2</v>
      </c>
      <c r="E908" s="2">
        <v>0.1075</v>
      </c>
      <c r="F908" s="2">
        <v>0.111</v>
      </c>
      <c r="G908" s="2">
        <v>0.11940000000000001</v>
      </c>
      <c r="H908" s="2">
        <v>0.12130000000000001</v>
      </c>
      <c r="I908" s="2">
        <v>0.1963</v>
      </c>
      <c r="J908" s="2">
        <v>0.1928</v>
      </c>
      <c r="K908" s="2">
        <v>0.1244</v>
      </c>
      <c r="L908" s="2">
        <v>0.10879999999999999</v>
      </c>
      <c r="M908" s="2">
        <v>9.4399999999999998E-2</v>
      </c>
      <c r="N908" s="2">
        <v>0.1043</v>
      </c>
    </row>
    <row r="909" spans="1:14" x14ac:dyDescent="0.3">
      <c r="A909" t="s">
        <v>212</v>
      </c>
      <c r="B909" t="s">
        <v>52</v>
      </c>
      <c r="C909" s="2">
        <v>0.1323</v>
      </c>
      <c r="D909" s="2">
        <v>9.2100000000000001E-2</v>
      </c>
      <c r="E909" s="2">
        <v>0.1072</v>
      </c>
      <c r="F909" s="2">
        <v>0.1124</v>
      </c>
      <c r="G909" s="2">
        <v>0.12</v>
      </c>
      <c r="H909" s="2">
        <v>0.1229</v>
      </c>
      <c r="I909" s="2">
        <v>0.19750000000000001</v>
      </c>
      <c r="J909" s="2">
        <v>0.192</v>
      </c>
      <c r="K909" s="2">
        <v>0.1249</v>
      </c>
      <c r="L909" s="2">
        <v>0.1091</v>
      </c>
      <c r="M909" s="2">
        <v>9.3899999999999997E-2</v>
      </c>
      <c r="N909" s="2">
        <v>0.105</v>
      </c>
    </row>
    <row r="910" spans="1:14" x14ac:dyDescent="0.3">
      <c r="A910" t="s">
        <v>212</v>
      </c>
      <c r="B910" t="s">
        <v>53</v>
      </c>
      <c r="C910" s="2">
        <v>0.1346</v>
      </c>
      <c r="D910" s="2">
        <v>9.5799999999999996E-2</v>
      </c>
      <c r="E910" s="2">
        <v>0.1023</v>
      </c>
      <c r="F910" s="2">
        <v>0.10920000000000001</v>
      </c>
      <c r="G910" s="2">
        <v>0.11849999999999999</v>
      </c>
      <c r="H910" s="2">
        <v>0.1205</v>
      </c>
      <c r="I910" s="2">
        <v>0.20169999999999999</v>
      </c>
      <c r="J910" s="2">
        <v>0.19539999999999999</v>
      </c>
      <c r="K910" s="2">
        <v>0.1234</v>
      </c>
      <c r="L910" s="2">
        <v>0.10780000000000001</v>
      </c>
      <c r="M910" s="2">
        <v>9.5000000000000001E-2</v>
      </c>
      <c r="N910" s="2">
        <v>0.1021</v>
      </c>
    </row>
    <row r="911" spans="1:14" x14ac:dyDescent="0.3">
      <c r="A911" t="s">
        <v>212</v>
      </c>
      <c r="B911" t="s">
        <v>54</v>
      </c>
      <c r="C911" s="2">
        <v>0.14130000000000001</v>
      </c>
      <c r="D911" s="2">
        <v>0.1024</v>
      </c>
      <c r="E911" s="2">
        <v>0.11260000000000001</v>
      </c>
      <c r="F911" s="2">
        <v>0.1183</v>
      </c>
      <c r="G911" s="2">
        <v>0.15379999999999999</v>
      </c>
      <c r="H911" s="2">
        <v>0.14910000000000001</v>
      </c>
      <c r="I911" s="2">
        <v>0.24049999999999999</v>
      </c>
      <c r="J911" s="2">
        <v>0.2311</v>
      </c>
      <c r="K911" s="2">
        <v>0.13739999999999999</v>
      </c>
      <c r="L911" s="2">
        <v>0.13089999999999999</v>
      </c>
      <c r="M911" s="2">
        <v>9.64E-2</v>
      </c>
      <c r="N911" s="2">
        <v>0.1135</v>
      </c>
    </row>
    <row r="912" spans="1:14" x14ac:dyDescent="0.3">
      <c r="A912" t="s">
        <v>212</v>
      </c>
      <c r="B912" t="s">
        <v>55</v>
      </c>
      <c r="C912" s="2">
        <v>0.14130000000000001</v>
      </c>
      <c r="D912" s="2">
        <v>0.1024</v>
      </c>
      <c r="E912" s="2">
        <v>0.11260000000000001</v>
      </c>
      <c r="F912" s="2">
        <v>0.1183</v>
      </c>
      <c r="G912" s="2">
        <v>0.15379999999999999</v>
      </c>
      <c r="H912" s="2">
        <v>0.14910000000000001</v>
      </c>
      <c r="I912" s="2">
        <v>0.24049999999999999</v>
      </c>
      <c r="J912" s="2">
        <v>0.2311</v>
      </c>
      <c r="K912" s="2">
        <v>0.13739999999999999</v>
      </c>
      <c r="L912" s="2">
        <v>0.13089999999999999</v>
      </c>
      <c r="M912" s="2">
        <v>9.64E-2</v>
      </c>
      <c r="N912" s="2">
        <v>0.1135</v>
      </c>
    </row>
    <row r="913" spans="1:14" x14ac:dyDescent="0.3">
      <c r="A913" t="s">
        <v>212</v>
      </c>
      <c r="B913" t="s">
        <v>56</v>
      </c>
      <c r="C913" s="2">
        <v>0.1671</v>
      </c>
      <c r="D913" s="2">
        <v>0.2233</v>
      </c>
      <c r="E913" s="2">
        <v>0.20269999999999999</v>
      </c>
      <c r="F913" s="2">
        <v>0.1832</v>
      </c>
      <c r="G913" s="2">
        <v>0.1857</v>
      </c>
      <c r="H913" s="2">
        <v>0.16700000000000001</v>
      </c>
      <c r="I913" s="2">
        <v>0.27110000000000001</v>
      </c>
      <c r="J913" s="2">
        <v>0.25769999999999998</v>
      </c>
      <c r="K913" s="2">
        <v>0.17399999999999999</v>
      </c>
      <c r="L913" s="2">
        <v>0.20849999999999999</v>
      </c>
      <c r="M913" s="2">
        <v>0.1288</v>
      </c>
      <c r="N913" s="2">
        <v>0.13389999999999999</v>
      </c>
    </row>
    <row r="914" spans="1:14" x14ac:dyDescent="0.3">
      <c r="A914" t="s">
        <v>212</v>
      </c>
      <c r="B914" t="s">
        <v>57</v>
      </c>
      <c r="C914" s="2">
        <v>0.27529999999999999</v>
      </c>
      <c r="D914" s="2">
        <v>0.19539999999999999</v>
      </c>
      <c r="E914" s="2">
        <v>0.3155</v>
      </c>
      <c r="F914" s="2">
        <v>0.20300000000000001</v>
      </c>
      <c r="G914" s="2">
        <v>0.17499999999999999</v>
      </c>
      <c r="H914" s="2">
        <v>0.13500000000000001</v>
      </c>
      <c r="I914" s="2">
        <v>0.16</v>
      </c>
      <c r="J914" s="2">
        <v>0.39979999999999999</v>
      </c>
      <c r="K914" s="2">
        <v>0.21529999999999999</v>
      </c>
      <c r="L914" s="2">
        <v>0.30649999999999999</v>
      </c>
      <c r="M914" s="2">
        <v>0.15110000000000001</v>
      </c>
      <c r="N914" s="2">
        <v>0.16139999999999999</v>
      </c>
    </row>
    <row r="915" spans="1:14" x14ac:dyDescent="0.3">
      <c r="A915" t="s">
        <v>212</v>
      </c>
      <c r="B915" t="s">
        <v>58</v>
      </c>
    </row>
    <row r="916" spans="1:14" x14ac:dyDescent="0.3">
      <c r="A916" t="s">
        <v>212</v>
      </c>
      <c r="B916" t="s">
        <v>59</v>
      </c>
      <c r="C916">
        <v>111</v>
      </c>
      <c r="D916">
        <v>110</v>
      </c>
      <c r="E916">
        <v>109</v>
      </c>
      <c r="F916">
        <v>108</v>
      </c>
      <c r="G916">
        <v>110</v>
      </c>
      <c r="H916">
        <v>110</v>
      </c>
      <c r="I916">
        <v>104</v>
      </c>
      <c r="J916">
        <v>106</v>
      </c>
      <c r="K916">
        <v>109</v>
      </c>
      <c r="L916">
        <v>106</v>
      </c>
      <c r="M916">
        <v>107</v>
      </c>
      <c r="N916">
        <v>109</v>
      </c>
    </row>
    <row r="917" spans="1:14" x14ac:dyDescent="0.3">
      <c r="A917" t="s">
        <v>212</v>
      </c>
      <c r="B917" t="s">
        <v>60</v>
      </c>
      <c r="C917">
        <v>111</v>
      </c>
      <c r="D917">
        <v>110</v>
      </c>
      <c r="E917">
        <v>109</v>
      </c>
      <c r="F917">
        <v>108</v>
      </c>
      <c r="G917">
        <v>110</v>
      </c>
      <c r="H917">
        <v>110</v>
      </c>
      <c r="I917">
        <v>104</v>
      </c>
      <c r="J917">
        <v>106</v>
      </c>
      <c r="K917">
        <v>109</v>
      </c>
      <c r="L917">
        <v>106</v>
      </c>
      <c r="M917">
        <v>107</v>
      </c>
      <c r="N917">
        <v>109</v>
      </c>
    </row>
    <row r="918" spans="1:14" x14ac:dyDescent="0.3">
      <c r="A918" t="s">
        <v>212</v>
      </c>
      <c r="B918" t="s">
        <v>61</v>
      </c>
      <c r="C918">
        <v>111</v>
      </c>
      <c r="D918">
        <v>110</v>
      </c>
      <c r="E918">
        <v>109</v>
      </c>
      <c r="F918">
        <v>108</v>
      </c>
      <c r="G918">
        <v>110</v>
      </c>
      <c r="H918">
        <v>110</v>
      </c>
      <c r="I918">
        <v>104</v>
      </c>
      <c r="J918">
        <v>106</v>
      </c>
      <c r="K918">
        <v>109</v>
      </c>
      <c r="L918">
        <v>106</v>
      </c>
      <c r="M918">
        <v>107</v>
      </c>
      <c r="N918">
        <v>109</v>
      </c>
    </row>
    <row r="919" spans="1:14" x14ac:dyDescent="0.3">
      <c r="A919" t="s">
        <v>212</v>
      </c>
      <c r="B919" t="s">
        <v>62</v>
      </c>
      <c r="C919">
        <v>111</v>
      </c>
      <c r="D919">
        <v>110</v>
      </c>
      <c r="E919">
        <v>109</v>
      </c>
      <c r="F919">
        <v>108</v>
      </c>
      <c r="G919">
        <v>110</v>
      </c>
      <c r="H919">
        <v>110</v>
      </c>
      <c r="I919">
        <v>104</v>
      </c>
      <c r="J919">
        <v>106</v>
      </c>
      <c r="K919">
        <v>109</v>
      </c>
      <c r="L919">
        <v>106</v>
      </c>
      <c r="M919">
        <v>107</v>
      </c>
      <c r="N919">
        <v>109</v>
      </c>
    </row>
    <row r="920" spans="1:14" x14ac:dyDescent="0.3">
      <c r="A920" t="s">
        <v>212</v>
      </c>
      <c r="B920" t="s">
        <v>80</v>
      </c>
    </row>
    <row r="921" spans="1:14" x14ac:dyDescent="0.3">
      <c r="A921" t="s">
        <v>212</v>
      </c>
      <c r="B921" t="s">
        <v>81</v>
      </c>
      <c r="C921">
        <v>70.622</v>
      </c>
      <c r="D921">
        <v>62.584000000000003</v>
      </c>
      <c r="E921">
        <v>78.064999999999998</v>
      </c>
      <c r="F921">
        <v>54.365000000000002</v>
      </c>
      <c r="G921">
        <v>67.995000000000005</v>
      </c>
      <c r="H921">
        <v>61.712000000000003</v>
      </c>
      <c r="I921">
        <v>63.207999999999998</v>
      </c>
      <c r="J921">
        <v>67.403000000000006</v>
      </c>
      <c r="K921">
        <v>60.040999999999997</v>
      </c>
      <c r="L921">
        <v>64.641000000000005</v>
      </c>
      <c r="M921">
        <v>57.817</v>
      </c>
      <c r="N921">
        <v>61.276000000000003</v>
      </c>
    </row>
    <row r="922" spans="1:14" x14ac:dyDescent="0.3">
      <c r="A922" t="s">
        <v>212</v>
      </c>
      <c r="B922" t="s">
        <v>82</v>
      </c>
      <c r="C922">
        <v>70.622</v>
      </c>
      <c r="D922">
        <v>62.584000000000003</v>
      </c>
      <c r="E922">
        <v>78.064999999999998</v>
      </c>
      <c r="F922">
        <v>54.365000000000002</v>
      </c>
      <c r="G922">
        <v>67.995000000000005</v>
      </c>
      <c r="H922">
        <v>61.712000000000003</v>
      </c>
      <c r="I922">
        <v>63.207999999999998</v>
      </c>
      <c r="J922">
        <v>67.403000000000006</v>
      </c>
      <c r="K922">
        <v>60.040999999999997</v>
      </c>
      <c r="L922">
        <v>64.641000000000005</v>
      </c>
      <c r="M922">
        <v>57.817</v>
      </c>
      <c r="N922">
        <v>61.276000000000003</v>
      </c>
    </row>
    <row r="923" spans="1:14" x14ac:dyDescent="0.3">
      <c r="A923" t="s">
        <v>212</v>
      </c>
      <c r="B923" t="s">
        <v>83</v>
      </c>
      <c r="C923">
        <v>41.904000000000003</v>
      </c>
      <c r="D923">
        <v>38.942</v>
      </c>
      <c r="E923">
        <v>33.283999999999999</v>
      </c>
      <c r="F923">
        <v>46.741</v>
      </c>
      <c r="G923">
        <v>48.899000000000001</v>
      </c>
      <c r="H923">
        <v>41.237000000000002</v>
      </c>
      <c r="I923">
        <v>47.581000000000003</v>
      </c>
      <c r="J923">
        <v>55.856999999999999</v>
      </c>
      <c r="K923">
        <v>39.356000000000002</v>
      </c>
      <c r="L923">
        <v>46.334000000000003</v>
      </c>
      <c r="M923">
        <v>48.371000000000002</v>
      </c>
      <c r="N923">
        <v>41.402000000000001</v>
      </c>
    </row>
    <row r="924" spans="1:14" x14ac:dyDescent="0.3">
      <c r="A924" t="s">
        <v>212</v>
      </c>
      <c r="B924" t="s">
        <v>84</v>
      </c>
      <c r="C924">
        <v>8.6690000000000005</v>
      </c>
      <c r="D924">
        <v>6.5839999999999996</v>
      </c>
      <c r="E924">
        <v>16.856999999999999</v>
      </c>
      <c r="F924">
        <v>8.4890000000000008</v>
      </c>
      <c r="G924">
        <v>7.3230000000000004</v>
      </c>
      <c r="H924">
        <v>7.0579999999999998</v>
      </c>
      <c r="I924">
        <v>6.4889999999999999</v>
      </c>
      <c r="J924">
        <v>24.446000000000002</v>
      </c>
      <c r="K924">
        <v>12.832000000000001</v>
      </c>
      <c r="L924">
        <v>15.708</v>
      </c>
      <c r="M924">
        <v>4.883</v>
      </c>
      <c r="N924">
        <v>4.0129999999999999</v>
      </c>
    </row>
    <row r="928" spans="1:14" x14ac:dyDescent="0.3">
      <c r="A928" t="s">
        <v>222</v>
      </c>
      <c r="B928" t="s">
        <v>223</v>
      </c>
    </row>
    <row r="929" spans="1:14" x14ac:dyDescent="0.3">
      <c r="A929" t="s">
        <v>224</v>
      </c>
      <c r="B929" t="s">
        <v>3</v>
      </c>
      <c r="C929" s="1">
        <v>41640</v>
      </c>
      <c r="D929" s="1">
        <v>41671</v>
      </c>
      <c r="E929" s="1">
        <v>41699</v>
      </c>
      <c r="F929" s="1">
        <v>41730</v>
      </c>
      <c r="G929" s="1">
        <v>41760</v>
      </c>
      <c r="H929" s="1">
        <v>41791</v>
      </c>
      <c r="I929" s="1">
        <v>41821</v>
      </c>
      <c r="J929" s="1">
        <v>41852</v>
      </c>
      <c r="K929" s="1">
        <v>41883</v>
      </c>
      <c r="L929" s="1">
        <v>41913</v>
      </c>
      <c r="M929" s="1">
        <v>41944</v>
      </c>
      <c r="N929" s="1">
        <v>41974</v>
      </c>
    </row>
    <row r="930" spans="1:14" x14ac:dyDescent="0.3">
      <c r="A930" t="s">
        <v>224</v>
      </c>
      <c r="B930" t="s">
        <v>4</v>
      </c>
      <c r="C930">
        <v>4140554</v>
      </c>
      <c r="D930">
        <v>4147375</v>
      </c>
      <c r="E930">
        <v>4154262</v>
      </c>
      <c r="F930">
        <v>4157828</v>
      </c>
      <c r="G930">
        <v>4159871</v>
      </c>
      <c r="H930">
        <v>4162679</v>
      </c>
      <c r="I930">
        <v>4165852</v>
      </c>
      <c r="J930">
        <v>4169294</v>
      </c>
      <c r="K930">
        <v>4174016</v>
      </c>
      <c r="L930">
        <v>4179566</v>
      </c>
      <c r="M930">
        <v>4185879</v>
      </c>
      <c r="N930">
        <v>4192808</v>
      </c>
    </row>
    <row r="931" spans="1:14" x14ac:dyDescent="0.3">
      <c r="A931" t="s">
        <v>224</v>
      </c>
      <c r="B931" t="s">
        <v>5</v>
      </c>
      <c r="C931">
        <v>4248857270</v>
      </c>
      <c r="D931">
        <v>3843494299</v>
      </c>
      <c r="E931">
        <v>3617317386</v>
      </c>
      <c r="F931">
        <v>3863513485</v>
      </c>
      <c r="G931">
        <v>4756914773</v>
      </c>
      <c r="H931">
        <v>5067249771</v>
      </c>
      <c r="I931">
        <v>5461672971</v>
      </c>
      <c r="J931">
        <v>5887827861</v>
      </c>
      <c r="K931">
        <v>5883591950</v>
      </c>
      <c r="L931">
        <v>4870933167</v>
      </c>
      <c r="M931">
        <v>3920148332</v>
      </c>
      <c r="N931">
        <v>3748253136</v>
      </c>
    </row>
    <row r="932" spans="1:14" x14ac:dyDescent="0.3">
      <c r="A932" t="s">
        <v>224</v>
      </c>
      <c r="B932" t="s">
        <v>6</v>
      </c>
    </row>
    <row r="933" spans="1:14" x14ac:dyDescent="0.3">
      <c r="A933" t="s">
        <v>224</v>
      </c>
      <c r="B933" t="s">
        <v>7</v>
      </c>
      <c r="C933">
        <v>4140554</v>
      </c>
      <c r="D933">
        <v>4147374</v>
      </c>
      <c r="E933">
        <v>4154262</v>
      </c>
      <c r="F933">
        <v>4157828</v>
      </c>
      <c r="G933">
        <v>4159871</v>
      </c>
      <c r="H933">
        <v>4162679</v>
      </c>
      <c r="I933">
        <v>4165853</v>
      </c>
      <c r="J933">
        <v>4169294</v>
      </c>
      <c r="K933">
        <v>4174016</v>
      </c>
      <c r="L933">
        <v>4179566</v>
      </c>
      <c r="M933">
        <v>4185878</v>
      </c>
      <c r="N933">
        <v>4192808</v>
      </c>
    </row>
    <row r="934" spans="1:14" x14ac:dyDescent="0.3">
      <c r="A934" t="s">
        <v>224</v>
      </c>
      <c r="B934" t="s">
        <v>8</v>
      </c>
    </row>
    <row r="935" spans="1:14" x14ac:dyDescent="0.3">
      <c r="A935" t="s">
        <v>224</v>
      </c>
      <c r="B935" t="s">
        <v>9</v>
      </c>
      <c r="C935">
        <v>4249023495</v>
      </c>
      <c r="D935">
        <v>3843668788</v>
      </c>
      <c r="E935">
        <v>3617577556</v>
      </c>
      <c r="F935">
        <v>3863723935</v>
      </c>
      <c r="G935">
        <v>4756928638</v>
      </c>
      <c r="H935">
        <v>5068953745</v>
      </c>
      <c r="I935">
        <v>5461762279</v>
      </c>
      <c r="J935">
        <v>5888430963</v>
      </c>
      <c r="K935">
        <v>5884099124</v>
      </c>
      <c r="L935">
        <v>4871233221</v>
      </c>
      <c r="M935">
        <v>3920210261</v>
      </c>
      <c r="N935">
        <v>3748478258</v>
      </c>
    </row>
    <row r="936" spans="1:14" x14ac:dyDescent="0.3">
      <c r="A936" t="s">
        <v>224</v>
      </c>
      <c r="B936" t="s">
        <v>10</v>
      </c>
      <c r="C936">
        <v>1137283245</v>
      </c>
      <c r="D936">
        <v>991702801</v>
      </c>
      <c r="E936">
        <v>872554814</v>
      </c>
      <c r="F936">
        <v>1346036587</v>
      </c>
      <c r="G936">
        <v>1550124242</v>
      </c>
      <c r="H936">
        <v>1666546236</v>
      </c>
      <c r="I936">
        <v>1808911197</v>
      </c>
      <c r="J936">
        <v>1876036957</v>
      </c>
      <c r="K936">
        <v>1910488928</v>
      </c>
      <c r="L936">
        <v>1721657348</v>
      </c>
      <c r="M936">
        <v>907810572</v>
      </c>
      <c r="N936">
        <v>986384709</v>
      </c>
    </row>
    <row r="937" spans="1:14" x14ac:dyDescent="0.3">
      <c r="A937" t="s">
        <v>224</v>
      </c>
      <c r="B937" t="s">
        <v>11</v>
      </c>
      <c r="C937">
        <v>3111740250</v>
      </c>
      <c r="D937">
        <v>2851965986</v>
      </c>
      <c r="E937">
        <v>2745022742</v>
      </c>
      <c r="F937">
        <v>2517687348</v>
      </c>
      <c r="G937">
        <v>3206804396</v>
      </c>
      <c r="H937">
        <v>3402407509</v>
      </c>
      <c r="I937">
        <v>3652851082</v>
      </c>
      <c r="J937">
        <v>4012394007</v>
      </c>
      <c r="K937">
        <v>3973610196</v>
      </c>
      <c r="L937">
        <v>3149575874</v>
      </c>
      <c r="M937">
        <v>3012399690</v>
      </c>
      <c r="N937">
        <v>2762093550</v>
      </c>
    </row>
    <row r="938" spans="1:14" x14ac:dyDescent="0.3">
      <c r="A938" t="s">
        <v>224</v>
      </c>
      <c r="B938" t="s">
        <v>12</v>
      </c>
      <c r="C938" s="2">
        <v>0.26766000000000001</v>
      </c>
      <c r="D938" s="2">
        <v>0.25801000000000002</v>
      </c>
      <c r="E938" s="2">
        <v>0.2412</v>
      </c>
      <c r="F938" s="2">
        <v>0.34838000000000002</v>
      </c>
      <c r="G938" s="2">
        <v>0.32586999999999999</v>
      </c>
      <c r="H938" s="2">
        <v>0.32878000000000002</v>
      </c>
      <c r="I938" s="2">
        <v>0.33119999999999999</v>
      </c>
      <c r="J938" s="2">
        <v>0.31859999999999999</v>
      </c>
      <c r="K938" s="2">
        <v>0.32468999999999998</v>
      </c>
      <c r="L938" s="2">
        <v>0.35343000000000002</v>
      </c>
      <c r="M938" s="2">
        <v>0.23157</v>
      </c>
      <c r="N938" s="2">
        <v>0.26313999999999999</v>
      </c>
    </row>
    <row r="939" spans="1:14" x14ac:dyDescent="0.3">
      <c r="A939" t="s">
        <v>224</v>
      </c>
      <c r="B939" t="s">
        <v>13</v>
      </c>
      <c r="C939" s="2">
        <v>0.73233999999999999</v>
      </c>
      <c r="D939" s="2">
        <v>0.74199000000000004</v>
      </c>
      <c r="E939" s="2">
        <v>0.75880000000000003</v>
      </c>
      <c r="F939" s="2">
        <v>0.65161999999999998</v>
      </c>
      <c r="G939" s="2">
        <v>0.67413000000000001</v>
      </c>
      <c r="H939" s="2">
        <v>0.67122000000000004</v>
      </c>
      <c r="I939" s="2">
        <v>0.66879999999999995</v>
      </c>
      <c r="J939" s="2">
        <v>0.68140000000000001</v>
      </c>
      <c r="K939" s="2">
        <v>0.67530999999999997</v>
      </c>
      <c r="L939" s="2">
        <v>0.64656999999999998</v>
      </c>
      <c r="M939" s="2">
        <v>0.76842999999999995</v>
      </c>
      <c r="N939" s="2">
        <v>0.73685999999999996</v>
      </c>
    </row>
    <row r="940" spans="1:14" x14ac:dyDescent="0.3">
      <c r="A940" t="s">
        <v>224</v>
      </c>
      <c r="B940" t="s">
        <v>14</v>
      </c>
    </row>
    <row r="941" spans="1:14" x14ac:dyDescent="0.3">
      <c r="A941" t="s">
        <v>224</v>
      </c>
      <c r="B941" t="s">
        <v>15</v>
      </c>
      <c r="C941">
        <v>31622291</v>
      </c>
      <c r="D941">
        <v>28595438</v>
      </c>
      <c r="E941">
        <v>24475525</v>
      </c>
      <c r="F941">
        <v>23465021</v>
      </c>
      <c r="G941">
        <v>24187937</v>
      </c>
      <c r="H941">
        <v>24936290</v>
      </c>
      <c r="I941">
        <v>24681439</v>
      </c>
      <c r="J941">
        <v>24975444</v>
      </c>
      <c r="K941">
        <v>28467250</v>
      </c>
      <c r="L941">
        <v>25549473</v>
      </c>
      <c r="M941">
        <v>28590187</v>
      </c>
      <c r="N941">
        <v>27467322</v>
      </c>
    </row>
    <row r="942" spans="1:14" x14ac:dyDescent="0.3">
      <c r="A942" t="s">
        <v>224</v>
      </c>
      <c r="B942" t="s">
        <v>16</v>
      </c>
      <c r="C942">
        <v>27391882</v>
      </c>
      <c r="D942">
        <v>23493714</v>
      </c>
      <c r="E942">
        <v>20209655</v>
      </c>
      <c r="F942">
        <v>21036145</v>
      </c>
      <c r="G942">
        <v>21581543</v>
      </c>
      <c r="H942">
        <v>22673132</v>
      </c>
      <c r="I942">
        <v>22588857</v>
      </c>
      <c r="J942">
        <v>22947321</v>
      </c>
      <c r="K942">
        <v>25701682</v>
      </c>
      <c r="L942">
        <v>23442680</v>
      </c>
      <c r="M942">
        <v>23229953</v>
      </c>
      <c r="N942">
        <v>23819641</v>
      </c>
    </row>
    <row r="943" spans="1:14" x14ac:dyDescent="0.3">
      <c r="A943" t="s">
        <v>224</v>
      </c>
      <c r="B943" t="s">
        <v>17</v>
      </c>
      <c r="C943">
        <v>30379479</v>
      </c>
      <c r="D943">
        <v>27442620</v>
      </c>
      <c r="E943">
        <v>23678003</v>
      </c>
      <c r="F943">
        <v>21875205</v>
      </c>
      <c r="G943">
        <v>23042039</v>
      </c>
      <c r="H943">
        <v>23702586</v>
      </c>
      <c r="I943">
        <v>23288975</v>
      </c>
      <c r="J943">
        <v>23754428</v>
      </c>
      <c r="K943">
        <v>26930734</v>
      </c>
      <c r="L943">
        <v>23629338</v>
      </c>
      <c r="M943">
        <v>27629173</v>
      </c>
      <c r="N943">
        <v>26054144</v>
      </c>
    </row>
    <row r="944" spans="1:14" x14ac:dyDescent="0.3">
      <c r="A944" t="s">
        <v>224</v>
      </c>
      <c r="B944" t="s">
        <v>18</v>
      </c>
      <c r="C944" t="s">
        <v>178</v>
      </c>
      <c r="D944" t="s">
        <v>113</v>
      </c>
      <c r="E944" t="s">
        <v>114</v>
      </c>
      <c r="F944" t="s">
        <v>22</v>
      </c>
      <c r="G944" t="s">
        <v>115</v>
      </c>
      <c r="H944" t="s">
        <v>225</v>
      </c>
      <c r="I944" t="s">
        <v>25</v>
      </c>
      <c r="J944" t="s">
        <v>182</v>
      </c>
      <c r="K944" t="s">
        <v>118</v>
      </c>
      <c r="L944" t="s">
        <v>28</v>
      </c>
      <c r="M944" t="s">
        <v>120</v>
      </c>
      <c r="N944" t="s">
        <v>184</v>
      </c>
    </row>
    <row r="945" spans="1:14" x14ac:dyDescent="0.3">
      <c r="A945" t="s">
        <v>224</v>
      </c>
      <c r="B945" t="s">
        <v>31</v>
      </c>
      <c r="C945" t="s">
        <v>108</v>
      </c>
      <c r="D945" t="s">
        <v>124</v>
      </c>
      <c r="E945" t="s">
        <v>123</v>
      </c>
      <c r="F945" t="s">
        <v>34</v>
      </c>
      <c r="G945" t="s">
        <v>123</v>
      </c>
      <c r="H945" t="s">
        <v>35</v>
      </c>
      <c r="I945" t="s">
        <v>122</v>
      </c>
      <c r="J945" t="s">
        <v>34</v>
      </c>
      <c r="K945" t="s">
        <v>34</v>
      </c>
      <c r="L945" t="s">
        <v>34</v>
      </c>
      <c r="M945" t="s">
        <v>220</v>
      </c>
      <c r="N945" t="s">
        <v>123</v>
      </c>
    </row>
    <row r="946" spans="1:14" x14ac:dyDescent="0.3">
      <c r="A946" t="s">
        <v>224</v>
      </c>
      <c r="B946" t="s">
        <v>36</v>
      </c>
      <c r="C946">
        <v>11077038</v>
      </c>
      <c r="D946">
        <v>9753860</v>
      </c>
      <c r="E946">
        <v>9243748</v>
      </c>
      <c r="F946">
        <v>9768230</v>
      </c>
      <c r="G946">
        <v>10678156</v>
      </c>
      <c r="H946">
        <v>11881815</v>
      </c>
      <c r="I946">
        <v>12367046</v>
      </c>
      <c r="J946">
        <v>12241609</v>
      </c>
      <c r="K946">
        <v>14177423</v>
      </c>
      <c r="L946">
        <v>11505260</v>
      </c>
      <c r="M946">
        <v>9678526</v>
      </c>
      <c r="N946">
        <v>8995446</v>
      </c>
    </row>
    <row r="947" spans="1:14" x14ac:dyDescent="0.3">
      <c r="A947" t="s">
        <v>224</v>
      </c>
      <c r="B947" t="s">
        <v>37</v>
      </c>
      <c r="C947">
        <v>11077038</v>
      </c>
      <c r="D947">
        <v>9053832</v>
      </c>
      <c r="E947">
        <v>7716589</v>
      </c>
      <c r="F947">
        <v>9768230</v>
      </c>
      <c r="G947">
        <v>10308619</v>
      </c>
      <c r="H947">
        <v>11349872</v>
      </c>
      <c r="I947">
        <v>12367046</v>
      </c>
      <c r="J947">
        <v>11754348</v>
      </c>
      <c r="K947">
        <v>13029337</v>
      </c>
      <c r="L947">
        <v>11505260</v>
      </c>
      <c r="M947">
        <v>9678526</v>
      </c>
      <c r="N947">
        <v>8680907</v>
      </c>
    </row>
    <row r="948" spans="1:14" x14ac:dyDescent="0.3">
      <c r="A948" t="s">
        <v>224</v>
      </c>
      <c r="B948" t="s">
        <v>38</v>
      </c>
      <c r="C948">
        <v>10762106</v>
      </c>
      <c r="D948">
        <v>9753860</v>
      </c>
      <c r="E948">
        <v>9243748</v>
      </c>
      <c r="F948">
        <v>9673658</v>
      </c>
      <c r="G948">
        <v>10678156</v>
      </c>
      <c r="H948">
        <v>11881815</v>
      </c>
      <c r="I948">
        <v>11687239</v>
      </c>
      <c r="J948">
        <v>12241609</v>
      </c>
      <c r="K948">
        <v>14177423</v>
      </c>
      <c r="L948">
        <v>11355031</v>
      </c>
      <c r="M948">
        <v>9666692</v>
      </c>
      <c r="N948">
        <v>8995446</v>
      </c>
    </row>
    <row r="949" spans="1:14" x14ac:dyDescent="0.3">
      <c r="A949" t="s">
        <v>224</v>
      </c>
      <c r="B949" t="s">
        <v>39</v>
      </c>
      <c r="C949">
        <v>11077038</v>
      </c>
      <c r="D949">
        <v>8343846</v>
      </c>
      <c r="E949">
        <v>9137675</v>
      </c>
      <c r="F949">
        <v>9768230</v>
      </c>
      <c r="G949">
        <v>10308619</v>
      </c>
      <c r="H949">
        <v>11349872</v>
      </c>
      <c r="I949">
        <v>11904960</v>
      </c>
      <c r="J949">
        <v>11754348</v>
      </c>
      <c r="K949">
        <v>12728890</v>
      </c>
      <c r="L949">
        <v>10976136</v>
      </c>
      <c r="M949">
        <v>9078625</v>
      </c>
      <c r="N949">
        <v>8994864</v>
      </c>
    </row>
    <row r="950" spans="1:14" x14ac:dyDescent="0.3">
      <c r="A950" t="s">
        <v>224</v>
      </c>
      <c r="B950" t="s">
        <v>40</v>
      </c>
      <c r="C950" s="3">
        <v>41640</v>
      </c>
      <c r="D950" s="3">
        <v>41671</v>
      </c>
      <c r="E950" s="3">
        <v>41699</v>
      </c>
      <c r="F950" s="3">
        <v>41730</v>
      </c>
      <c r="G950" s="3">
        <v>41760</v>
      </c>
      <c r="H950" s="3">
        <v>41791</v>
      </c>
      <c r="I950" s="3">
        <v>41821</v>
      </c>
      <c r="J950" s="3">
        <v>41852</v>
      </c>
      <c r="K950" s="3">
        <v>41883</v>
      </c>
      <c r="L950" s="3">
        <v>41913</v>
      </c>
      <c r="M950" s="3">
        <v>41944</v>
      </c>
      <c r="N950" s="3">
        <v>41974</v>
      </c>
    </row>
    <row r="951" spans="1:14" x14ac:dyDescent="0.3">
      <c r="A951" t="s">
        <v>224</v>
      </c>
      <c r="B951" t="s">
        <v>41</v>
      </c>
      <c r="C951" s="2">
        <v>0.18060000000000001</v>
      </c>
      <c r="D951" s="2">
        <v>0.2</v>
      </c>
      <c r="E951" s="2">
        <v>0.19869999999999999</v>
      </c>
      <c r="F951" s="2">
        <v>0.22869999999999999</v>
      </c>
      <c r="G951" s="2">
        <v>0.26429999999999998</v>
      </c>
      <c r="H951" s="2">
        <v>0.2823</v>
      </c>
      <c r="I951" s="2">
        <v>0.2974</v>
      </c>
      <c r="J951" s="2">
        <v>0.31690000000000002</v>
      </c>
      <c r="K951" s="2">
        <v>0.28710000000000002</v>
      </c>
      <c r="L951" s="2">
        <v>0.25629999999999997</v>
      </c>
      <c r="M951" s="2">
        <v>0.19040000000000001</v>
      </c>
      <c r="N951" s="2">
        <v>0.18340000000000001</v>
      </c>
    </row>
    <row r="952" spans="1:14" x14ac:dyDescent="0.3">
      <c r="A952" t="s">
        <v>224</v>
      </c>
      <c r="B952" t="s">
        <v>42</v>
      </c>
      <c r="C952" s="2">
        <v>0.2359</v>
      </c>
      <c r="D952" s="2">
        <v>0.26379999999999998</v>
      </c>
      <c r="E952" s="2">
        <v>0.25700000000000001</v>
      </c>
      <c r="F952" s="2">
        <v>0.32319999999999999</v>
      </c>
      <c r="G952" s="2">
        <v>0.38</v>
      </c>
      <c r="H952" s="2">
        <v>0.38890000000000002</v>
      </c>
      <c r="I952" s="2">
        <v>0.40439999999999998</v>
      </c>
      <c r="J952" s="2">
        <v>0.43259999999999998</v>
      </c>
      <c r="K952" s="2">
        <v>0.39329999999999998</v>
      </c>
      <c r="L952" s="2">
        <v>0.3548</v>
      </c>
      <c r="M952" s="2">
        <v>0.2571</v>
      </c>
      <c r="N952" s="2">
        <v>0.23530000000000001</v>
      </c>
    </row>
    <row r="953" spans="1:14" x14ac:dyDescent="0.3">
      <c r="A953" t="s">
        <v>224</v>
      </c>
      <c r="B953" t="s">
        <v>43</v>
      </c>
      <c r="C953" s="2">
        <v>0.18029999999999999</v>
      </c>
      <c r="D953" s="2">
        <v>0.20300000000000001</v>
      </c>
      <c r="E953" s="2">
        <v>0.20130000000000001</v>
      </c>
      <c r="F953" s="2">
        <v>0.2205</v>
      </c>
      <c r="G953" s="2">
        <v>0.25080000000000002</v>
      </c>
      <c r="H953" s="2">
        <v>0.27029999999999998</v>
      </c>
      <c r="I953" s="2">
        <v>0.2873</v>
      </c>
      <c r="J953" s="2">
        <v>0.30430000000000001</v>
      </c>
      <c r="K953" s="2">
        <v>0.27789999999999998</v>
      </c>
      <c r="L953" s="2">
        <v>0.2482</v>
      </c>
      <c r="M953" s="2">
        <v>0.192</v>
      </c>
      <c r="N953" s="2">
        <v>0.18659999999999999</v>
      </c>
    </row>
    <row r="954" spans="1:14" x14ac:dyDescent="0.3">
      <c r="A954" t="s">
        <v>224</v>
      </c>
      <c r="B954" t="s">
        <v>44</v>
      </c>
      <c r="C954" s="2">
        <v>0.3503</v>
      </c>
      <c r="D954" s="2">
        <v>0.34110000000000001</v>
      </c>
      <c r="E954" s="2">
        <v>0.37769999999999998</v>
      </c>
      <c r="F954" s="2">
        <v>0.4163</v>
      </c>
      <c r="G954" s="2">
        <v>0.4415</v>
      </c>
      <c r="H954" s="2">
        <v>0.47649999999999998</v>
      </c>
      <c r="I954" s="2">
        <v>0.50109999999999999</v>
      </c>
      <c r="J954" s="2">
        <v>0.49009999999999998</v>
      </c>
      <c r="K954" s="2">
        <v>0.498</v>
      </c>
      <c r="L954" s="2">
        <v>0.45029999999999998</v>
      </c>
      <c r="M954" s="2">
        <v>0.33850000000000002</v>
      </c>
      <c r="N954" s="2">
        <v>0.32750000000000001</v>
      </c>
    </row>
    <row r="955" spans="1:14" x14ac:dyDescent="0.3">
      <c r="A955" t="s">
        <v>224</v>
      </c>
      <c r="B955" t="s">
        <v>45</v>
      </c>
      <c r="C955" s="2">
        <v>0.3503</v>
      </c>
      <c r="D955" s="2">
        <v>0.2918</v>
      </c>
      <c r="E955" s="2">
        <v>0.37330000000000002</v>
      </c>
      <c r="F955" s="2">
        <v>0.4163</v>
      </c>
      <c r="G955" s="2">
        <v>0.42620000000000002</v>
      </c>
      <c r="H955" s="2">
        <v>0.45519999999999999</v>
      </c>
      <c r="I955" s="2">
        <v>0.48230000000000001</v>
      </c>
      <c r="J955" s="2">
        <v>0.47060000000000002</v>
      </c>
      <c r="K955" s="2">
        <v>0.4471</v>
      </c>
      <c r="L955" s="2">
        <v>0.42959999999999998</v>
      </c>
      <c r="M955" s="2">
        <v>0.3175</v>
      </c>
      <c r="N955" s="2">
        <v>0.32750000000000001</v>
      </c>
    </row>
    <row r="956" spans="1:14" x14ac:dyDescent="0.3">
      <c r="A956" t="s">
        <v>224</v>
      </c>
      <c r="B956" t="s">
        <v>46</v>
      </c>
      <c r="C956" s="2">
        <v>0.51559999999999995</v>
      </c>
      <c r="D956" s="2">
        <v>0.58640000000000003</v>
      </c>
      <c r="E956" s="2">
        <v>0.52600000000000002</v>
      </c>
      <c r="F956" s="2">
        <v>0.5494</v>
      </c>
      <c r="G956" s="2">
        <v>0.5988</v>
      </c>
      <c r="H956" s="2">
        <v>0.59250000000000003</v>
      </c>
      <c r="I956" s="2">
        <v>0.59360000000000002</v>
      </c>
      <c r="J956" s="2">
        <v>0.64649999999999996</v>
      </c>
      <c r="K956" s="2">
        <v>0.57640000000000002</v>
      </c>
      <c r="L956" s="2">
        <v>0.56910000000000005</v>
      </c>
      <c r="M956" s="2">
        <v>0.56259999999999999</v>
      </c>
      <c r="N956" s="2">
        <v>0.56010000000000004</v>
      </c>
    </row>
    <row r="957" spans="1:14" x14ac:dyDescent="0.3">
      <c r="A957" t="s">
        <v>224</v>
      </c>
      <c r="B957" t="s">
        <v>47</v>
      </c>
      <c r="C957" s="2">
        <v>0.58340000000000003</v>
      </c>
      <c r="D957" s="2">
        <v>0.68459999999999999</v>
      </c>
      <c r="E957" s="2">
        <v>0.67310000000000003</v>
      </c>
      <c r="F957" s="2">
        <v>0.69589999999999996</v>
      </c>
      <c r="G957" s="2">
        <v>0.79559999999999997</v>
      </c>
      <c r="H957" s="2">
        <v>0.77690000000000003</v>
      </c>
      <c r="I957" s="2">
        <v>0.73870000000000002</v>
      </c>
      <c r="J957" s="2">
        <v>0.84450000000000003</v>
      </c>
      <c r="K957" s="2">
        <v>0.77580000000000005</v>
      </c>
      <c r="L957" s="2">
        <v>0.72289999999999999</v>
      </c>
      <c r="M957" s="2">
        <v>0.61709999999999998</v>
      </c>
      <c r="N957" s="2">
        <v>0.64559999999999995</v>
      </c>
    </row>
    <row r="958" spans="1:14" x14ac:dyDescent="0.3">
      <c r="A958" t="s">
        <v>224</v>
      </c>
      <c r="B958" t="s">
        <v>48</v>
      </c>
      <c r="C958" s="2">
        <v>0.50900000000000001</v>
      </c>
      <c r="D958" s="2">
        <v>0.57110000000000005</v>
      </c>
      <c r="E958" s="2">
        <v>0.51559999999999995</v>
      </c>
      <c r="F958" s="2">
        <v>0.49859999999999999</v>
      </c>
      <c r="G958" s="2">
        <v>0.54110000000000003</v>
      </c>
      <c r="H958" s="2">
        <v>0.5393</v>
      </c>
      <c r="I958" s="2">
        <v>0.57240000000000002</v>
      </c>
      <c r="J958" s="2">
        <v>0.59060000000000001</v>
      </c>
      <c r="K958" s="2">
        <v>0.52780000000000005</v>
      </c>
      <c r="L958" s="2">
        <v>0.51649999999999996</v>
      </c>
      <c r="M958" s="2">
        <v>0.54859999999999998</v>
      </c>
      <c r="N958" s="2">
        <v>0.54059999999999997</v>
      </c>
    </row>
    <row r="959" spans="1:14" x14ac:dyDescent="0.3">
      <c r="A959" t="s">
        <v>224</v>
      </c>
      <c r="B959" t="s">
        <v>49</v>
      </c>
      <c r="C959" s="2">
        <v>0.51559999999999995</v>
      </c>
      <c r="D959" s="2">
        <v>0.6855</v>
      </c>
      <c r="E959" s="2">
        <v>0.53210000000000002</v>
      </c>
      <c r="F959" s="2">
        <v>0.5494</v>
      </c>
      <c r="G959" s="2">
        <v>0.62019999999999997</v>
      </c>
      <c r="H959" s="2">
        <v>0.62029999999999996</v>
      </c>
      <c r="I959" s="2">
        <v>0.61660000000000004</v>
      </c>
      <c r="J959" s="2">
        <v>0.67330000000000001</v>
      </c>
      <c r="K959" s="2">
        <v>0.64200000000000002</v>
      </c>
      <c r="L959" s="2">
        <v>0.59650000000000003</v>
      </c>
      <c r="M959" s="2">
        <v>0.59970000000000001</v>
      </c>
      <c r="N959" s="2">
        <v>0.56010000000000004</v>
      </c>
    </row>
    <row r="960" spans="1:14" x14ac:dyDescent="0.3">
      <c r="A960" t="s">
        <v>224</v>
      </c>
      <c r="B960" t="s">
        <v>50</v>
      </c>
    </row>
    <row r="961" spans="1:14" x14ac:dyDescent="0.3">
      <c r="A961" t="s">
        <v>224</v>
      </c>
      <c r="B961" t="s">
        <v>51</v>
      </c>
      <c r="C961" s="2">
        <v>3.0499999999999999E-2</v>
      </c>
      <c r="D961" s="2">
        <v>3.1099999999999999E-2</v>
      </c>
      <c r="E961" s="2">
        <v>3.2800000000000003E-2</v>
      </c>
      <c r="F961" s="2">
        <v>3.5999999999999997E-2</v>
      </c>
      <c r="G961" s="2">
        <v>3.15E-2</v>
      </c>
      <c r="H961" s="2">
        <v>2.6499999999999999E-2</v>
      </c>
      <c r="I961" s="2">
        <v>2.8000000000000001E-2</v>
      </c>
      <c r="J961" s="2">
        <v>2.6700000000000002E-2</v>
      </c>
      <c r="K961" s="2">
        <v>2.5100000000000001E-2</v>
      </c>
      <c r="L961" s="2">
        <v>2.58E-2</v>
      </c>
      <c r="M961" s="2">
        <v>3.04E-2</v>
      </c>
      <c r="N961" s="2">
        <v>3.1199999999999999E-2</v>
      </c>
    </row>
    <row r="962" spans="1:14" x14ac:dyDescent="0.3">
      <c r="A962" t="s">
        <v>224</v>
      </c>
      <c r="B962" t="s">
        <v>52</v>
      </c>
      <c r="C962" s="2">
        <v>3.1E-2</v>
      </c>
      <c r="D962" s="2">
        <v>3.1899999999999998E-2</v>
      </c>
      <c r="E962" s="2">
        <v>3.4500000000000003E-2</v>
      </c>
      <c r="F962" s="2">
        <v>3.5999999999999997E-2</v>
      </c>
      <c r="G962" s="2">
        <v>0.03</v>
      </c>
      <c r="H962" s="2">
        <v>2.6200000000000001E-2</v>
      </c>
      <c r="I962" s="2">
        <v>2.86E-2</v>
      </c>
      <c r="J962" s="2">
        <v>2.64E-2</v>
      </c>
      <c r="K962" s="2">
        <v>2.4899999999999999E-2</v>
      </c>
      <c r="L962" s="2">
        <v>2.6100000000000002E-2</v>
      </c>
      <c r="M962" s="2">
        <v>3.1600000000000003E-2</v>
      </c>
      <c r="N962" s="2">
        <v>3.4099999999999998E-2</v>
      </c>
    </row>
    <row r="963" spans="1:14" x14ac:dyDescent="0.3">
      <c r="A963" t="s">
        <v>224</v>
      </c>
      <c r="B963" t="s">
        <v>53</v>
      </c>
      <c r="C963" s="2">
        <v>3.0700000000000002E-2</v>
      </c>
      <c r="D963" s="2">
        <v>3.0700000000000002E-2</v>
      </c>
      <c r="E963" s="2">
        <v>3.2000000000000001E-2</v>
      </c>
      <c r="F963" s="2">
        <v>3.6200000000000003E-2</v>
      </c>
      <c r="G963" s="2">
        <v>3.2199999999999999E-2</v>
      </c>
      <c r="H963" s="2">
        <v>2.6200000000000001E-2</v>
      </c>
      <c r="I963" s="2">
        <v>2.7900000000000001E-2</v>
      </c>
      <c r="J963" s="2">
        <v>2.7300000000000001E-2</v>
      </c>
      <c r="K963" s="2">
        <v>2.52E-2</v>
      </c>
      <c r="L963" s="2">
        <v>2.6499999999999999E-2</v>
      </c>
      <c r="M963" s="2">
        <v>0.03</v>
      </c>
      <c r="N963" s="2">
        <v>3.0800000000000001E-2</v>
      </c>
    </row>
    <row r="964" spans="1:14" x14ac:dyDescent="0.3">
      <c r="A964" t="s">
        <v>224</v>
      </c>
      <c r="B964" t="s">
        <v>54</v>
      </c>
      <c r="C964" s="2">
        <v>7.1099999999999997E-2</v>
      </c>
      <c r="D964" s="2">
        <v>4.65E-2</v>
      </c>
      <c r="E964" s="2">
        <v>5.1400000000000001E-2</v>
      </c>
      <c r="F964" s="2">
        <v>5.2699999999999997E-2</v>
      </c>
      <c r="G964" s="2">
        <v>4.5999999999999999E-2</v>
      </c>
      <c r="H964" s="2">
        <v>4.0300000000000002E-2</v>
      </c>
      <c r="I964" s="2">
        <v>4.0599999999999997E-2</v>
      </c>
      <c r="J964" s="2">
        <v>3.56E-2</v>
      </c>
      <c r="K964" s="2">
        <v>3.4200000000000001E-2</v>
      </c>
      <c r="L964" s="2">
        <v>3.6799999999999999E-2</v>
      </c>
      <c r="M964" s="2">
        <v>4.7699999999999999E-2</v>
      </c>
      <c r="N964" s="2">
        <v>6.2799999999999995E-2</v>
      </c>
    </row>
    <row r="965" spans="1:14" x14ac:dyDescent="0.3">
      <c r="A965" t="s">
        <v>224</v>
      </c>
      <c r="B965" t="s">
        <v>55</v>
      </c>
      <c r="C965" s="2">
        <v>7.1099999999999997E-2</v>
      </c>
      <c r="D965" s="2">
        <v>5.2699999999999997E-2</v>
      </c>
      <c r="E965" s="2">
        <v>5.4899999999999997E-2</v>
      </c>
      <c r="F965" s="2">
        <v>5.2699999999999997E-2</v>
      </c>
      <c r="G965" s="2">
        <v>4.1799999999999997E-2</v>
      </c>
      <c r="H965" s="2">
        <v>3.9199999999999999E-2</v>
      </c>
      <c r="I965" s="2">
        <v>4.0599999999999997E-2</v>
      </c>
      <c r="J965" s="2">
        <v>3.5000000000000003E-2</v>
      </c>
      <c r="K965" s="2">
        <v>3.2899999999999999E-2</v>
      </c>
      <c r="L965" s="2">
        <v>3.6799999999999999E-2</v>
      </c>
      <c r="M965" s="2">
        <v>4.7699999999999999E-2</v>
      </c>
      <c r="N965" s="2">
        <v>6.3799999999999996E-2</v>
      </c>
    </row>
    <row r="966" spans="1:14" x14ac:dyDescent="0.3">
      <c r="A966" t="s">
        <v>224</v>
      </c>
      <c r="B966" t="s">
        <v>56</v>
      </c>
      <c r="C966" s="2">
        <v>7.8299999999999995E-2</v>
      </c>
      <c r="D966" s="2">
        <v>4.65E-2</v>
      </c>
      <c r="E966" s="2">
        <v>5.1400000000000001E-2</v>
      </c>
      <c r="F966" s="2">
        <v>4.9099999999999998E-2</v>
      </c>
      <c r="G966" s="2">
        <v>4.5999999999999999E-2</v>
      </c>
      <c r="H966" s="2">
        <v>4.0300000000000002E-2</v>
      </c>
      <c r="I966" s="2">
        <v>4.0500000000000001E-2</v>
      </c>
      <c r="J966" s="2">
        <v>3.56E-2</v>
      </c>
      <c r="K966" s="2">
        <v>3.4200000000000001E-2</v>
      </c>
      <c r="L966" s="2">
        <v>3.73E-2</v>
      </c>
      <c r="M966" s="2">
        <v>5.1799999999999999E-2</v>
      </c>
      <c r="N966" s="2">
        <v>6.2799999999999995E-2</v>
      </c>
    </row>
    <row r="967" spans="1:14" x14ac:dyDescent="0.3">
      <c r="A967" t="s">
        <v>224</v>
      </c>
      <c r="B967" t="s">
        <v>57</v>
      </c>
      <c r="C967" s="2">
        <v>7.1099999999999997E-2</v>
      </c>
      <c r="D967" s="2">
        <v>4.9099999999999998E-2</v>
      </c>
      <c r="E967" s="2">
        <v>5.1299999999999998E-2</v>
      </c>
      <c r="F967" s="2">
        <v>5.2699999999999997E-2</v>
      </c>
      <c r="G967" s="2">
        <v>4.1799999999999997E-2</v>
      </c>
      <c r="H967" s="2">
        <v>3.9199999999999999E-2</v>
      </c>
      <c r="I967" s="2">
        <v>3.9699999999999999E-2</v>
      </c>
      <c r="J967" s="2">
        <v>3.5000000000000003E-2</v>
      </c>
      <c r="K967" s="2">
        <v>3.44E-2</v>
      </c>
      <c r="L967" s="2">
        <v>3.8399999999999997E-2</v>
      </c>
      <c r="M967" s="2">
        <v>4.8500000000000001E-2</v>
      </c>
      <c r="N967" s="2">
        <v>5.7500000000000002E-2</v>
      </c>
    </row>
    <row r="968" spans="1:14" x14ac:dyDescent="0.3">
      <c r="A968" t="s">
        <v>224</v>
      </c>
      <c r="B968" t="s">
        <v>58</v>
      </c>
    </row>
    <row r="969" spans="1:14" x14ac:dyDescent="0.3">
      <c r="A969" t="s">
        <v>224</v>
      </c>
      <c r="B969" t="s">
        <v>59</v>
      </c>
      <c r="C969">
        <v>368</v>
      </c>
      <c r="D969">
        <v>356</v>
      </c>
      <c r="E969">
        <v>367</v>
      </c>
      <c r="F969">
        <v>318</v>
      </c>
      <c r="G969">
        <v>335</v>
      </c>
      <c r="H969">
        <v>357</v>
      </c>
      <c r="I969">
        <v>321</v>
      </c>
      <c r="J969">
        <v>346</v>
      </c>
      <c r="K969">
        <v>368</v>
      </c>
      <c r="L969">
        <v>373</v>
      </c>
      <c r="M969">
        <v>355</v>
      </c>
      <c r="N969">
        <v>372</v>
      </c>
    </row>
    <row r="970" spans="1:14" x14ac:dyDescent="0.3">
      <c r="A970" t="s">
        <v>224</v>
      </c>
      <c r="B970" t="s">
        <v>60</v>
      </c>
      <c r="C970">
        <v>368</v>
      </c>
      <c r="D970">
        <v>356</v>
      </c>
      <c r="E970">
        <v>367</v>
      </c>
      <c r="F970">
        <v>318</v>
      </c>
      <c r="G970">
        <v>335</v>
      </c>
      <c r="H970">
        <v>357</v>
      </c>
      <c r="I970">
        <v>321</v>
      </c>
      <c r="J970">
        <v>346</v>
      </c>
      <c r="K970">
        <v>369</v>
      </c>
      <c r="L970">
        <v>373</v>
      </c>
      <c r="M970">
        <v>355</v>
      </c>
      <c r="N970">
        <v>372</v>
      </c>
    </row>
    <row r="971" spans="1:14" x14ac:dyDescent="0.3">
      <c r="A971" t="s">
        <v>224</v>
      </c>
      <c r="B971" t="s">
        <v>61</v>
      </c>
      <c r="C971">
        <v>368</v>
      </c>
      <c r="D971">
        <v>356</v>
      </c>
      <c r="E971">
        <v>367</v>
      </c>
      <c r="F971">
        <v>318</v>
      </c>
      <c r="G971">
        <v>335</v>
      </c>
      <c r="H971">
        <v>357</v>
      </c>
      <c r="I971">
        <v>321</v>
      </c>
      <c r="J971">
        <v>346</v>
      </c>
      <c r="K971">
        <v>368</v>
      </c>
      <c r="L971">
        <v>373</v>
      </c>
      <c r="M971">
        <v>355</v>
      </c>
      <c r="N971">
        <v>372</v>
      </c>
    </row>
    <row r="972" spans="1:14" x14ac:dyDescent="0.3">
      <c r="A972" t="s">
        <v>224</v>
      </c>
      <c r="B972" t="s">
        <v>62</v>
      </c>
      <c r="C972">
        <v>368</v>
      </c>
      <c r="D972">
        <v>356</v>
      </c>
      <c r="E972">
        <v>367</v>
      </c>
      <c r="F972">
        <v>318</v>
      </c>
      <c r="G972">
        <v>335</v>
      </c>
      <c r="H972">
        <v>357</v>
      </c>
      <c r="I972">
        <v>321</v>
      </c>
      <c r="J972">
        <v>346</v>
      </c>
      <c r="K972">
        <v>369</v>
      </c>
      <c r="L972">
        <v>373</v>
      </c>
      <c r="M972">
        <v>355</v>
      </c>
      <c r="N972">
        <v>372</v>
      </c>
    </row>
    <row r="976" spans="1:14" x14ac:dyDescent="0.3">
      <c r="A976" t="s">
        <v>222</v>
      </c>
      <c r="B976" t="s">
        <v>223</v>
      </c>
    </row>
    <row r="977" spans="1:14" x14ac:dyDescent="0.3">
      <c r="A977" t="s">
        <v>224</v>
      </c>
      <c r="B977" t="s">
        <v>3</v>
      </c>
      <c r="C977" s="1">
        <v>41640</v>
      </c>
      <c r="D977" s="1">
        <v>41671</v>
      </c>
      <c r="E977" s="1">
        <v>41699</v>
      </c>
      <c r="F977" s="1">
        <v>41730</v>
      </c>
      <c r="G977" s="1">
        <v>41760</v>
      </c>
      <c r="H977" s="1">
        <v>41791</v>
      </c>
      <c r="I977" s="1">
        <v>41821</v>
      </c>
      <c r="J977" s="1">
        <v>41852</v>
      </c>
      <c r="K977" s="1">
        <v>41883</v>
      </c>
      <c r="L977" s="1">
        <v>41913</v>
      </c>
      <c r="M977" s="1">
        <v>41944</v>
      </c>
      <c r="N977" s="1">
        <v>41974</v>
      </c>
    </row>
    <row r="979" spans="1:14" x14ac:dyDescent="0.3">
      <c r="A979" t="s">
        <v>224</v>
      </c>
      <c r="B979" t="s">
        <v>81</v>
      </c>
      <c r="C979">
        <v>1.2370000000000001</v>
      </c>
      <c r="D979">
        <v>0.70299999999999996</v>
      </c>
      <c r="E979">
        <v>0.72499999999999998</v>
      </c>
      <c r="F979">
        <v>0.749</v>
      </c>
      <c r="G979">
        <v>0.71899999999999997</v>
      </c>
      <c r="H979">
        <v>0.74399999999999999</v>
      </c>
      <c r="I979">
        <v>0.73099999999999998</v>
      </c>
      <c r="J979">
        <v>0.66700000000000004</v>
      </c>
      <c r="K979">
        <v>0.75800000000000001</v>
      </c>
      <c r="L979">
        <v>0.65500000000000003</v>
      </c>
      <c r="M979">
        <v>0.68899999999999995</v>
      </c>
      <c r="N979">
        <v>0.875</v>
      </c>
    </row>
    <row r="980" spans="1:14" x14ac:dyDescent="0.3">
      <c r="A980" t="s">
        <v>224</v>
      </c>
      <c r="B980" t="s">
        <v>82</v>
      </c>
      <c r="C980">
        <v>1.2370000000000001</v>
      </c>
      <c r="D980">
        <v>0.71799999999999997</v>
      </c>
      <c r="E980">
        <v>0.64800000000000002</v>
      </c>
      <c r="F980">
        <v>0.749</v>
      </c>
      <c r="G980">
        <v>0.63700000000000001</v>
      </c>
      <c r="H980">
        <v>0.67900000000000005</v>
      </c>
      <c r="I980">
        <v>0.73099999999999998</v>
      </c>
      <c r="J980">
        <v>0.626</v>
      </c>
      <c r="K980">
        <v>0.68700000000000006</v>
      </c>
      <c r="L980">
        <v>0.65500000000000003</v>
      </c>
      <c r="M980">
        <v>0.68899999999999995</v>
      </c>
      <c r="N980">
        <v>0.85299999999999998</v>
      </c>
    </row>
    <row r="981" spans="1:14" x14ac:dyDescent="0.3">
      <c r="A981" t="s">
        <v>224</v>
      </c>
      <c r="B981" t="s">
        <v>134</v>
      </c>
      <c r="C981">
        <v>1.3420000000000001</v>
      </c>
      <c r="D981">
        <v>0.70299999999999996</v>
      </c>
      <c r="E981">
        <v>0.72499999999999998</v>
      </c>
      <c r="F981">
        <v>0.68400000000000005</v>
      </c>
      <c r="G981">
        <v>0.71899999999999997</v>
      </c>
      <c r="H981">
        <v>0.74399999999999999</v>
      </c>
      <c r="I981">
        <v>0.69499999999999995</v>
      </c>
      <c r="J981">
        <v>0.66700000000000004</v>
      </c>
      <c r="K981">
        <v>0.75800000000000001</v>
      </c>
      <c r="L981">
        <v>0.66600000000000004</v>
      </c>
      <c r="M981">
        <v>0.75700000000000001</v>
      </c>
      <c r="N981">
        <v>0.875</v>
      </c>
    </row>
    <row r="982" spans="1:14" x14ac:dyDescent="0.3">
      <c r="A982" t="s">
        <v>224</v>
      </c>
      <c r="B982" t="s">
        <v>84</v>
      </c>
      <c r="C982">
        <v>1.2370000000000001</v>
      </c>
      <c r="D982">
        <v>0.624</v>
      </c>
      <c r="E982">
        <v>0.71299999999999997</v>
      </c>
      <c r="F982">
        <v>0.749</v>
      </c>
      <c r="G982">
        <v>0.63700000000000001</v>
      </c>
      <c r="H982">
        <v>0.67900000000000005</v>
      </c>
      <c r="I982">
        <v>0.69199999999999995</v>
      </c>
      <c r="J982">
        <v>0.626</v>
      </c>
      <c r="K982">
        <v>0.70299999999999996</v>
      </c>
      <c r="L982">
        <v>0.66</v>
      </c>
      <c r="M982">
        <v>0.65700000000000003</v>
      </c>
      <c r="N982">
        <v>0.79300000000000004</v>
      </c>
    </row>
    <row r="984" spans="1:14" x14ac:dyDescent="0.3">
      <c r="A984" t="s">
        <v>224</v>
      </c>
      <c r="B984" t="s">
        <v>135</v>
      </c>
      <c r="C984">
        <v>1.4470000000000001</v>
      </c>
      <c r="D984">
        <v>0.73099999999999998</v>
      </c>
      <c r="E984">
        <v>0.77600000000000002</v>
      </c>
      <c r="F984">
        <v>0.92100000000000004</v>
      </c>
      <c r="G984">
        <v>1.0149999999999999</v>
      </c>
      <c r="H984">
        <v>0.84699999999999998</v>
      </c>
      <c r="I984">
        <v>0.89600000000000002</v>
      </c>
      <c r="J984">
        <v>0.84399999999999997</v>
      </c>
      <c r="K984">
        <v>0.78</v>
      </c>
      <c r="L984">
        <v>0.84899999999999998</v>
      </c>
      <c r="M984">
        <v>0.94199999999999995</v>
      </c>
      <c r="N984">
        <v>1.1930000000000001</v>
      </c>
    </row>
    <row r="985" spans="1:14" x14ac:dyDescent="0.3">
      <c r="A985" t="s">
        <v>224</v>
      </c>
      <c r="B985" t="s">
        <v>136</v>
      </c>
      <c r="C985">
        <v>1.4470000000000001</v>
      </c>
      <c r="D985">
        <v>0.91200000000000003</v>
      </c>
      <c r="E985">
        <v>0.95</v>
      </c>
      <c r="F985">
        <v>0.92100000000000004</v>
      </c>
      <c r="G985">
        <v>0.83</v>
      </c>
      <c r="H985">
        <v>0.94099999999999995</v>
      </c>
      <c r="I985">
        <v>0.89600000000000002</v>
      </c>
      <c r="J985">
        <v>0.64300000000000002</v>
      </c>
      <c r="K985">
        <v>0.70099999999999996</v>
      </c>
      <c r="L985">
        <v>0.84899999999999998</v>
      </c>
      <c r="M985">
        <v>0.94199999999999995</v>
      </c>
      <c r="N985">
        <v>1.2010000000000001</v>
      </c>
    </row>
    <row r="986" spans="1:14" x14ac:dyDescent="0.3">
      <c r="A986" t="s">
        <v>224</v>
      </c>
      <c r="B986" t="s">
        <v>137</v>
      </c>
      <c r="C986">
        <v>1.4630000000000001</v>
      </c>
      <c r="D986">
        <v>0.73099999999999998</v>
      </c>
      <c r="E986">
        <v>0.77600000000000002</v>
      </c>
      <c r="F986">
        <v>0.79600000000000004</v>
      </c>
      <c r="G986">
        <v>1.0149999999999999</v>
      </c>
      <c r="H986">
        <v>0.84699999999999998</v>
      </c>
      <c r="I986">
        <v>0.70899999999999996</v>
      </c>
      <c r="J986">
        <v>0.84399999999999997</v>
      </c>
      <c r="K986">
        <v>0.78</v>
      </c>
      <c r="L986">
        <v>0.79800000000000004</v>
      </c>
      <c r="M986">
        <v>1.014</v>
      </c>
      <c r="N986">
        <v>1.1930000000000001</v>
      </c>
    </row>
    <row r="987" spans="1:14" x14ac:dyDescent="0.3">
      <c r="A987" t="s">
        <v>224</v>
      </c>
      <c r="B987" t="s">
        <v>138</v>
      </c>
      <c r="C987">
        <v>1.4470000000000001</v>
      </c>
      <c r="D987">
        <v>0.81799999999999995</v>
      </c>
      <c r="E987">
        <v>0.83399999999999996</v>
      </c>
      <c r="F987">
        <v>0.92100000000000004</v>
      </c>
      <c r="G987">
        <v>0.83</v>
      </c>
      <c r="H987">
        <v>0.94099999999999995</v>
      </c>
      <c r="I987">
        <v>0.94199999999999995</v>
      </c>
      <c r="J987">
        <v>0.64300000000000002</v>
      </c>
      <c r="K987">
        <v>0.60299999999999998</v>
      </c>
      <c r="L987">
        <v>0.93</v>
      </c>
      <c r="M987">
        <v>0.75800000000000001</v>
      </c>
      <c r="N987">
        <v>1.119</v>
      </c>
    </row>
    <row r="989" spans="1:14" x14ac:dyDescent="0.3">
      <c r="A989" t="s">
        <v>224</v>
      </c>
      <c r="B989" t="s">
        <v>139</v>
      </c>
      <c r="C989">
        <v>2.4420000000000002</v>
      </c>
      <c r="D989">
        <v>1.2769999999999999</v>
      </c>
      <c r="E989">
        <v>1.3779999999999999</v>
      </c>
      <c r="F989">
        <v>1.4419999999999999</v>
      </c>
      <c r="G989">
        <v>1.26</v>
      </c>
      <c r="H989">
        <v>1.4450000000000001</v>
      </c>
      <c r="I989">
        <v>1.41</v>
      </c>
      <c r="J989">
        <v>1.2789999999999999</v>
      </c>
      <c r="K989">
        <v>1.573</v>
      </c>
      <c r="L989">
        <v>1.2110000000000001</v>
      </c>
      <c r="M989">
        <v>1.234</v>
      </c>
      <c r="N989">
        <v>1.4950000000000001</v>
      </c>
    </row>
    <row r="990" spans="1:14" x14ac:dyDescent="0.3">
      <c r="A990" t="s">
        <v>224</v>
      </c>
      <c r="B990" t="s">
        <v>140</v>
      </c>
      <c r="C990">
        <v>2.4420000000000002</v>
      </c>
      <c r="D990">
        <v>1.27</v>
      </c>
      <c r="E990">
        <v>1.091</v>
      </c>
      <c r="F990">
        <v>1.4419999999999999</v>
      </c>
      <c r="G990">
        <v>1.18</v>
      </c>
      <c r="H990">
        <v>1.306</v>
      </c>
      <c r="I990">
        <v>1.41</v>
      </c>
      <c r="J990">
        <v>1.246</v>
      </c>
      <c r="K990">
        <v>1.44</v>
      </c>
      <c r="L990">
        <v>1.2110000000000001</v>
      </c>
      <c r="M990">
        <v>1.234</v>
      </c>
      <c r="N990">
        <v>1.5109999999999999</v>
      </c>
    </row>
    <row r="991" spans="1:14" x14ac:dyDescent="0.3">
      <c r="A991" t="s">
        <v>224</v>
      </c>
      <c r="B991" t="s">
        <v>141</v>
      </c>
      <c r="C991">
        <v>2.569</v>
      </c>
      <c r="D991">
        <v>1.2769999999999999</v>
      </c>
      <c r="E991">
        <v>1.3779999999999999</v>
      </c>
      <c r="F991">
        <v>1.3620000000000001</v>
      </c>
      <c r="G991">
        <v>1.26</v>
      </c>
      <c r="H991">
        <v>1.4450000000000001</v>
      </c>
      <c r="I991">
        <v>1.379</v>
      </c>
      <c r="J991">
        <v>1.2789999999999999</v>
      </c>
      <c r="K991">
        <v>1.573</v>
      </c>
      <c r="L991">
        <v>1.29</v>
      </c>
      <c r="M991">
        <v>1.3979999999999999</v>
      </c>
      <c r="N991">
        <v>1.4950000000000001</v>
      </c>
    </row>
    <row r="992" spans="1:14" x14ac:dyDescent="0.3">
      <c r="A992" t="s">
        <v>224</v>
      </c>
      <c r="B992" t="s">
        <v>142</v>
      </c>
      <c r="C992">
        <v>2.4420000000000002</v>
      </c>
      <c r="D992">
        <v>1.093</v>
      </c>
      <c r="E992">
        <v>1.3560000000000001</v>
      </c>
      <c r="F992">
        <v>1.4419999999999999</v>
      </c>
      <c r="G992">
        <v>1.18</v>
      </c>
      <c r="H992">
        <v>1.306</v>
      </c>
      <c r="I992">
        <v>1.306</v>
      </c>
      <c r="J992">
        <v>1.246</v>
      </c>
      <c r="K992">
        <v>1.5169999999999999</v>
      </c>
      <c r="L992">
        <v>1.1990000000000001</v>
      </c>
      <c r="M992">
        <v>1.232</v>
      </c>
      <c r="N992">
        <v>1.4239999999999999</v>
      </c>
    </row>
    <row r="994" spans="1:14" x14ac:dyDescent="0.3">
      <c r="A994" t="s">
        <v>224</v>
      </c>
      <c r="B994" t="s">
        <v>143</v>
      </c>
      <c r="C994">
        <v>2.7090000000000001</v>
      </c>
      <c r="D994">
        <v>1.903</v>
      </c>
      <c r="E994">
        <v>1.752</v>
      </c>
      <c r="F994">
        <v>1.6859999999999999</v>
      </c>
      <c r="G994">
        <v>1.7050000000000001</v>
      </c>
      <c r="H994">
        <v>1.752</v>
      </c>
      <c r="I994">
        <v>1.601</v>
      </c>
      <c r="J994">
        <v>1.482</v>
      </c>
      <c r="K994">
        <v>1.573</v>
      </c>
      <c r="L994">
        <v>1.5209999999999999</v>
      </c>
      <c r="M994">
        <v>1.6220000000000001</v>
      </c>
      <c r="N994">
        <v>2.242</v>
      </c>
    </row>
    <row r="995" spans="1:14" x14ac:dyDescent="0.3">
      <c r="A995" t="s">
        <v>224</v>
      </c>
      <c r="B995" t="s">
        <v>144</v>
      </c>
      <c r="C995">
        <v>2.7090000000000001</v>
      </c>
      <c r="D995">
        <v>1.7989999999999999</v>
      </c>
      <c r="E995">
        <v>1.589</v>
      </c>
      <c r="F995">
        <v>1.6859999999999999</v>
      </c>
      <c r="G995">
        <v>1.47</v>
      </c>
      <c r="H995">
        <v>1.373</v>
      </c>
      <c r="I995">
        <v>1.601</v>
      </c>
      <c r="J995">
        <v>1.4510000000000001</v>
      </c>
      <c r="K995">
        <v>1.415</v>
      </c>
      <c r="L995">
        <v>1.5209999999999999</v>
      </c>
      <c r="M995">
        <v>1.6220000000000001</v>
      </c>
      <c r="N995">
        <v>2.016</v>
      </c>
    </row>
    <row r="996" spans="1:14" x14ac:dyDescent="0.3">
      <c r="A996" t="s">
        <v>224</v>
      </c>
      <c r="B996" t="s">
        <v>145</v>
      </c>
      <c r="C996">
        <v>3.2869999999999999</v>
      </c>
      <c r="D996">
        <v>1.903</v>
      </c>
      <c r="E996">
        <v>1.752</v>
      </c>
      <c r="F996">
        <v>1.478</v>
      </c>
      <c r="G996">
        <v>1.7050000000000001</v>
      </c>
      <c r="H996">
        <v>1.752</v>
      </c>
      <c r="I996">
        <v>1.6220000000000001</v>
      </c>
      <c r="J996">
        <v>1.482</v>
      </c>
      <c r="K996">
        <v>1.573</v>
      </c>
      <c r="L996">
        <v>1.5129999999999999</v>
      </c>
      <c r="M996">
        <v>1.746</v>
      </c>
      <c r="N996">
        <v>2.242</v>
      </c>
    </row>
    <row r="997" spans="1:14" x14ac:dyDescent="0.3">
      <c r="A997" t="s">
        <v>224</v>
      </c>
      <c r="B997" t="s">
        <v>146</v>
      </c>
      <c r="C997">
        <v>2.7090000000000001</v>
      </c>
      <c r="D997">
        <v>1.569</v>
      </c>
      <c r="E997">
        <v>1.6419999999999999</v>
      </c>
      <c r="F997">
        <v>1.6859999999999999</v>
      </c>
      <c r="G997">
        <v>1.47</v>
      </c>
      <c r="H997">
        <v>1.373</v>
      </c>
      <c r="I997">
        <v>1.5009999999999999</v>
      </c>
      <c r="J997">
        <v>1.4510000000000001</v>
      </c>
      <c r="K997">
        <v>1.4710000000000001</v>
      </c>
      <c r="L997">
        <v>1.494</v>
      </c>
      <c r="M997">
        <v>1.5629999999999999</v>
      </c>
      <c r="N997">
        <v>1.8220000000000001</v>
      </c>
    </row>
    <row r="999" spans="1:14" x14ac:dyDescent="0.3">
      <c r="A999" t="s">
        <v>224</v>
      </c>
      <c r="B999" t="s">
        <v>147</v>
      </c>
      <c r="C999">
        <v>4.2729999999999997</v>
      </c>
      <c r="D999">
        <v>1.875</v>
      </c>
      <c r="E999">
        <v>3.2879999999999998</v>
      </c>
      <c r="F999">
        <v>2.258</v>
      </c>
      <c r="G999">
        <v>2.355</v>
      </c>
      <c r="H999">
        <v>1.631</v>
      </c>
      <c r="I999">
        <v>3.069</v>
      </c>
      <c r="J999">
        <v>1.9530000000000001</v>
      </c>
      <c r="K999">
        <v>2.96</v>
      </c>
      <c r="L999">
        <v>2.3220000000000001</v>
      </c>
      <c r="M999">
        <v>2.2759999999999998</v>
      </c>
      <c r="N999">
        <v>2.0409999999999999</v>
      </c>
    </row>
    <row r="1000" spans="1:14" x14ac:dyDescent="0.3">
      <c r="A1000" t="s">
        <v>224</v>
      </c>
      <c r="B1000" t="s">
        <v>148</v>
      </c>
      <c r="C1000">
        <v>4.2729999999999997</v>
      </c>
      <c r="D1000">
        <v>2.7490000000000001</v>
      </c>
      <c r="E1000">
        <v>1.8819999999999999</v>
      </c>
      <c r="F1000">
        <v>2.258</v>
      </c>
      <c r="G1000">
        <v>2.1560000000000001</v>
      </c>
      <c r="H1000">
        <v>1.9870000000000001</v>
      </c>
      <c r="I1000">
        <v>3.069</v>
      </c>
      <c r="J1000">
        <v>2.105</v>
      </c>
      <c r="K1000">
        <v>2.085</v>
      </c>
      <c r="L1000">
        <v>2.3220000000000001</v>
      </c>
      <c r="M1000">
        <v>2.2759999999999998</v>
      </c>
      <c r="N1000">
        <v>2.25</v>
      </c>
    </row>
    <row r="1001" spans="1:14" x14ac:dyDescent="0.3">
      <c r="A1001" t="s">
        <v>224</v>
      </c>
      <c r="B1001" t="s">
        <v>149</v>
      </c>
      <c r="C1001">
        <v>3.8490000000000002</v>
      </c>
      <c r="D1001">
        <v>1.875</v>
      </c>
      <c r="E1001">
        <v>3.2879999999999998</v>
      </c>
      <c r="F1001">
        <v>2.2850000000000001</v>
      </c>
      <c r="G1001">
        <v>2.355</v>
      </c>
      <c r="H1001">
        <v>1.631</v>
      </c>
      <c r="I1001">
        <v>2.427</v>
      </c>
      <c r="J1001">
        <v>1.9530000000000001</v>
      </c>
      <c r="K1001">
        <v>2.96</v>
      </c>
      <c r="L1001">
        <v>1.867</v>
      </c>
      <c r="M1001">
        <v>1.9039999999999999</v>
      </c>
      <c r="N1001">
        <v>2.0409999999999999</v>
      </c>
    </row>
    <row r="1002" spans="1:14" x14ac:dyDescent="0.3">
      <c r="A1002" t="s">
        <v>224</v>
      </c>
      <c r="B1002" t="s">
        <v>150</v>
      </c>
      <c r="C1002">
        <v>4.2729999999999997</v>
      </c>
      <c r="D1002">
        <v>1.9850000000000001</v>
      </c>
      <c r="E1002">
        <v>3.262</v>
      </c>
      <c r="F1002">
        <v>2.258</v>
      </c>
      <c r="G1002">
        <v>2.1560000000000001</v>
      </c>
      <c r="H1002">
        <v>1.9870000000000001</v>
      </c>
      <c r="I1002">
        <v>1.796</v>
      </c>
      <c r="J1002">
        <v>2.105</v>
      </c>
      <c r="K1002">
        <v>1.7210000000000001</v>
      </c>
      <c r="L1002">
        <v>1.738</v>
      </c>
      <c r="M1002">
        <v>3.0249999999999999</v>
      </c>
      <c r="N1002">
        <v>2.3919999999999999</v>
      </c>
    </row>
    <row r="1024" spans="1:3" x14ac:dyDescent="0.3">
      <c r="A1024" t="s">
        <v>226</v>
      </c>
      <c r="B1024" t="s">
        <v>227</v>
      </c>
      <c r="C1024" t="s">
        <v>228</v>
      </c>
    </row>
    <row r="1025" spans="1:14" x14ac:dyDescent="0.3">
      <c r="A1025" t="s">
        <v>229</v>
      </c>
      <c r="B1025" t="s">
        <v>3</v>
      </c>
      <c r="C1025" s="1">
        <v>41640</v>
      </c>
      <c r="D1025" s="1">
        <v>41671</v>
      </c>
      <c r="E1025" s="1">
        <v>41699</v>
      </c>
      <c r="F1025" s="1">
        <v>41730</v>
      </c>
      <c r="G1025" s="1">
        <v>41760</v>
      </c>
      <c r="H1025" s="1">
        <v>41791</v>
      </c>
      <c r="I1025" s="1">
        <v>41821</v>
      </c>
      <c r="J1025" s="1">
        <v>41852</v>
      </c>
      <c r="K1025" s="1">
        <v>41883</v>
      </c>
      <c r="L1025" s="1">
        <v>41913</v>
      </c>
      <c r="M1025" s="1">
        <v>41944</v>
      </c>
      <c r="N1025" s="1">
        <v>41974</v>
      </c>
    </row>
    <row r="1026" spans="1:14" x14ac:dyDescent="0.3">
      <c r="A1026" t="s">
        <v>229</v>
      </c>
      <c r="B1026" t="s">
        <v>4</v>
      </c>
      <c r="H1026">
        <v>2</v>
      </c>
      <c r="I1026">
        <v>2</v>
      </c>
      <c r="J1026">
        <v>2</v>
      </c>
      <c r="K1026">
        <v>2</v>
      </c>
      <c r="L1026">
        <v>2</v>
      </c>
      <c r="M1026">
        <v>2</v>
      </c>
      <c r="N1026">
        <v>2</v>
      </c>
    </row>
    <row r="1027" spans="1:14" x14ac:dyDescent="0.3">
      <c r="A1027" t="s">
        <v>229</v>
      </c>
      <c r="B1027" t="s">
        <v>5</v>
      </c>
      <c r="H1027">
        <v>0</v>
      </c>
      <c r="I1027">
        <v>81900000</v>
      </c>
      <c r="J1027">
        <v>90850000</v>
      </c>
      <c r="K1027">
        <v>96050000</v>
      </c>
      <c r="L1027">
        <v>93375000</v>
      </c>
      <c r="M1027">
        <v>87075000</v>
      </c>
      <c r="N1027">
        <v>44020000</v>
      </c>
    </row>
    <row r="1028" spans="1:14" x14ac:dyDescent="0.3">
      <c r="A1028" t="s">
        <v>229</v>
      </c>
      <c r="B1028" t="s">
        <v>6</v>
      </c>
    </row>
    <row r="1029" spans="1:14" x14ac:dyDescent="0.3">
      <c r="A1029" t="s">
        <v>229</v>
      </c>
      <c r="B1029" t="s">
        <v>7</v>
      </c>
      <c r="H1029">
        <v>1</v>
      </c>
      <c r="I1029">
        <v>1</v>
      </c>
      <c r="J1029">
        <v>1</v>
      </c>
      <c r="K1029">
        <v>1</v>
      </c>
      <c r="L1029">
        <v>1</v>
      </c>
      <c r="M1029">
        <v>1</v>
      </c>
      <c r="N1029">
        <v>1</v>
      </c>
    </row>
    <row r="1030" spans="1:14" x14ac:dyDescent="0.3">
      <c r="A1030" t="s">
        <v>229</v>
      </c>
      <c r="B1030" t="s">
        <v>8</v>
      </c>
    </row>
    <row r="1031" spans="1:14" x14ac:dyDescent="0.3">
      <c r="A1031" t="s">
        <v>229</v>
      </c>
      <c r="B1031" t="s">
        <v>9</v>
      </c>
      <c r="H1031">
        <v>81900000</v>
      </c>
      <c r="I1031">
        <v>90850000</v>
      </c>
      <c r="J1031">
        <v>96050000</v>
      </c>
      <c r="K1031">
        <v>93375000</v>
      </c>
      <c r="L1031">
        <v>87075000</v>
      </c>
      <c r="M1031">
        <v>43795000</v>
      </c>
      <c r="N1031">
        <v>13575000</v>
      </c>
    </row>
    <row r="1032" spans="1:14" x14ac:dyDescent="0.3">
      <c r="A1032" t="s">
        <v>229</v>
      </c>
      <c r="B1032" t="s">
        <v>10</v>
      </c>
      <c r="H1032">
        <v>36625000</v>
      </c>
      <c r="I1032">
        <v>39025000</v>
      </c>
      <c r="J1032">
        <v>37350000</v>
      </c>
      <c r="K1032">
        <v>36875000</v>
      </c>
      <c r="L1032">
        <v>34475000</v>
      </c>
      <c r="M1032">
        <v>12700000</v>
      </c>
      <c r="N1032">
        <v>5325000</v>
      </c>
    </row>
    <row r="1033" spans="1:14" x14ac:dyDescent="0.3">
      <c r="A1033" t="s">
        <v>229</v>
      </c>
      <c r="B1033" t="s">
        <v>11</v>
      </c>
      <c r="H1033">
        <v>45275000</v>
      </c>
      <c r="I1033">
        <v>51825000</v>
      </c>
      <c r="J1033">
        <v>58700000</v>
      </c>
      <c r="K1033">
        <v>56500000</v>
      </c>
      <c r="L1033">
        <v>52600000</v>
      </c>
      <c r="M1033">
        <v>31095000</v>
      </c>
      <c r="N1033">
        <v>8250000</v>
      </c>
    </row>
    <row r="1034" spans="1:14" x14ac:dyDescent="0.3">
      <c r="A1034" t="s">
        <v>229</v>
      </c>
      <c r="B1034" t="s">
        <v>12</v>
      </c>
      <c r="C1034" s="2"/>
      <c r="D1034" s="2"/>
      <c r="E1034" s="2"/>
      <c r="F1034" s="2"/>
      <c r="G1034" s="2"/>
      <c r="H1034" s="2">
        <v>0.44718999999999998</v>
      </c>
      <c r="I1034" s="2">
        <v>0.42954999999999999</v>
      </c>
      <c r="J1034" s="2">
        <v>0.38885999999999998</v>
      </c>
      <c r="K1034" s="2">
        <v>0.39490999999999998</v>
      </c>
      <c r="L1034" s="2">
        <v>0.39591999999999999</v>
      </c>
      <c r="M1034" s="2">
        <v>0.28999000000000003</v>
      </c>
      <c r="N1034" s="2">
        <v>0.39227000000000001</v>
      </c>
    </row>
    <row r="1035" spans="1:14" x14ac:dyDescent="0.3">
      <c r="A1035" t="s">
        <v>229</v>
      </c>
      <c r="B1035" t="s">
        <v>13</v>
      </c>
      <c r="C1035" s="2"/>
      <c r="D1035" s="2"/>
      <c r="E1035" s="2"/>
      <c r="F1035" s="2"/>
      <c r="G1035" s="2"/>
      <c r="H1035" s="2">
        <v>0.55281000000000002</v>
      </c>
      <c r="I1035" s="2">
        <v>0.57045000000000001</v>
      </c>
      <c r="J1035" s="2">
        <v>0.61114000000000002</v>
      </c>
      <c r="K1035" s="2">
        <v>0.60509000000000002</v>
      </c>
      <c r="L1035" s="2">
        <v>0.60407999999999995</v>
      </c>
      <c r="M1035" s="2">
        <v>0.71001000000000003</v>
      </c>
      <c r="N1035" s="2">
        <v>0.60772999999999999</v>
      </c>
    </row>
    <row r="1036" spans="1:14" x14ac:dyDescent="0.3">
      <c r="A1036" t="s">
        <v>229</v>
      </c>
      <c r="B1036" t="s">
        <v>14</v>
      </c>
    </row>
    <row r="1037" spans="1:14" x14ac:dyDescent="0.3">
      <c r="A1037" t="s">
        <v>229</v>
      </c>
      <c r="B1037" t="s">
        <v>15</v>
      </c>
      <c r="H1037">
        <v>200000</v>
      </c>
      <c r="I1037">
        <v>200000</v>
      </c>
      <c r="J1037">
        <v>200000</v>
      </c>
      <c r="K1037">
        <v>200000</v>
      </c>
      <c r="L1037">
        <v>200000</v>
      </c>
      <c r="M1037">
        <v>225000</v>
      </c>
      <c r="N1037">
        <v>200000</v>
      </c>
    </row>
    <row r="1038" spans="1:14" x14ac:dyDescent="0.3">
      <c r="A1038" t="s">
        <v>229</v>
      </c>
      <c r="B1038" t="s">
        <v>16</v>
      </c>
      <c r="H1038">
        <v>200000</v>
      </c>
      <c r="I1038">
        <v>200000</v>
      </c>
      <c r="J1038">
        <v>200000</v>
      </c>
      <c r="K1038">
        <v>200000</v>
      </c>
      <c r="L1038">
        <v>200000</v>
      </c>
      <c r="M1038">
        <v>200000</v>
      </c>
      <c r="N1038">
        <v>200000</v>
      </c>
    </row>
    <row r="1039" spans="1:14" x14ac:dyDescent="0.3">
      <c r="A1039" t="s">
        <v>229</v>
      </c>
      <c r="B1039" t="s">
        <v>17</v>
      </c>
      <c r="H1039">
        <v>200000</v>
      </c>
      <c r="I1039">
        <v>200000</v>
      </c>
      <c r="J1039">
        <v>200000</v>
      </c>
      <c r="K1039">
        <v>200000</v>
      </c>
      <c r="L1039">
        <v>200000</v>
      </c>
      <c r="M1039">
        <v>225000</v>
      </c>
      <c r="N1039">
        <v>200000</v>
      </c>
    </row>
    <row r="1040" spans="1:14" x14ac:dyDescent="0.3">
      <c r="A1040" t="s">
        <v>229</v>
      </c>
      <c r="B1040" t="s">
        <v>18</v>
      </c>
      <c r="H1040" t="s">
        <v>199</v>
      </c>
      <c r="I1040" t="s">
        <v>200</v>
      </c>
      <c r="J1040" t="s">
        <v>201</v>
      </c>
      <c r="K1040" t="s">
        <v>118</v>
      </c>
      <c r="L1040" t="s">
        <v>202</v>
      </c>
      <c r="M1040" t="s">
        <v>230</v>
      </c>
      <c r="N1040" t="s">
        <v>231</v>
      </c>
    </row>
    <row r="1041" spans="1:14" x14ac:dyDescent="0.3">
      <c r="A1041" t="s">
        <v>229</v>
      </c>
      <c r="B1041" t="s">
        <v>31</v>
      </c>
      <c r="H1041" t="s">
        <v>77</v>
      </c>
      <c r="I1041" t="s">
        <v>79</v>
      </c>
      <c r="J1041" t="s">
        <v>79</v>
      </c>
      <c r="K1041" t="s">
        <v>79</v>
      </c>
      <c r="L1041" t="s">
        <v>79</v>
      </c>
      <c r="M1041" t="s">
        <v>232</v>
      </c>
      <c r="N1041" t="s">
        <v>108</v>
      </c>
    </row>
    <row r="1042" spans="1:14" x14ac:dyDescent="0.3">
      <c r="A1042" t="s">
        <v>229</v>
      </c>
      <c r="B1042" t="s">
        <v>36</v>
      </c>
      <c r="H1042">
        <v>200000</v>
      </c>
      <c r="I1042">
        <v>200000</v>
      </c>
      <c r="J1042">
        <v>200000</v>
      </c>
      <c r="K1042">
        <v>200000</v>
      </c>
      <c r="L1042">
        <v>200000</v>
      </c>
      <c r="M1042">
        <v>225000</v>
      </c>
      <c r="N1042">
        <v>200000</v>
      </c>
    </row>
    <row r="1043" spans="1:14" x14ac:dyDescent="0.3">
      <c r="A1043" t="s">
        <v>229</v>
      </c>
      <c r="B1043" t="s">
        <v>37</v>
      </c>
      <c r="H1043">
        <v>200000</v>
      </c>
      <c r="I1043">
        <v>200000</v>
      </c>
      <c r="J1043">
        <v>200000</v>
      </c>
      <c r="K1043">
        <v>200000</v>
      </c>
      <c r="L1043">
        <v>200000</v>
      </c>
      <c r="M1043">
        <v>200000</v>
      </c>
      <c r="N1043">
        <v>200000</v>
      </c>
    </row>
    <row r="1044" spans="1:14" x14ac:dyDescent="0.3">
      <c r="A1044" t="s">
        <v>229</v>
      </c>
      <c r="B1044" t="s">
        <v>38</v>
      </c>
      <c r="H1044">
        <v>200000</v>
      </c>
      <c r="I1044">
        <v>200000</v>
      </c>
      <c r="J1044">
        <v>200000</v>
      </c>
      <c r="K1044">
        <v>200000</v>
      </c>
      <c r="L1044">
        <v>200000</v>
      </c>
      <c r="M1044">
        <v>225000</v>
      </c>
      <c r="N1044">
        <v>200000</v>
      </c>
    </row>
    <row r="1045" spans="1:14" x14ac:dyDescent="0.3">
      <c r="A1045" t="s">
        <v>229</v>
      </c>
      <c r="B1045" t="s">
        <v>39</v>
      </c>
      <c r="H1045">
        <v>200000</v>
      </c>
      <c r="I1045">
        <v>200000</v>
      </c>
      <c r="J1045">
        <v>200000</v>
      </c>
      <c r="K1045">
        <v>200000</v>
      </c>
      <c r="L1045">
        <v>200000</v>
      </c>
      <c r="M1045">
        <v>0</v>
      </c>
      <c r="N1045">
        <v>0</v>
      </c>
    </row>
    <row r="1046" spans="1:14" x14ac:dyDescent="0.3">
      <c r="A1046" t="s">
        <v>229</v>
      </c>
      <c r="B1046" t="s">
        <v>40</v>
      </c>
      <c r="C1046" s="3"/>
      <c r="D1046" s="3"/>
      <c r="E1046" s="3"/>
      <c r="F1046" s="3"/>
      <c r="G1046" s="3"/>
      <c r="H1046" s="3">
        <v>41791</v>
      </c>
      <c r="I1046" s="3">
        <v>41821</v>
      </c>
      <c r="J1046" s="3">
        <v>41852</v>
      </c>
      <c r="K1046" s="3">
        <v>41883</v>
      </c>
      <c r="L1046" s="3">
        <v>41913</v>
      </c>
      <c r="M1046" s="3">
        <v>41944</v>
      </c>
      <c r="N1046" s="3">
        <v>41974</v>
      </c>
    </row>
    <row r="1047" spans="1:14" x14ac:dyDescent="0.3">
      <c r="A1047" t="s">
        <v>229</v>
      </c>
      <c r="B1047" t="s">
        <v>41</v>
      </c>
      <c r="H1047" s="2">
        <v>0.56879999999999997</v>
      </c>
      <c r="I1047" s="2">
        <v>0.61060000000000003</v>
      </c>
      <c r="J1047" s="2">
        <v>0.64549999999999996</v>
      </c>
      <c r="K1047" s="2">
        <v>0.64839999999999998</v>
      </c>
      <c r="L1047" s="2">
        <v>0.58520000000000005</v>
      </c>
      <c r="M1047" s="2">
        <v>0.27029999999999998</v>
      </c>
      <c r="N1047" s="2">
        <v>9.1200000000000003E-2</v>
      </c>
    </row>
    <row r="1048" spans="1:14" x14ac:dyDescent="0.3">
      <c r="A1048" t="s">
        <v>229</v>
      </c>
      <c r="B1048" t="s">
        <v>42</v>
      </c>
      <c r="C1048" t="s">
        <v>196</v>
      </c>
      <c r="D1048" t="s">
        <v>196</v>
      </c>
      <c r="E1048" t="s">
        <v>196</v>
      </c>
      <c r="F1048" t="s">
        <v>196</v>
      </c>
      <c r="G1048" t="s">
        <v>196</v>
      </c>
      <c r="H1048" s="2">
        <v>0.96889999999999998</v>
      </c>
      <c r="I1048" s="2">
        <v>0.98550000000000004</v>
      </c>
      <c r="J1048" s="2">
        <v>0.98809999999999998</v>
      </c>
      <c r="K1048" s="2">
        <v>0.97550000000000003</v>
      </c>
      <c r="L1048" s="2">
        <v>0.8327</v>
      </c>
      <c r="M1048" s="2">
        <v>0.4178</v>
      </c>
      <c r="N1048" s="2">
        <v>0.15129999999999999</v>
      </c>
    </row>
    <row r="1049" spans="1:14" x14ac:dyDescent="0.3">
      <c r="A1049" t="s">
        <v>229</v>
      </c>
      <c r="B1049" t="s">
        <v>43</v>
      </c>
      <c r="C1049" t="s">
        <v>196</v>
      </c>
      <c r="D1049" t="s">
        <v>196</v>
      </c>
      <c r="E1049" t="s">
        <v>196</v>
      </c>
      <c r="F1049" t="s">
        <v>196</v>
      </c>
      <c r="G1049" t="s">
        <v>196</v>
      </c>
      <c r="H1049" s="2">
        <v>0.42630000000000001</v>
      </c>
      <c r="I1049" s="2">
        <v>0.47460000000000002</v>
      </c>
      <c r="J1049" s="2">
        <v>0.52880000000000005</v>
      </c>
      <c r="K1049" s="2">
        <v>0.53200000000000003</v>
      </c>
      <c r="L1049" s="2">
        <v>0.48980000000000001</v>
      </c>
      <c r="M1049" s="2">
        <v>0.24329999999999999</v>
      </c>
      <c r="N1049" s="2">
        <v>7.2599999999999998E-2</v>
      </c>
    </row>
    <row r="1050" spans="1:14" x14ac:dyDescent="0.3">
      <c r="A1050" t="s">
        <v>229</v>
      </c>
      <c r="B1050" t="s">
        <v>44</v>
      </c>
      <c r="C1050" t="s">
        <v>196</v>
      </c>
      <c r="D1050" t="s">
        <v>196</v>
      </c>
      <c r="E1050" t="s">
        <v>196</v>
      </c>
      <c r="F1050" t="s">
        <v>196</v>
      </c>
      <c r="G1050" t="s">
        <v>196</v>
      </c>
      <c r="H1050" s="2">
        <v>1</v>
      </c>
      <c r="I1050" s="2">
        <v>1</v>
      </c>
      <c r="J1050" s="2">
        <v>1</v>
      </c>
      <c r="K1050" s="2">
        <v>1</v>
      </c>
      <c r="L1050" s="2">
        <v>1</v>
      </c>
      <c r="M1050" s="2">
        <v>1</v>
      </c>
      <c r="N1050" s="2">
        <v>1</v>
      </c>
    </row>
    <row r="1051" spans="1:14" x14ac:dyDescent="0.3">
      <c r="A1051" t="s">
        <v>229</v>
      </c>
      <c r="B1051" t="s">
        <v>45</v>
      </c>
      <c r="C1051" t="s">
        <v>196</v>
      </c>
      <c r="D1051" t="s">
        <v>196</v>
      </c>
      <c r="E1051" t="s">
        <v>196</v>
      </c>
      <c r="F1051" t="s">
        <v>196</v>
      </c>
      <c r="G1051" t="s">
        <v>196</v>
      </c>
      <c r="H1051" s="2">
        <v>1</v>
      </c>
      <c r="I1051" s="2">
        <v>1</v>
      </c>
      <c r="J1051" s="2">
        <v>1</v>
      </c>
      <c r="K1051" s="2">
        <v>1</v>
      </c>
      <c r="L1051" s="2">
        <v>1</v>
      </c>
      <c r="M1051" s="2">
        <v>0</v>
      </c>
      <c r="N1051" s="2">
        <v>0</v>
      </c>
    </row>
    <row r="1052" spans="1:14" x14ac:dyDescent="0.3">
      <c r="A1052" t="s">
        <v>229</v>
      </c>
      <c r="B1052" t="s">
        <v>46</v>
      </c>
      <c r="C1052" t="s">
        <v>196</v>
      </c>
      <c r="D1052" t="s">
        <v>196</v>
      </c>
      <c r="E1052" t="s">
        <v>196</v>
      </c>
      <c r="F1052" t="s">
        <v>196</v>
      </c>
      <c r="G1052" t="s">
        <v>196</v>
      </c>
      <c r="H1052" s="2">
        <v>0.56879999999999997</v>
      </c>
      <c r="I1052" s="2">
        <v>0.61060000000000003</v>
      </c>
      <c r="J1052" s="2">
        <v>0.64549999999999996</v>
      </c>
      <c r="K1052" s="2">
        <v>0.64839999999999998</v>
      </c>
      <c r="L1052" s="2">
        <v>0.58520000000000005</v>
      </c>
      <c r="M1052" s="2">
        <v>0.27029999999999998</v>
      </c>
      <c r="N1052" s="2">
        <v>9.1200000000000003E-2</v>
      </c>
    </row>
    <row r="1053" spans="1:14" x14ac:dyDescent="0.3">
      <c r="A1053" t="s">
        <v>229</v>
      </c>
      <c r="B1053" t="s">
        <v>47</v>
      </c>
      <c r="C1053" t="s">
        <v>196</v>
      </c>
      <c r="D1053" t="s">
        <v>196</v>
      </c>
      <c r="E1053" t="s">
        <v>196</v>
      </c>
      <c r="F1053" t="s">
        <v>196</v>
      </c>
      <c r="G1053" t="s">
        <v>196</v>
      </c>
      <c r="H1053" s="2">
        <v>0.96889999999999998</v>
      </c>
      <c r="I1053" s="2">
        <v>0.98550000000000004</v>
      </c>
      <c r="J1053" s="2">
        <v>0.98809999999999998</v>
      </c>
      <c r="K1053" s="2">
        <v>0.97550000000000003</v>
      </c>
      <c r="L1053" s="2">
        <v>0.8327</v>
      </c>
      <c r="M1053" s="2">
        <v>0.4178</v>
      </c>
      <c r="N1053" s="2">
        <v>0.15129999999999999</v>
      </c>
    </row>
    <row r="1054" spans="1:14" x14ac:dyDescent="0.3">
      <c r="A1054" t="s">
        <v>229</v>
      </c>
      <c r="B1054" t="s">
        <v>48</v>
      </c>
      <c r="C1054" t="s">
        <v>196</v>
      </c>
      <c r="D1054" t="s">
        <v>196</v>
      </c>
      <c r="E1054" t="s">
        <v>196</v>
      </c>
      <c r="F1054" t="s">
        <v>196</v>
      </c>
      <c r="G1054" t="s">
        <v>196</v>
      </c>
      <c r="H1054" s="2">
        <v>0.42630000000000001</v>
      </c>
      <c r="I1054" s="2">
        <v>0.47460000000000002</v>
      </c>
      <c r="J1054" s="2">
        <v>0.52880000000000005</v>
      </c>
      <c r="K1054" s="2">
        <v>0.53200000000000003</v>
      </c>
      <c r="L1054" s="2">
        <v>0.48980000000000001</v>
      </c>
      <c r="M1054" s="2">
        <v>0.24329999999999999</v>
      </c>
      <c r="N1054" s="2">
        <v>7.2599999999999998E-2</v>
      </c>
    </row>
    <row r="1055" spans="1:14" x14ac:dyDescent="0.3">
      <c r="A1055" t="s">
        <v>229</v>
      </c>
      <c r="B1055" t="s">
        <v>49</v>
      </c>
      <c r="C1055" t="s">
        <v>196</v>
      </c>
      <c r="D1055" t="s">
        <v>196</v>
      </c>
      <c r="E1055" t="s">
        <v>196</v>
      </c>
      <c r="F1055" t="s">
        <v>196</v>
      </c>
      <c r="G1055" t="s">
        <v>196</v>
      </c>
      <c r="H1055" s="2">
        <v>0.56879999999999997</v>
      </c>
      <c r="I1055" s="2">
        <v>0.61060000000000003</v>
      </c>
      <c r="J1055" s="2">
        <v>0.64549999999999996</v>
      </c>
      <c r="K1055" s="2">
        <v>0.64839999999999998</v>
      </c>
      <c r="L1055" s="2">
        <v>0.58520000000000005</v>
      </c>
      <c r="M1055" s="2">
        <v>0</v>
      </c>
      <c r="N1055" s="2">
        <v>0</v>
      </c>
    </row>
    <row r="1056" spans="1:14" x14ac:dyDescent="0.3">
      <c r="A1056" t="s">
        <v>229</v>
      </c>
      <c r="B1056" t="s">
        <v>50</v>
      </c>
    </row>
    <row r="1057" spans="1:14" x14ac:dyDescent="0.3">
      <c r="A1057" t="s">
        <v>229</v>
      </c>
      <c r="B1057" t="s">
        <v>51</v>
      </c>
      <c r="C1057" t="s">
        <v>196</v>
      </c>
      <c r="D1057" t="s">
        <v>196</v>
      </c>
      <c r="E1057" t="s">
        <v>196</v>
      </c>
      <c r="F1057" t="s">
        <v>196</v>
      </c>
      <c r="G1057" t="s">
        <v>196</v>
      </c>
      <c r="H1057" s="2">
        <v>0</v>
      </c>
      <c r="I1057" s="2">
        <v>0</v>
      </c>
      <c r="J1057" s="2">
        <v>0</v>
      </c>
      <c r="K1057" s="2">
        <v>0</v>
      </c>
      <c r="L1057" s="2">
        <v>0</v>
      </c>
      <c r="M1057" s="2">
        <v>0</v>
      </c>
      <c r="N1057" s="2">
        <v>0</v>
      </c>
    </row>
    <row r="1058" spans="1:14" x14ac:dyDescent="0.3">
      <c r="A1058" t="s">
        <v>229</v>
      </c>
      <c r="B1058" t="s">
        <v>52</v>
      </c>
      <c r="C1058" t="s">
        <v>196</v>
      </c>
      <c r="D1058" t="s">
        <v>196</v>
      </c>
      <c r="E1058" t="s">
        <v>196</v>
      </c>
      <c r="F1058" t="s">
        <v>196</v>
      </c>
      <c r="G1058" t="s">
        <v>196</v>
      </c>
      <c r="H1058" s="2">
        <v>0</v>
      </c>
      <c r="I1058" s="2">
        <v>0</v>
      </c>
      <c r="J1058" s="2">
        <v>0</v>
      </c>
      <c r="K1058" s="2">
        <v>0</v>
      </c>
      <c r="L1058" s="2">
        <v>0</v>
      </c>
      <c r="M1058" s="2">
        <v>0</v>
      </c>
      <c r="N1058" s="2">
        <v>0</v>
      </c>
    </row>
    <row r="1059" spans="1:14" x14ac:dyDescent="0.3">
      <c r="A1059" t="s">
        <v>229</v>
      </c>
      <c r="B1059" t="s">
        <v>53</v>
      </c>
      <c r="C1059" t="s">
        <v>196</v>
      </c>
      <c r="D1059" t="s">
        <v>196</v>
      </c>
      <c r="E1059" t="s">
        <v>196</v>
      </c>
      <c r="F1059" t="s">
        <v>196</v>
      </c>
      <c r="G1059" t="s">
        <v>196</v>
      </c>
      <c r="H1059" s="2">
        <v>0</v>
      </c>
      <c r="I1059" s="2">
        <v>0</v>
      </c>
      <c r="J1059" s="2">
        <v>0</v>
      </c>
      <c r="K1059" s="2">
        <v>0</v>
      </c>
      <c r="L1059" s="2">
        <v>0</v>
      </c>
      <c r="M1059" s="2">
        <v>0</v>
      </c>
      <c r="N1059" s="2">
        <v>0</v>
      </c>
    </row>
    <row r="1060" spans="1:14" x14ac:dyDescent="0.3">
      <c r="A1060" t="s">
        <v>229</v>
      </c>
      <c r="B1060" t="s">
        <v>54</v>
      </c>
      <c r="C1060" t="s">
        <v>196</v>
      </c>
      <c r="D1060" t="s">
        <v>196</v>
      </c>
      <c r="E1060" t="s">
        <v>196</v>
      </c>
      <c r="F1060" t="s">
        <v>196</v>
      </c>
      <c r="G1060" t="s">
        <v>196</v>
      </c>
      <c r="H1060" s="2">
        <v>0</v>
      </c>
      <c r="I1060" s="2">
        <v>0</v>
      </c>
      <c r="J1060" s="2">
        <v>0</v>
      </c>
      <c r="K1060" s="2">
        <v>0</v>
      </c>
      <c r="L1060" s="2">
        <v>0</v>
      </c>
      <c r="M1060" s="2">
        <v>0</v>
      </c>
      <c r="N1060" s="2">
        <v>0</v>
      </c>
    </row>
    <row r="1061" spans="1:14" x14ac:dyDescent="0.3">
      <c r="A1061" t="s">
        <v>229</v>
      </c>
      <c r="B1061" t="s">
        <v>55</v>
      </c>
      <c r="C1061" t="s">
        <v>196</v>
      </c>
      <c r="D1061" t="s">
        <v>196</v>
      </c>
      <c r="E1061" t="s">
        <v>196</v>
      </c>
      <c r="F1061" t="s">
        <v>196</v>
      </c>
      <c r="G1061" t="s">
        <v>196</v>
      </c>
      <c r="H1061" s="2">
        <v>0</v>
      </c>
      <c r="I1061" s="2">
        <v>0</v>
      </c>
      <c r="J1061" s="2">
        <v>0</v>
      </c>
      <c r="K1061" s="2">
        <v>0</v>
      </c>
      <c r="L1061" s="2">
        <v>0</v>
      </c>
      <c r="M1061" s="2">
        <v>0</v>
      </c>
      <c r="N1061" s="2">
        <v>0</v>
      </c>
    </row>
    <row r="1062" spans="1:14" x14ac:dyDescent="0.3">
      <c r="A1062" t="s">
        <v>229</v>
      </c>
      <c r="B1062" t="s">
        <v>56</v>
      </c>
      <c r="C1062" t="s">
        <v>196</v>
      </c>
      <c r="D1062" t="s">
        <v>196</v>
      </c>
      <c r="E1062" t="s">
        <v>196</v>
      </c>
      <c r="F1062" t="s">
        <v>196</v>
      </c>
      <c r="G1062" t="s">
        <v>196</v>
      </c>
      <c r="H1062" s="2">
        <v>0</v>
      </c>
      <c r="I1062" s="2">
        <v>0</v>
      </c>
      <c r="J1062" s="2">
        <v>0</v>
      </c>
      <c r="K1062" s="2">
        <v>0</v>
      </c>
      <c r="L1062" s="2">
        <v>0</v>
      </c>
      <c r="M1062" s="2">
        <v>0</v>
      </c>
      <c r="N1062" s="2">
        <v>0</v>
      </c>
    </row>
    <row r="1063" spans="1:14" x14ac:dyDescent="0.3">
      <c r="A1063" t="s">
        <v>229</v>
      </c>
      <c r="B1063" t="s">
        <v>57</v>
      </c>
      <c r="C1063" t="s">
        <v>196</v>
      </c>
      <c r="D1063" t="s">
        <v>196</v>
      </c>
      <c r="E1063" t="s">
        <v>196</v>
      </c>
      <c r="F1063" t="s">
        <v>196</v>
      </c>
      <c r="G1063" t="s">
        <v>196</v>
      </c>
      <c r="H1063" s="2">
        <v>0</v>
      </c>
      <c r="I1063" s="2">
        <v>0</v>
      </c>
      <c r="J1063" s="2">
        <v>0</v>
      </c>
      <c r="K1063" s="2">
        <v>0</v>
      </c>
      <c r="L1063" s="2">
        <v>0</v>
      </c>
      <c r="M1063" s="2">
        <v>0</v>
      </c>
      <c r="N1063" s="2">
        <v>0</v>
      </c>
    </row>
    <row r="1064" spans="1:14" x14ac:dyDescent="0.3">
      <c r="A1064" t="s">
        <v>229</v>
      </c>
      <c r="B1064" t="s">
        <v>58</v>
      </c>
    </row>
    <row r="1065" spans="1:14" x14ac:dyDescent="0.3">
      <c r="A1065" t="s">
        <v>229</v>
      </c>
      <c r="B1065" t="s">
        <v>59</v>
      </c>
      <c r="C1065" t="s">
        <v>196</v>
      </c>
      <c r="D1065" t="s">
        <v>196</v>
      </c>
      <c r="E1065" t="s">
        <v>196</v>
      </c>
      <c r="F1065" t="s">
        <v>196</v>
      </c>
      <c r="G1065" t="s">
        <v>196</v>
      </c>
      <c r="H1065">
        <v>1</v>
      </c>
      <c r="I1065">
        <v>1</v>
      </c>
      <c r="J1065">
        <v>1</v>
      </c>
      <c r="K1065">
        <v>1</v>
      </c>
      <c r="L1065">
        <v>1</v>
      </c>
      <c r="M1065">
        <v>1</v>
      </c>
      <c r="N1065">
        <v>1</v>
      </c>
    </row>
    <row r="1066" spans="1:14" x14ac:dyDescent="0.3">
      <c r="A1066" t="s">
        <v>229</v>
      </c>
      <c r="B1066" t="s">
        <v>60</v>
      </c>
      <c r="C1066" t="s">
        <v>196</v>
      </c>
      <c r="D1066" t="s">
        <v>196</v>
      </c>
      <c r="E1066" t="s">
        <v>196</v>
      </c>
      <c r="F1066" t="s">
        <v>196</v>
      </c>
      <c r="G1066" t="s">
        <v>196</v>
      </c>
      <c r="H1066">
        <v>1</v>
      </c>
      <c r="I1066">
        <v>1</v>
      </c>
      <c r="J1066">
        <v>1</v>
      </c>
      <c r="K1066">
        <v>1</v>
      </c>
      <c r="L1066">
        <v>1</v>
      </c>
      <c r="M1066">
        <v>1</v>
      </c>
      <c r="N1066">
        <v>1</v>
      </c>
    </row>
    <row r="1067" spans="1:14" x14ac:dyDescent="0.3">
      <c r="A1067" t="s">
        <v>229</v>
      </c>
      <c r="B1067" t="s">
        <v>61</v>
      </c>
      <c r="C1067" t="s">
        <v>196</v>
      </c>
      <c r="D1067" t="s">
        <v>196</v>
      </c>
      <c r="E1067" t="s">
        <v>196</v>
      </c>
      <c r="F1067" t="s">
        <v>196</v>
      </c>
      <c r="G1067" t="s">
        <v>196</v>
      </c>
      <c r="H1067">
        <v>1</v>
      </c>
      <c r="I1067">
        <v>1</v>
      </c>
      <c r="J1067">
        <v>1</v>
      </c>
      <c r="K1067">
        <v>1</v>
      </c>
      <c r="L1067">
        <v>1</v>
      </c>
      <c r="M1067">
        <v>1</v>
      </c>
      <c r="N1067">
        <v>1</v>
      </c>
    </row>
    <row r="1068" spans="1:14" x14ac:dyDescent="0.3">
      <c r="A1068" t="s">
        <v>229</v>
      </c>
      <c r="B1068" t="s">
        <v>62</v>
      </c>
      <c r="C1068" t="s">
        <v>196</v>
      </c>
      <c r="D1068" t="s">
        <v>196</v>
      </c>
      <c r="E1068" t="s">
        <v>196</v>
      </c>
      <c r="F1068" t="s">
        <v>196</v>
      </c>
      <c r="G1068" t="s">
        <v>196</v>
      </c>
      <c r="H1068">
        <v>1</v>
      </c>
      <c r="I1068">
        <v>1</v>
      </c>
      <c r="J1068">
        <v>1</v>
      </c>
      <c r="K1068">
        <v>1</v>
      </c>
      <c r="L1068">
        <v>1</v>
      </c>
      <c r="M1068">
        <v>1</v>
      </c>
      <c r="N1068">
        <v>1</v>
      </c>
    </row>
    <row r="1070" spans="1:14" x14ac:dyDescent="0.3">
      <c r="A1070" s="4" t="s">
        <v>335</v>
      </c>
    </row>
    <row r="1072" spans="1:14" x14ac:dyDescent="0.3">
      <c r="A1072" t="s">
        <v>233</v>
      </c>
      <c r="B1072" t="s">
        <v>234</v>
      </c>
    </row>
    <row r="1073" spans="1:14" x14ac:dyDescent="0.3">
      <c r="A1073" t="s">
        <v>235</v>
      </c>
      <c r="B1073" t="s">
        <v>3</v>
      </c>
      <c r="C1073" s="1">
        <v>41640</v>
      </c>
      <c r="D1073" s="1">
        <v>41671</v>
      </c>
      <c r="E1073" s="1">
        <v>41699</v>
      </c>
      <c r="F1073" s="1">
        <v>41730</v>
      </c>
      <c r="G1073" s="1">
        <v>41760</v>
      </c>
      <c r="H1073" s="1">
        <v>41791</v>
      </c>
      <c r="I1073" s="1">
        <v>41821</v>
      </c>
      <c r="J1073" s="1">
        <v>41852</v>
      </c>
      <c r="K1073" s="1">
        <v>41883</v>
      </c>
      <c r="L1073" s="1">
        <v>41913</v>
      </c>
      <c r="M1073" s="1">
        <v>41944</v>
      </c>
      <c r="N1073" s="1">
        <v>41974</v>
      </c>
    </row>
    <row r="1074" spans="1:14" x14ac:dyDescent="0.3">
      <c r="A1074" t="s">
        <v>235</v>
      </c>
      <c r="B1074" t="s">
        <v>4</v>
      </c>
      <c r="C1074">
        <v>8519</v>
      </c>
      <c r="D1074">
        <v>8537</v>
      </c>
      <c r="E1074">
        <v>8547</v>
      </c>
      <c r="F1074">
        <v>8551</v>
      </c>
      <c r="G1074">
        <v>8566</v>
      </c>
      <c r="H1074">
        <v>8570</v>
      </c>
      <c r="I1074">
        <v>8580</v>
      </c>
      <c r="J1074">
        <v>8557</v>
      </c>
      <c r="K1074">
        <v>8564</v>
      </c>
      <c r="L1074">
        <v>8595</v>
      </c>
      <c r="M1074">
        <v>8622</v>
      </c>
      <c r="N1074">
        <v>8646</v>
      </c>
    </row>
    <row r="1075" spans="1:14" x14ac:dyDescent="0.3">
      <c r="A1075" t="s">
        <v>235</v>
      </c>
      <c r="B1075" t="s">
        <v>5</v>
      </c>
      <c r="C1075">
        <v>40538782</v>
      </c>
      <c r="D1075">
        <v>39660069</v>
      </c>
      <c r="E1075">
        <v>48998236</v>
      </c>
      <c r="F1075">
        <v>42636954</v>
      </c>
      <c r="G1075">
        <v>43672188</v>
      </c>
      <c r="H1075">
        <v>40091671</v>
      </c>
      <c r="I1075">
        <v>45492254</v>
      </c>
      <c r="J1075">
        <v>42742368</v>
      </c>
      <c r="K1075">
        <v>43545336</v>
      </c>
      <c r="L1075">
        <v>37873522</v>
      </c>
      <c r="M1075">
        <v>42754766</v>
      </c>
      <c r="N1075">
        <v>49140999</v>
      </c>
    </row>
    <row r="1076" spans="1:14" x14ac:dyDescent="0.3">
      <c r="A1076" t="s">
        <v>235</v>
      </c>
      <c r="B1076" t="s">
        <v>6</v>
      </c>
    </row>
    <row r="1077" spans="1:14" x14ac:dyDescent="0.3">
      <c r="A1077" t="s">
        <v>235</v>
      </c>
      <c r="B1077" t="s">
        <v>7</v>
      </c>
      <c r="C1077">
        <v>1</v>
      </c>
      <c r="D1077">
        <v>1</v>
      </c>
      <c r="E1077">
        <v>1</v>
      </c>
      <c r="F1077">
        <v>1</v>
      </c>
      <c r="G1077">
        <v>1</v>
      </c>
      <c r="H1077">
        <v>1</v>
      </c>
      <c r="I1077">
        <v>1</v>
      </c>
      <c r="J1077">
        <v>1</v>
      </c>
      <c r="K1077">
        <v>1</v>
      </c>
      <c r="L1077">
        <v>1</v>
      </c>
      <c r="M1077">
        <v>1</v>
      </c>
      <c r="N1077">
        <v>1</v>
      </c>
    </row>
    <row r="1078" spans="1:14" x14ac:dyDescent="0.3">
      <c r="A1078" t="s">
        <v>235</v>
      </c>
      <c r="B1078" t="s">
        <v>8</v>
      </c>
    </row>
    <row r="1079" spans="1:14" x14ac:dyDescent="0.3">
      <c r="A1079" t="s">
        <v>235</v>
      </c>
      <c r="B1079" t="s">
        <v>9</v>
      </c>
      <c r="C1079">
        <v>40538782</v>
      </c>
      <c r="D1079">
        <v>39660069</v>
      </c>
      <c r="E1079">
        <v>48998236</v>
      </c>
      <c r="F1079">
        <v>42636954</v>
      </c>
      <c r="G1079">
        <v>43672188</v>
      </c>
      <c r="H1079">
        <v>40091671</v>
      </c>
      <c r="I1079">
        <v>45492254</v>
      </c>
      <c r="J1079">
        <v>42742368</v>
      </c>
      <c r="K1079">
        <v>43545336</v>
      </c>
      <c r="L1079">
        <v>37873522</v>
      </c>
      <c r="M1079">
        <v>42646242</v>
      </c>
      <c r="N1079">
        <v>49140999</v>
      </c>
    </row>
    <row r="1080" spans="1:14" x14ac:dyDescent="0.3">
      <c r="A1080" t="s">
        <v>235</v>
      </c>
      <c r="B1080" t="s">
        <v>10</v>
      </c>
      <c r="C1080">
        <v>11074066</v>
      </c>
      <c r="D1080">
        <v>10479791</v>
      </c>
      <c r="E1080">
        <v>11088461</v>
      </c>
      <c r="F1080">
        <v>3519380</v>
      </c>
      <c r="G1080">
        <v>2834519</v>
      </c>
      <c r="H1080">
        <v>2166736</v>
      </c>
      <c r="I1080">
        <v>2404759</v>
      </c>
      <c r="J1080">
        <v>2793204</v>
      </c>
      <c r="K1080">
        <v>4124751</v>
      </c>
      <c r="L1080">
        <v>4791158</v>
      </c>
      <c r="M1080">
        <v>9576940</v>
      </c>
      <c r="N1080">
        <v>12948983</v>
      </c>
    </row>
    <row r="1081" spans="1:14" x14ac:dyDescent="0.3">
      <c r="A1081" t="s">
        <v>235</v>
      </c>
      <c r="B1081" t="s">
        <v>11</v>
      </c>
      <c r="C1081">
        <v>29464716</v>
      </c>
      <c r="D1081">
        <v>29180278</v>
      </c>
      <c r="E1081">
        <v>37909775</v>
      </c>
      <c r="F1081">
        <v>39117574</v>
      </c>
      <c r="G1081">
        <v>40837669</v>
      </c>
      <c r="H1081">
        <v>37924935</v>
      </c>
      <c r="I1081">
        <v>43087495</v>
      </c>
      <c r="J1081">
        <v>39949164</v>
      </c>
      <c r="K1081">
        <v>39420585</v>
      </c>
      <c r="L1081">
        <v>33082364</v>
      </c>
      <c r="M1081">
        <v>33069302</v>
      </c>
      <c r="N1081">
        <v>36192016</v>
      </c>
    </row>
    <row r="1082" spans="1:14" x14ac:dyDescent="0.3">
      <c r="A1082" t="s">
        <v>235</v>
      </c>
      <c r="B1082" t="s">
        <v>12</v>
      </c>
      <c r="C1082" s="2">
        <v>0.27317000000000002</v>
      </c>
      <c r="D1082" s="2">
        <v>0.26423999999999997</v>
      </c>
      <c r="E1082" s="2">
        <v>0.2263</v>
      </c>
      <c r="F1082" s="2">
        <v>8.2540000000000002E-2</v>
      </c>
      <c r="G1082" s="2">
        <v>6.4899999999999999E-2</v>
      </c>
      <c r="H1082" s="2">
        <v>5.4039999999999998E-2</v>
      </c>
      <c r="I1082" s="2">
        <v>5.2859999999999997E-2</v>
      </c>
      <c r="J1082" s="2">
        <v>6.5350000000000005E-2</v>
      </c>
      <c r="K1082" s="2">
        <v>9.4719999999999999E-2</v>
      </c>
      <c r="L1082" s="2">
        <v>0.1265</v>
      </c>
      <c r="M1082" s="2">
        <v>0.22456999999999999</v>
      </c>
      <c r="N1082" s="2">
        <v>0.26351000000000002</v>
      </c>
    </row>
    <row r="1083" spans="1:14" x14ac:dyDescent="0.3">
      <c r="A1083" t="s">
        <v>235</v>
      </c>
      <c r="B1083" t="s">
        <v>13</v>
      </c>
      <c r="C1083" s="2">
        <v>0.72682999999999998</v>
      </c>
      <c r="D1083" s="2">
        <v>0.73575999999999997</v>
      </c>
      <c r="E1083" s="2">
        <v>0.77370000000000005</v>
      </c>
      <c r="F1083" s="2">
        <v>0.91746000000000005</v>
      </c>
      <c r="G1083" s="2">
        <v>0.93510000000000004</v>
      </c>
      <c r="H1083" s="2">
        <v>0.94596000000000002</v>
      </c>
      <c r="I1083" s="2">
        <v>0.94713999999999998</v>
      </c>
      <c r="J1083" s="2">
        <v>0.93464999999999998</v>
      </c>
      <c r="K1083" s="2">
        <v>0.90527999999999997</v>
      </c>
      <c r="L1083" s="2">
        <v>0.87350000000000005</v>
      </c>
      <c r="M1083" s="2">
        <v>0.77542999999999995</v>
      </c>
      <c r="N1083" s="2">
        <v>0.73648999999999998</v>
      </c>
    </row>
    <row r="1084" spans="1:14" x14ac:dyDescent="0.3">
      <c r="A1084" t="s">
        <v>235</v>
      </c>
      <c r="B1084" t="s">
        <v>14</v>
      </c>
    </row>
    <row r="1085" spans="1:14" x14ac:dyDescent="0.3">
      <c r="A1085" t="s">
        <v>235</v>
      </c>
      <c r="B1085" t="s">
        <v>15</v>
      </c>
      <c r="C1085">
        <v>98671</v>
      </c>
      <c r="D1085">
        <v>111238</v>
      </c>
      <c r="E1085">
        <v>132005</v>
      </c>
      <c r="F1085">
        <v>126507</v>
      </c>
      <c r="G1085">
        <v>132850</v>
      </c>
      <c r="H1085">
        <v>129852</v>
      </c>
      <c r="I1085">
        <v>140741</v>
      </c>
      <c r="J1085">
        <v>125898</v>
      </c>
      <c r="K1085">
        <v>124291</v>
      </c>
      <c r="L1085">
        <v>98173</v>
      </c>
      <c r="M1085">
        <v>108524</v>
      </c>
      <c r="N1085">
        <v>118061</v>
      </c>
    </row>
    <row r="1086" spans="1:14" x14ac:dyDescent="0.3">
      <c r="A1086" t="s">
        <v>235</v>
      </c>
      <c r="B1086" t="s">
        <v>16</v>
      </c>
      <c r="C1086">
        <v>98671</v>
      </c>
      <c r="D1086">
        <v>111238</v>
      </c>
      <c r="E1086">
        <v>132005</v>
      </c>
      <c r="F1086">
        <v>126507</v>
      </c>
      <c r="G1086">
        <v>132850</v>
      </c>
      <c r="H1086">
        <v>112556</v>
      </c>
      <c r="I1086">
        <v>121995</v>
      </c>
      <c r="J1086">
        <v>125898</v>
      </c>
      <c r="K1086">
        <v>124291</v>
      </c>
      <c r="L1086">
        <v>98173</v>
      </c>
      <c r="M1086">
        <v>108524</v>
      </c>
      <c r="N1086">
        <v>118061</v>
      </c>
    </row>
    <row r="1087" spans="1:14" x14ac:dyDescent="0.3">
      <c r="A1087" t="s">
        <v>235</v>
      </c>
      <c r="B1087" t="s">
        <v>17</v>
      </c>
      <c r="C1087">
        <v>98671</v>
      </c>
      <c r="D1087">
        <v>111238</v>
      </c>
      <c r="E1087">
        <v>132005</v>
      </c>
      <c r="F1087">
        <v>126507</v>
      </c>
      <c r="G1087">
        <v>132850</v>
      </c>
      <c r="H1087">
        <v>129852</v>
      </c>
      <c r="I1087">
        <v>140741</v>
      </c>
      <c r="J1087">
        <v>125898</v>
      </c>
      <c r="K1087">
        <v>124291</v>
      </c>
      <c r="L1087">
        <v>98173</v>
      </c>
      <c r="M1087">
        <v>108524</v>
      </c>
      <c r="N1087">
        <v>118061</v>
      </c>
    </row>
    <row r="1088" spans="1:14" x14ac:dyDescent="0.3">
      <c r="A1088" t="s">
        <v>235</v>
      </c>
      <c r="B1088" t="s">
        <v>18</v>
      </c>
      <c r="C1088" t="s">
        <v>112</v>
      </c>
      <c r="D1088" t="s">
        <v>209</v>
      </c>
      <c r="E1088" t="s">
        <v>197</v>
      </c>
      <c r="F1088" t="s">
        <v>198</v>
      </c>
      <c r="G1088" t="s">
        <v>70</v>
      </c>
      <c r="H1088" t="s">
        <v>199</v>
      </c>
      <c r="I1088" t="s">
        <v>200</v>
      </c>
      <c r="J1088" t="s">
        <v>201</v>
      </c>
      <c r="K1088" t="s">
        <v>118</v>
      </c>
      <c r="L1088" t="s">
        <v>202</v>
      </c>
      <c r="M1088" t="s">
        <v>203</v>
      </c>
      <c r="N1088" t="s">
        <v>204</v>
      </c>
    </row>
    <row r="1089" spans="1:14" x14ac:dyDescent="0.3">
      <c r="A1089" t="s">
        <v>235</v>
      </c>
      <c r="B1089" t="s">
        <v>31</v>
      </c>
      <c r="C1089" t="s">
        <v>205</v>
      </c>
      <c r="D1089" t="s">
        <v>205</v>
      </c>
      <c r="E1089" t="s">
        <v>205</v>
      </c>
      <c r="F1089" t="s">
        <v>205</v>
      </c>
      <c r="G1089" t="s">
        <v>205</v>
      </c>
      <c r="H1089" t="s">
        <v>205</v>
      </c>
      <c r="I1089" t="s">
        <v>205</v>
      </c>
      <c r="J1089" t="s">
        <v>205</v>
      </c>
      <c r="K1089" t="s">
        <v>205</v>
      </c>
      <c r="L1089" t="s">
        <v>205</v>
      </c>
      <c r="M1089" t="s">
        <v>205</v>
      </c>
      <c r="N1089" t="s">
        <v>205</v>
      </c>
    </row>
    <row r="1090" spans="1:14" x14ac:dyDescent="0.3">
      <c r="A1090" t="s">
        <v>235</v>
      </c>
      <c r="B1090" t="s">
        <v>36</v>
      </c>
      <c r="C1090">
        <v>98671</v>
      </c>
      <c r="D1090">
        <v>111238</v>
      </c>
      <c r="E1090">
        <v>132005</v>
      </c>
      <c r="F1090">
        <v>126507</v>
      </c>
      <c r="G1090">
        <v>132850</v>
      </c>
      <c r="H1090">
        <v>129852</v>
      </c>
      <c r="I1090">
        <v>140741</v>
      </c>
      <c r="J1090">
        <v>125898</v>
      </c>
      <c r="K1090">
        <v>124291</v>
      </c>
      <c r="L1090">
        <v>98173</v>
      </c>
      <c r="M1090">
        <v>108524</v>
      </c>
      <c r="N1090">
        <v>118061</v>
      </c>
    </row>
    <row r="1091" spans="1:14" x14ac:dyDescent="0.3">
      <c r="A1091" t="s">
        <v>235</v>
      </c>
      <c r="B1091" t="s">
        <v>37</v>
      </c>
      <c r="C1091">
        <v>98671</v>
      </c>
      <c r="D1091">
        <v>111238</v>
      </c>
      <c r="E1091">
        <v>132005</v>
      </c>
      <c r="F1091">
        <v>126507</v>
      </c>
      <c r="G1091">
        <v>132850</v>
      </c>
      <c r="H1091">
        <v>112556</v>
      </c>
      <c r="I1091">
        <v>121995</v>
      </c>
      <c r="J1091">
        <v>125898</v>
      </c>
      <c r="K1091">
        <v>124291</v>
      </c>
      <c r="L1091">
        <v>98173</v>
      </c>
      <c r="M1091">
        <v>108524</v>
      </c>
      <c r="N1091">
        <v>118061</v>
      </c>
    </row>
    <row r="1092" spans="1:14" x14ac:dyDescent="0.3">
      <c r="A1092" t="s">
        <v>235</v>
      </c>
      <c r="B1092" t="s">
        <v>38</v>
      </c>
      <c r="C1092">
        <v>98671</v>
      </c>
      <c r="D1092">
        <v>111238</v>
      </c>
      <c r="E1092">
        <v>132005</v>
      </c>
      <c r="F1092">
        <v>126507</v>
      </c>
      <c r="G1092">
        <v>132850</v>
      </c>
      <c r="H1092">
        <v>129852</v>
      </c>
      <c r="I1092">
        <v>140741</v>
      </c>
      <c r="J1092">
        <v>125898</v>
      </c>
      <c r="K1092">
        <v>124291</v>
      </c>
      <c r="L1092">
        <v>98173</v>
      </c>
      <c r="M1092">
        <v>108524</v>
      </c>
      <c r="N1092">
        <v>118061</v>
      </c>
    </row>
    <row r="1093" spans="1:14" x14ac:dyDescent="0.3">
      <c r="A1093" t="s">
        <v>235</v>
      </c>
      <c r="B1093" t="s">
        <v>39</v>
      </c>
      <c r="C1093">
        <v>11539</v>
      </c>
      <c r="D1093">
        <v>0</v>
      </c>
      <c r="E1093">
        <v>0</v>
      </c>
      <c r="F1093">
        <v>0</v>
      </c>
      <c r="G1093">
        <v>0</v>
      </c>
      <c r="H1093">
        <v>0</v>
      </c>
      <c r="I1093">
        <v>0</v>
      </c>
      <c r="J1093">
        <v>0</v>
      </c>
      <c r="K1093">
        <v>0</v>
      </c>
      <c r="L1093">
        <v>0</v>
      </c>
      <c r="M1093">
        <v>0</v>
      </c>
      <c r="N1093">
        <v>0</v>
      </c>
    </row>
    <row r="1094" spans="1:14" x14ac:dyDescent="0.3">
      <c r="A1094" t="s">
        <v>235</v>
      </c>
      <c r="B1094" t="s">
        <v>40</v>
      </c>
      <c r="C1094" s="3">
        <v>41640</v>
      </c>
      <c r="D1094" s="3">
        <v>41671</v>
      </c>
      <c r="E1094" s="3">
        <v>41699</v>
      </c>
      <c r="F1094" s="3">
        <v>41730</v>
      </c>
      <c r="G1094" s="3">
        <v>41760</v>
      </c>
      <c r="H1094" s="3">
        <v>41791</v>
      </c>
      <c r="I1094" s="3">
        <v>41821</v>
      </c>
      <c r="J1094" s="3">
        <v>41852</v>
      </c>
      <c r="K1094" s="3">
        <v>41883</v>
      </c>
      <c r="L1094" s="3">
        <v>41913</v>
      </c>
      <c r="M1094" s="3">
        <v>41944</v>
      </c>
      <c r="N1094" s="3">
        <v>41974</v>
      </c>
    </row>
    <row r="1095" spans="1:14" x14ac:dyDescent="0.3">
      <c r="A1095" t="s">
        <v>235</v>
      </c>
      <c r="B1095" t="s">
        <v>41</v>
      </c>
      <c r="C1095" s="2">
        <v>0.55220000000000002</v>
      </c>
      <c r="D1095" s="2">
        <v>0.53059999999999996</v>
      </c>
      <c r="E1095" s="2">
        <v>0.49959999999999999</v>
      </c>
      <c r="F1095" s="2">
        <v>0.46810000000000002</v>
      </c>
      <c r="G1095" s="2">
        <v>0.44180000000000003</v>
      </c>
      <c r="H1095" s="2">
        <v>0.42880000000000001</v>
      </c>
      <c r="I1095" s="2">
        <v>0.4345</v>
      </c>
      <c r="J1095" s="2">
        <v>0.45629999999999998</v>
      </c>
      <c r="K1095" s="2">
        <v>0.48659999999999998</v>
      </c>
      <c r="L1095" s="2">
        <v>0.51849999999999996</v>
      </c>
      <c r="M1095" s="2">
        <v>0.54579999999999995</v>
      </c>
      <c r="N1095" s="2">
        <v>0.5595</v>
      </c>
    </row>
    <row r="1096" spans="1:14" x14ac:dyDescent="0.3">
      <c r="A1096" t="s">
        <v>235</v>
      </c>
      <c r="B1096" t="s">
        <v>42</v>
      </c>
      <c r="C1096" s="2">
        <v>0.63770000000000004</v>
      </c>
      <c r="D1096" s="2">
        <v>0.58879999999999999</v>
      </c>
      <c r="E1096" s="2">
        <v>0.5</v>
      </c>
      <c r="F1096" s="2">
        <v>0.14050000000000001</v>
      </c>
      <c r="G1096" s="2">
        <v>0.1129</v>
      </c>
      <c r="H1096" s="2">
        <v>0.1019</v>
      </c>
      <c r="I1096" s="2">
        <v>9.9599999999999994E-2</v>
      </c>
      <c r="J1096" s="2">
        <v>0.1174</v>
      </c>
      <c r="K1096" s="2">
        <v>0.17560000000000001</v>
      </c>
      <c r="L1096" s="2">
        <v>0.23580000000000001</v>
      </c>
      <c r="M1096" s="2">
        <v>0.5806</v>
      </c>
      <c r="N1096" s="2">
        <v>0.62319999999999998</v>
      </c>
    </row>
    <row r="1097" spans="1:14" x14ac:dyDescent="0.3">
      <c r="A1097" t="s">
        <v>235</v>
      </c>
      <c r="B1097" t="s">
        <v>43</v>
      </c>
      <c r="C1097" s="2">
        <v>0.52569999999999995</v>
      </c>
      <c r="D1097" s="2">
        <v>0.51229999999999998</v>
      </c>
      <c r="E1097" s="2">
        <v>0.49940000000000001</v>
      </c>
      <c r="F1097" s="2">
        <v>0.59240000000000004</v>
      </c>
      <c r="G1097" s="2">
        <v>0.55389999999999995</v>
      </c>
      <c r="H1097" s="2">
        <v>0.55000000000000004</v>
      </c>
      <c r="I1097" s="2">
        <v>0.56069999999999998</v>
      </c>
      <c r="J1097" s="2">
        <v>0.57169999999999999</v>
      </c>
      <c r="K1097" s="2">
        <v>0.59730000000000005</v>
      </c>
      <c r="L1097" s="2">
        <v>0.62749999999999995</v>
      </c>
      <c r="M1097" s="2">
        <v>0.53649999999999998</v>
      </c>
      <c r="N1097" s="2">
        <v>0.53969999999999996</v>
      </c>
    </row>
    <row r="1098" spans="1:14" x14ac:dyDescent="0.3">
      <c r="A1098" t="s">
        <v>235</v>
      </c>
      <c r="B1098" t="s">
        <v>44</v>
      </c>
      <c r="C1098" s="2">
        <v>1</v>
      </c>
      <c r="D1098" s="2">
        <v>1</v>
      </c>
      <c r="E1098" s="2">
        <v>1</v>
      </c>
      <c r="F1098" s="2">
        <v>1</v>
      </c>
      <c r="G1098" s="2">
        <v>1</v>
      </c>
      <c r="H1098" s="2">
        <v>1</v>
      </c>
      <c r="I1098" s="2">
        <v>1</v>
      </c>
      <c r="J1098" s="2">
        <v>1</v>
      </c>
      <c r="K1098" s="2">
        <v>1</v>
      </c>
      <c r="L1098" s="2">
        <v>1</v>
      </c>
      <c r="M1098" s="2">
        <v>1</v>
      </c>
      <c r="N1098" s="2">
        <v>1</v>
      </c>
    </row>
    <row r="1099" spans="1:14" x14ac:dyDescent="0.3">
      <c r="A1099" t="s">
        <v>235</v>
      </c>
      <c r="B1099" t="s">
        <v>45</v>
      </c>
      <c r="C1099" s="2">
        <v>0.1169</v>
      </c>
      <c r="D1099" s="2">
        <v>0</v>
      </c>
      <c r="E1099" s="2">
        <v>0</v>
      </c>
      <c r="F1099" s="2">
        <v>0</v>
      </c>
      <c r="G1099" s="2">
        <v>0</v>
      </c>
      <c r="H1099" s="2">
        <v>0</v>
      </c>
      <c r="I1099" s="2">
        <v>0</v>
      </c>
      <c r="J1099" s="2">
        <v>0</v>
      </c>
      <c r="K1099" s="2">
        <v>0</v>
      </c>
      <c r="L1099" s="2">
        <v>0</v>
      </c>
      <c r="M1099" s="2">
        <v>0</v>
      </c>
      <c r="N1099" s="2">
        <v>0</v>
      </c>
    </row>
    <row r="1100" spans="1:14" x14ac:dyDescent="0.3">
      <c r="A1100" t="s">
        <v>235</v>
      </c>
      <c r="B1100" t="s">
        <v>46</v>
      </c>
      <c r="C1100" s="2">
        <v>0.55220000000000002</v>
      </c>
      <c r="D1100" s="2">
        <v>0.53059999999999996</v>
      </c>
      <c r="E1100" s="2">
        <v>0.49959999999999999</v>
      </c>
      <c r="F1100" s="2">
        <v>0.46810000000000002</v>
      </c>
      <c r="G1100" s="2">
        <v>0.44180000000000003</v>
      </c>
      <c r="H1100" s="2">
        <v>0.42880000000000001</v>
      </c>
      <c r="I1100" s="2">
        <v>0.4345</v>
      </c>
      <c r="J1100" s="2">
        <v>0.45629999999999998</v>
      </c>
      <c r="K1100" s="2">
        <v>0.48659999999999998</v>
      </c>
      <c r="L1100" s="2">
        <v>0.51849999999999996</v>
      </c>
      <c r="M1100" s="2">
        <v>0.54579999999999995</v>
      </c>
      <c r="N1100" s="2">
        <v>0.5595</v>
      </c>
    </row>
    <row r="1101" spans="1:14" x14ac:dyDescent="0.3">
      <c r="A1101" t="s">
        <v>235</v>
      </c>
      <c r="B1101" t="s">
        <v>47</v>
      </c>
      <c r="C1101" s="2">
        <v>0.63770000000000004</v>
      </c>
      <c r="D1101" s="2">
        <v>0.58879999999999999</v>
      </c>
      <c r="E1101" s="2">
        <v>0.5</v>
      </c>
      <c r="F1101" s="2">
        <v>0.14050000000000001</v>
      </c>
      <c r="G1101" s="2">
        <v>0.1129</v>
      </c>
      <c r="H1101" s="2">
        <v>0.1019</v>
      </c>
      <c r="I1101" s="2">
        <v>9.9599999999999994E-2</v>
      </c>
      <c r="J1101" s="2">
        <v>0.1174</v>
      </c>
      <c r="K1101" s="2">
        <v>0.17560000000000001</v>
      </c>
      <c r="L1101" s="2">
        <v>0.23580000000000001</v>
      </c>
      <c r="M1101" s="2">
        <v>0.5806</v>
      </c>
      <c r="N1101" s="2">
        <v>0.62319999999999998</v>
      </c>
    </row>
    <row r="1102" spans="1:14" x14ac:dyDescent="0.3">
      <c r="A1102" t="s">
        <v>235</v>
      </c>
      <c r="B1102" t="s">
        <v>48</v>
      </c>
      <c r="C1102" s="2">
        <v>0.52569999999999995</v>
      </c>
      <c r="D1102" s="2">
        <v>0.51229999999999998</v>
      </c>
      <c r="E1102" s="2">
        <v>0.49940000000000001</v>
      </c>
      <c r="F1102" s="2">
        <v>0.59240000000000004</v>
      </c>
      <c r="G1102" s="2">
        <v>0.55389999999999995</v>
      </c>
      <c r="H1102" s="2">
        <v>0.55000000000000004</v>
      </c>
      <c r="I1102" s="2">
        <v>0.56069999999999998</v>
      </c>
      <c r="J1102" s="2">
        <v>0.57169999999999999</v>
      </c>
      <c r="K1102" s="2">
        <v>0.59730000000000005</v>
      </c>
      <c r="L1102" s="2">
        <v>0.62749999999999995</v>
      </c>
      <c r="M1102" s="2">
        <v>0.53649999999999998</v>
      </c>
      <c r="N1102" s="2">
        <v>0.53969999999999996</v>
      </c>
    </row>
    <row r="1103" spans="1:14" x14ac:dyDescent="0.3">
      <c r="A1103" t="s">
        <v>235</v>
      </c>
      <c r="B1103" t="s">
        <v>49</v>
      </c>
      <c r="C1103" s="2">
        <v>4.7222</v>
      </c>
      <c r="D1103" s="2">
        <v>0</v>
      </c>
      <c r="E1103" s="2">
        <v>0</v>
      </c>
      <c r="F1103" s="2">
        <v>0</v>
      </c>
      <c r="G1103" s="2">
        <v>0</v>
      </c>
      <c r="H1103" s="2">
        <v>0</v>
      </c>
      <c r="I1103" s="2">
        <v>0</v>
      </c>
      <c r="J1103" s="2">
        <v>0</v>
      </c>
      <c r="K1103" s="2">
        <v>0</v>
      </c>
      <c r="L1103" s="2">
        <v>0</v>
      </c>
      <c r="M1103" s="2">
        <v>0</v>
      </c>
      <c r="N1103" s="2">
        <v>0</v>
      </c>
    </row>
    <row r="1104" spans="1:14" x14ac:dyDescent="0.3">
      <c r="A1104" t="s">
        <v>235</v>
      </c>
      <c r="B1104" t="s">
        <v>50</v>
      </c>
    </row>
    <row r="1105" spans="1:14" x14ac:dyDescent="0.3">
      <c r="A1105" t="s">
        <v>235</v>
      </c>
      <c r="B1105" t="s">
        <v>51</v>
      </c>
      <c r="C1105" s="2">
        <v>0</v>
      </c>
      <c r="D1105" s="2">
        <v>0</v>
      </c>
      <c r="E1105" s="2">
        <v>0</v>
      </c>
      <c r="F1105" s="2">
        <v>0</v>
      </c>
      <c r="G1105" s="2">
        <v>0</v>
      </c>
      <c r="H1105" s="2">
        <v>0</v>
      </c>
      <c r="I1105" s="2">
        <v>0</v>
      </c>
      <c r="J1105" s="2">
        <v>0</v>
      </c>
      <c r="K1105" s="2">
        <v>0</v>
      </c>
      <c r="L1105" s="2">
        <v>0</v>
      </c>
      <c r="M1105" s="2">
        <v>0</v>
      </c>
      <c r="N1105" s="2">
        <v>0</v>
      </c>
    </row>
    <row r="1106" spans="1:14" x14ac:dyDescent="0.3">
      <c r="A1106" t="s">
        <v>235</v>
      </c>
      <c r="B1106" t="s">
        <v>52</v>
      </c>
      <c r="C1106" s="2">
        <v>0</v>
      </c>
      <c r="D1106" s="2">
        <v>0</v>
      </c>
      <c r="E1106" s="2">
        <v>0</v>
      </c>
      <c r="F1106" s="2">
        <v>0</v>
      </c>
      <c r="G1106" s="2">
        <v>0</v>
      </c>
      <c r="H1106" s="2">
        <v>0</v>
      </c>
      <c r="I1106" s="2">
        <v>0</v>
      </c>
      <c r="J1106" s="2">
        <v>0</v>
      </c>
      <c r="K1106" s="2">
        <v>0</v>
      </c>
      <c r="L1106" s="2">
        <v>0</v>
      </c>
      <c r="M1106" s="2">
        <v>0</v>
      </c>
      <c r="N1106" s="2">
        <v>0</v>
      </c>
    </row>
    <row r="1107" spans="1:14" x14ac:dyDescent="0.3">
      <c r="A1107" t="s">
        <v>235</v>
      </c>
      <c r="B1107" t="s">
        <v>53</v>
      </c>
      <c r="C1107" s="2">
        <v>0</v>
      </c>
      <c r="D1107" s="2">
        <v>0</v>
      </c>
      <c r="E1107" s="2">
        <v>0</v>
      </c>
      <c r="F1107" s="2">
        <v>0</v>
      </c>
      <c r="G1107" s="2">
        <v>0</v>
      </c>
      <c r="H1107" s="2">
        <v>0</v>
      </c>
      <c r="I1107" s="2">
        <v>0</v>
      </c>
      <c r="J1107" s="2">
        <v>0</v>
      </c>
      <c r="K1107" s="2">
        <v>0</v>
      </c>
      <c r="L1107" s="2">
        <v>0</v>
      </c>
      <c r="M1107" s="2">
        <v>0</v>
      </c>
      <c r="N1107" s="2">
        <v>0</v>
      </c>
    </row>
    <row r="1108" spans="1:14" x14ac:dyDescent="0.3">
      <c r="A1108" t="s">
        <v>235</v>
      </c>
      <c r="B1108" t="s">
        <v>54</v>
      </c>
      <c r="C1108" s="2">
        <v>0</v>
      </c>
      <c r="D1108" s="2">
        <v>0</v>
      </c>
      <c r="E1108" s="2">
        <v>0</v>
      </c>
      <c r="F1108" s="2">
        <v>0</v>
      </c>
      <c r="G1108" s="2">
        <v>0</v>
      </c>
      <c r="H1108" s="2">
        <v>0</v>
      </c>
      <c r="I1108" s="2">
        <v>0</v>
      </c>
      <c r="J1108" s="2">
        <v>0</v>
      </c>
      <c r="K1108" s="2">
        <v>0</v>
      </c>
      <c r="L1108" s="2">
        <v>0</v>
      </c>
      <c r="M1108" s="2">
        <v>0</v>
      </c>
      <c r="N1108" s="2">
        <v>0</v>
      </c>
    </row>
    <row r="1109" spans="1:14" x14ac:dyDescent="0.3">
      <c r="A1109" t="s">
        <v>235</v>
      </c>
      <c r="B1109" t="s">
        <v>55</v>
      </c>
      <c r="C1109" s="2">
        <v>0</v>
      </c>
      <c r="D1109" s="2">
        <v>0</v>
      </c>
      <c r="E1109" s="2">
        <v>0</v>
      </c>
      <c r="F1109" s="2">
        <v>0</v>
      </c>
      <c r="G1109" s="2">
        <v>0</v>
      </c>
      <c r="H1109" s="2">
        <v>0</v>
      </c>
      <c r="I1109" s="2">
        <v>0</v>
      </c>
      <c r="J1109" s="2">
        <v>0</v>
      </c>
      <c r="K1109" s="2">
        <v>0</v>
      </c>
      <c r="L1109" s="2">
        <v>0</v>
      </c>
      <c r="M1109" s="2">
        <v>0</v>
      </c>
      <c r="N1109" s="2">
        <v>0</v>
      </c>
    </row>
    <row r="1110" spans="1:14" x14ac:dyDescent="0.3">
      <c r="A1110" t="s">
        <v>235</v>
      </c>
      <c r="B1110" t="s">
        <v>56</v>
      </c>
      <c r="C1110" s="2">
        <v>0</v>
      </c>
      <c r="D1110" s="2">
        <v>0</v>
      </c>
      <c r="E1110" s="2">
        <v>0</v>
      </c>
      <c r="F1110" s="2">
        <v>0</v>
      </c>
      <c r="G1110" s="2">
        <v>0</v>
      </c>
      <c r="H1110" s="2">
        <v>0</v>
      </c>
      <c r="I1110" s="2">
        <v>0</v>
      </c>
      <c r="J1110" s="2">
        <v>0</v>
      </c>
      <c r="K1110" s="2">
        <v>0</v>
      </c>
      <c r="L1110" s="2">
        <v>0</v>
      </c>
      <c r="M1110" s="2">
        <v>0</v>
      </c>
      <c r="N1110" s="2">
        <v>0</v>
      </c>
    </row>
    <row r="1111" spans="1:14" x14ac:dyDescent="0.3">
      <c r="A1111" t="s">
        <v>235</v>
      </c>
      <c r="B1111" t="s">
        <v>57</v>
      </c>
      <c r="C1111" s="2">
        <v>0</v>
      </c>
      <c r="D1111" s="2">
        <v>0</v>
      </c>
      <c r="E1111" s="2">
        <v>0</v>
      </c>
      <c r="F1111" s="2">
        <v>0</v>
      </c>
      <c r="G1111" s="2">
        <v>0</v>
      </c>
      <c r="H1111" s="2">
        <v>0</v>
      </c>
      <c r="I1111" s="2">
        <v>0</v>
      </c>
      <c r="J1111" s="2">
        <v>0</v>
      </c>
      <c r="K1111" s="2">
        <v>0</v>
      </c>
      <c r="L1111" s="2">
        <v>0</v>
      </c>
      <c r="M1111" s="2">
        <v>0</v>
      </c>
      <c r="N1111" s="2">
        <v>0</v>
      </c>
    </row>
    <row r="1112" spans="1:14" x14ac:dyDescent="0.3">
      <c r="A1112" t="s">
        <v>235</v>
      </c>
      <c r="B1112" t="s">
        <v>58</v>
      </c>
    </row>
    <row r="1113" spans="1:14" x14ac:dyDescent="0.3">
      <c r="A1113" t="s">
        <v>235</v>
      </c>
      <c r="B1113" t="s">
        <v>59</v>
      </c>
      <c r="C1113">
        <v>1</v>
      </c>
      <c r="D1113">
        <v>1</v>
      </c>
      <c r="E1113">
        <v>1</v>
      </c>
      <c r="F1113">
        <v>1</v>
      </c>
      <c r="G1113">
        <v>1</v>
      </c>
      <c r="H1113">
        <v>1</v>
      </c>
      <c r="I1113">
        <v>1</v>
      </c>
      <c r="J1113">
        <v>1</v>
      </c>
      <c r="K1113">
        <v>1</v>
      </c>
      <c r="L1113">
        <v>1</v>
      </c>
      <c r="M1113">
        <v>1</v>
      </c>
      <c r="N1113">
        <v>1</v>
      </c>
    </row>
    <row r="1114" spans="1:14" x14ac:dyDescent="0.3">
      <c r="A1114" t="s">
        <v>235</v>
      </c>
      <c r="B1114" t="s">
        <v>60</v>
      </c>
      <c r="C1114">
        <v>1</v>
      </c>
      <c r="D1114">
        <v>1</v>
      </c>
      <c r="E1114">
        <v>1</v>
      </c>
      <c r="F1114">
        <v>1</v>
      </c>
      <c r="G1114">
        <v>1</v>
      </c>
      <c r="H1114">
        <v>1</v>
      </c>
      <c r="I1114">
        <v>1</v>
      </c>
      <c r="J1114">
        <v>1</v>
      </c>
      <c r="K1114">
        <v>1</v>
      </c>
      <c r="L1114">
        <v>1</v>
      </c>
      <c r="M1114">
        <v>1</v>
      </c>
      <c r="N1114">
        <v>1</v>
      </c>
    </row>
    <row r="1115" spans="1:14" x14ac:dyDescent="0.3">
      <c r="A1115" t="s">
        <v>235</v>
      </c>
      <c r="B1115" t="s">
        <v>61</v>
      </c>
      <c r="C1115">
        <v>1</v>
      </c>
      <c r="D1115">
        <v>1</v>
      </c>
      <c r="E1115">
        <v>1</v>
      </c>
      <c r="F1115">
        <v>1</v>
      </c>
      <c r="G1115">
        <v>1</v>
      </c>
      <c r="H1115">
        <v>1</v>
      </c>
      <c r="I1115">
        <v>1</v>
      </c>
      <c r="J1115">
        <v>1</v>
      </c>
      <c r="K1115">
        <v>1</v>
      </c>
      <c r="L1115">
        <v>1</v>
      </c>
      <c r="M1115">
        <v>1</v>
      </c>
      <c r="N1115">
        <v>1</v>
      </c>
    </row>
    <row r="1116" spans="1:14" x14ac:dyDescent="0.3">
      <c r="A1116" t="s">
        <v>235</v>
      </c>
      <c r="B1116" t="s">
        <v>62</v>
      </c>
      <c r="C1116">
        <v>1</v>
      </c>
      <c r="D1116">
        <v>1</v>
      </c>
      <c r="E1116">
        <v>1</v>
      </c>
      <c r="F1116">
        <v>1</v>
      </c>
      <c r="G1116">
        <v>1</v>
      </c>
      <c r="H1116">
        <v>1</v>
      </c>
      <c r="I1116">
        <v>1</v>
      </c>
      <c r="J1116">
        <v>1</v>
      </c>
      <c r="K1116">
        <v>1</v>
      </c>
      <c r="L1116">
        <v>1</v>
      </c>
      <c r="M1116">
        <v>1</v>
      </c>
      <c r="N1116">
        <v>1</v>
      </c>
    </row>
    <row r="1120" spans="1:14" x14ac:dyDescent="0.3">
      <c r="A1120" t="s">
        <v>236</v>
      </c>
      <c r="B1120" t="s">
        <v>237</v>
      </c>
    </row>
    <row r="1121" spans="1:14" x14ac:dyDescent="0.3">
      <c r="A1121" t="s">
        <v>238</v>
      </c>
      <c r="B1121" t="s">
        <v>3</v>
      </c>
      <c r="C1121" s="1">
        <v>41640</v>
      </c>
      <c r="D1121" s="1">
        <v>41671</v>
      </c>
      <c r="E1121" s="1">
        <v>41699</v>
      </c>
      <c r="F1121" s="1">
        <v>41730</v>
      </c>
      <c r="G1121" s="1">
        <v>41760</v>
      </c>
      <c r="H1121" s="1">
        <v>41791</v>
      </c>
      <c r="I1121" s="1">
        <v>41821</v>
      </c>
      <c r="J1121" s="1">
        <v>41852</v>
      </c>
      <c r="K1121" s="1">
        <v>41883</v>
      </c>
      <c r="L1121" s="1">
        <v>41913</v>
      </c>
      <c r="M1121" s="1">
        <v>41944</v>
      </c>
      <c r="N1121" s="1">
        <v>41974</v>
      </c>
    </row>
    <row r="1122" spans="1:14" x14ac:dyDescent="0.3">
      <c r="A1122" t="s">
        <v>238</v>
      </c>
      <c r="B1122" t="s">
        <v>4</v>
      </c>
      <c r="C1122">
        <v>870</v>
      </c>
      <c r="D1122">
        <v>870</v>
      </c>
      <c r="E1122">
        <v>870</v>
      </c>
      <c r="F1122">
        <v>868</v>
      </c>
      <c r="G1122">
        <v>869</v>
      </c>
      <c r="H1122">
        <v>869</v>
      </c>
      <c r="I1122">
        <v>869</v>
      </c>
      <c r="J1122">
        <v>870</v>
      </c>
      <c r="K1122">
        <v>870</v>
      </c>
      <c r="L1122">
        <v>870</v>
      </c>
      <c r="M1122">
        <v>869</v>
      </c>
      <c r="N1122">
        <v>871</v>
      </c>
    </row>
    <row r="1123" spans="1:14" x14ac:dyDescent="0.3">
      <c r="A1123" t="s">
        <v>238</v>
      </c>
      <c r="B1123" t="s">
        <v>5</v>
      </c>
      <c r="C1123">
        <v>2624220</v>
      </c>
      <c r="D1123">
        <v>2628866</v>
      </c>
      <c r="E1123">
        <v>2631376</v>
      </c>
      <c r="F1123">
        <v>2630105</v>
      </c>
      <c r="G1123">
        <v>2630281</v>
      </c>
      <c r="H1123">
        <v>-6387704</v>
      </c>
      <c r="I1123">
        <v>11340320</v>
      </c>
      <c r="J1123">
        <v>2603306</v>
      </c>
      <c r="K1123">
        <v>2434253</v>
      </c>
      <c r="L1123">
        <v>2591162</v>
      </c>
      <c r="M1123">
        <v>2570889</v>
      </c>
      <c r="N1123">
        <v>2606185</v>
      </c>
    </row>
    <row r="1124" spans="1:14" x14ac:dyDescent="0.3">
      <c r="A1124" t="s">
        <v>238</v>
      </c>
      <c r="B1124" t="s">
        <v>6</v>
      </c>
    </row>
    <row r="1125" spans="1:14" x14ac:dyDescent="0.3">
      <c r="A1125" t="s">
        <v>238</v>
      </c>
      <c r="B1125" t="s">
        <v>7</v>
      </c>
      <c r="C1125">
        <v>1</v>
      </c>
      <c r="D1125">
        <v>1</v>
      </c>
      <c r="E1125">
        <v>1</v>
      </c>
      <c r="F1125">
        <v>1</v>
      </c>
      <c r="G1125">
        <v>1</v>
      </c>
      <c r="H1125">
        <v>1</v>
      </c>
      <c r="I1125">
        <v>1</v>
      </c>
      <c r="J1125">
        <v>1</v>
      </c>
      <c r="K1125">
        <v>1</v>
      </c>
      <c r="L1125">
        <v>1</v>
      </c>
      <c r="M1125">
        <v>1</v>
      </c>
      <c r="N1125">
        <v>1</v>
      </c>
    </row>
    <row r="1126" spans="1:14" x14ac:dyDescent="0.3">
      <c r="A1126" t="s">
        <v>238</v>
      </c>
      <c r="B1126" t="s">
        <v>8</v>
      </c>
    </row>
    <row r="1127" spans="1:14" x14ac:dyDescent="0.3">
      <c r="A1127" t="s">
        <v>238</v>
      </c>
      <c r="B1127" t="s">
        <v>9</v>
      </c>
      <c r="C1127">
        <v>2584177</v>
      </c>
      <c r="D1127">
        <v>2589235</v>
      </c>
      <c r="E1127">
        <v>2591818</v>
      </c>
      <c r="F1127">
        <v>2589686</v>
      </c>
      <c r="G1127">
        <v>2589863</v>
      </c>
      <c r="H1127">
        <v>2593042</v>
      </c>
      <c r="I1127">
        <v>2592118</v>
      </c>
      <c r="J1127">
        <v>2603305</v>
      </c>
      <c r="K1127">
        <v>2434253</v>
      </c>
      <c r="L1127">
        <v>2591162</v>
      </c>
      <c r="M1127">
        <v>2563757</v>
      </c>
      <c r="N1127">
        <v>2606186</v>
      </c>
    </row>
    <row r="1128" spans="1:14" x14ac:dyDescent="0.3">
      <c r="A1128" t="s">
        <v>238</v>
      </c>
      <c r="B1128" t="s">
        <v>10</v>
      </c>
      <c r="C1128">
        <v>611311</v>
      </c>
      <c r="D1128">
        <v>616484</v>
      </c>
      <c r="E1128">
        <v>586037</v>
      </c>
      <c r="F1128">
        <v>712164</v>
      </c>
      <c r="G1128">
        <v>657909</v>
      </c>
      <c r="H1128">
        <v>680674</v>
      </c>
      <c r="I1128">
        <v>689838</v>
      </c>
      <c r="J1128">
        <v>661323</v>
      </c>
      <c r="K1128">
        <v>638991</v>
      </c>
      <c r="L1128">
        <v>720928</v>
      </c>
      <c r="M1128">
        <v>541990</v>
      </c>
      <c r="N1128">
        <v>616517</v>
      </c>
    </row>
    <row r="1129" spans="1:14" x14ac:dyDescent="0.3">
      <c r="A1129" t="s">
        <v>238</v>
      </c>
      <c r="B1129" t="s">
        <v>11</v>
      </c>
      <c r="C1129">
        <v>1972866</v>
      </c>
      <c r="D1129">
        <v>1972750</v>
      </c>
      <c r="E1129">
        <v>2005781</v>
      </c>
      <c r="F1129">
        <v>1877522</v>
      </c>
      <c r="G1129">
        <v>1931954</v>
      </c>
      <c r="H1129">
        <v>1912369</v>
      </c>
      <c r="I1129">
        <v>1902280</v>
      </c>
      <c r="J1129">
        <v>1941982</v>
      </c>
      <c r="K1129">
        <v>1795262</v>
      </c>
      <c r="L1129">
        <v>1870234</v>
      </c>
      <c r="M1129">
        <v>2021767</v>
      </c>
      <c r="N1129">
        <v>1989669</v>
      </c>
    </row>
    <row r="1130" spans="1:14" x14ac:dyDescent="0.3">
      <c r="A1130" t="s">
        <v>238</v>
      </c>
      <c r="B1130" t="s">
        <v>12</v>
      </c>
      <c r="C1130" s="2">
        <v>0.23655999999999999</v>
      </c>
      <c r="D1130" s="2">
        <v>0.23810000000000001</v>
      </c>
      <c r="E1130" s="2">
        <v>0.22611000000000001</v>
      </c>
      <c r="F1130" s="2">
        <v>0.27500000000000002</v>
      </c>
      <c r="G1130" s="2">
        <v>0.25402999999999998</v>
      </c>
      <c r="H1130" s="2">
        <v>0.26250000000000001</v>
      </c>
      <c r="I1130" s="2">
        <v>0.26612999999999998</v>
      </c>
      <c r="J1130" s="2">
        <v>0.25402999999999998</v>
      </c>
      <c r="K1130" s="2">
        <v>0.26250000000000001</v>
      </c>
      <c r="L1130" s="2">
        <v>0.27822999999999998</v>
      </c>
      <c r="M1130" s="2">
        <v>0.2114</v>
      </c>
      <c r="N1130" s="2">
        <v>0.23655999999999999</v>
      </c>
    </row>
    <row r="1131" spans="1:14" x14ac:dyDescent="0.3">
      <c r="A1131" t="s">
        <v>238</v>
      </c>
      <c r="B1131" t="s">
        <v>13</v>
      </c>
      <c r="C1131" s="2">
        <v>0.76344000000000001</v>
      </c>
      <c r="D1131" s="2">
        <v>0.76190000000000002</v>
      </c>
      <c r="E1131" s="2">
        <v>0.77388999999999997</v>
      </c>
      <c r="F1131" s="2">
        <v>0.72499999999999998</v>
      </c>
      <c r="G1131" s="2">
        <v>0.74597000000000002</v>
      </c>
      <c r="H1131" s="2">
        <v>0.73750000000000004</v>
      </c>
      <c r="I1131" s="2">
        <v>0.73387000000000002</v>
      </c>
      <c r="J1131" s="2">
        <v>0.74597000000000002</v>
      </c>
      <c r="K1131" s="2">
        <v>0.73750000000000004</v>
      </c>
      <c r="L1131" s="2">
        <v>0.72177000000000002</v>
      </c>
      <c r="M1131" s="2">
        <v>0.78859999999999997</v>
      </c>
      <c r="N1131" s="2">
        <v>0.76344000000000001</v>
      </c>
    </row>
    <row r="1132" spans="1:14" x14ac:dyDescent="0.3">
      <c r="A1132" t="s">
        <v>238</v>
      </c>
      <c r="B1132" t="s">
        <v>14</v>
      </c>
    </row>
    <row r="1133" spans="1:14" x14ac:dyDescent="0.3">
      <c r="A1133" t="s">
        <v>238</v>
      </c>
      <c r="B1133" t="s">
        <v>15</v>
      </c>
      <c r="C1133">
        <v>3473</v>
      </c>
      <c r="D1133">
        <v>3853</v>
      </c>
      <c r="E1133">
        <v>3488</v>
      </c>
      <c r="F1133">
        <v>3597</v>
      </c>
      <c r="G1133">
        <v>3481</v>
      </c>
      <c r="H1133">
        <v>3601</v>
      </c>
      <c r="I1133">
        <v>3484</v>
      </c>
      <c r="J1133">
        <v>3499</v>
      </c>
      <c r="K1133">
        <v>3381</v>
      </c>
      <c r="L1133">
        <v>3483</v>
      </c>
      <c r="M1133">
        <v>3566</v>
      </c>
      <c r="N1133">
        <v>3503</v>
      </c>
    </row>
    <row r="1134" spans="1:14" x14ac:dyDescent="0.3">
      <c r="A1134" t="s">
        <v>238</v>
      </c>
      <c r="B1134" t="s">
        <v>16</v>
      </c>
      <c r="C1134">
        <v>3473</v>
      </c>
      <c r="D1134">
        <v>3853</v>
      </c>
      <c r="E1134">
        <v>3488</v>
      </c>
      <c r="F1134">
        <v>3597</v>
      </c>
      <c r="G1134">
        <v>3481</v>
      </c>
      <c r="H1134">
        <v>3601</v>
      </c>
      <c r="I1134">
        <v>3484</v>
      </c>
      <c r="J1134">
        <v>3499</v>
      </c>
      <c r="K1134">
        <v>3381</v>
      </c>
      <c r="L1134">
        <v>3483</v>
      </c>
      <c r="M1134">
        <v>3566</v>
      </c>
      <c r="N1134">
        <v>3503</v>
      </c>
    </row>
    <row r="1135" spans="1:14" x14ac:dyDescent="0.3">
      <c r="A1135" t="s">
        <v>238</v>
      </c>
      <c r="B1135" t="s">
        <v>17</v>
      </c>
      <c r="C1135">
        <v>3473</v>
      </c>
      <c r="D1135">
        <v>3853</v>
      </c>
      <c r="E1135">
        <v>3488</v>
      </c>
      <c r="F1135">
        <v>3597</v>
      </c>
      <c r="G1135">
        <v>3481</v>
      </c>
      <c r="H1135">
        <v>3601</v>
      </c>
      <c r="I1135">
        <v>3484</v>
      </c>
      <c r="J1135">
        <v>3499</v>
      </c>
      <c r="K1135">
        <v>3381</v>
      </c>
      <c r="L1135">
        <v>3483</v>
      </c>
      <c r="M1135">
        <v>3566</v>
      </c>
      <c r="N1135">
        <v>3503</v>
      </c>
    </row>
    <row r="1136" spans="1:14" x14ac:dyDescent="0.3">
      <c r="A1136" t="s">
        <v>238</v>
      </c>
      <c r="B1136" t="s">
        <v>18</v>
      </c>
      <c r="C1136" t="s">
        <v>112</v>
      </c>
      <c r="D1136" t="s">
        <v>209</v>
      </c>
      <c r="E1136" t="s">
        <v>197</v>
      </c>
      <c r="F1136" t="s">
        <v>198</v>
      </c>
      <c r="G1136" t="s">
        <v>70</v>
      </c>
      <c r="H1136" t="s">
        <v>199</v>
      </c>
      <c r="I1136" t="s">
        <v>200</v>
      </c>
      <c r="J1136" t="s">
        <v>201</v>
      </c>
      <c r="K1136" t="s">
        <v>118</v>
      </c>
      <c r="L1136" t="s">
        <v>202</v>
      </c>
      <c r="M1136" t="s">
        <v>203</v>
      </c>
      <c r="N1136" t="s">
        <v>204</v>
      </c>
    </row>
    <row r="1137" spans="1:14" x14ac:dyDescent="0.3">
      <c r="A1137" t="s">
        <v>238</v>
      </c>
      <c r="B1137" t="s">
        <v>31</v>
      </c>
      <c r="C1137" t="s">
        <v>205</v>
      </c>
      <c r="D1137" t="s">
        <v>205</v>
      </c>
      <c r="E1137" t="s">
        <v>205</v>
      </c>
      <c r="F1137" t="s">
        <v>205</v>
      </c>
      <c r="G1137" t="s">
        <v>205</v>
      </c>
      <c r="H1137" t="s">
        <v>205</v>
      </c>
      <c r="I1137" t="s">
        <v>205</v>
      </c>
      <c r="J1137" t="s">
        <v>205</v>
      </c>
      <c r="K1137" t="s">
        <v>205</v>
      </c>
      <c r="L1137" t="s">
        <v>205</v>
      </c>
      <c r="M1137" t="s">
        <v>205</v>
      </c>
      <c r="N1137" t="s">
        <v>205</v>
      </c>
    </row>
    <row r="1138" spans="1:14" x14ac:dyDescent="0.3">
      <c r="A1138" t="s">
        <v>238</v>
      </c>
      <c r="B1138" t="s">
        <v>36</v>
      </c>
      <c r="C1138">
        <v>3473</v>
      </c>
      <c r="D1138">
        <v>3853</v>
      </c>
      <c r="E1138">
        <v>3488</v>
      </c>
      <c r="F1138">
        <v>3597</v>
      </c>
      <c r="G1138">
        <v>3481</v>
      </c>
      <c r="H1138">
        <v>3601</v>
      </c>
      <c r="I1138">
        <v>3484</v>
      </c>
      <c r="J1138">
        <v>3499</v>
      </c>
      <c r="K1138">
        <v>3381</v>
      </c>
      <c r="L1138">
        <v>3483</v>
      </c>
      <c r="M1138">
        <v>3566</v>
      </c>
      <c r="N1138">
        <v>3503</v>
      </c>
    </row>
    <row r="1139" spans="1:14" x14ac:dyDescent="0.3">
      <c r="A1139" t="s">
        <v>238</v>
      </c>
      <c r="B1139" t="s">
        <v>37</v>
      </c>
      <c r="C1139">
        <v>3473</v>
      </c>
      <c r="D1139">
        <v>3853</v>
      </c>
      <c r="E1139">
        <v>3488</v>
      </c>
      <c r="F1139">
        <v>3597</v>
      </c>
      <c r="G1139">
        <v>3481</v>
      </c>
      <c r="H1139">
        <v>3601</v>
      </c>
      <c r="I1139">
        <v>3484</v>
      </c>
      <c r="J1139">
        <v>3499</v>
      </c>
      <c r="K1139">
        <v>3381</v>
      </c>
      <c r="L1139">
        <v>3483</v>
      </c>
      <c r="M1139">
        <v>3566</v>
      </c>
      <c r="N1139">
        <v>3503</v>
      </c>
    </row>
    <row r="1140" spans="1:14" x14ac:dyDescent="0.3">
      <c r="A1140" t="s">
        <v>238</v>
      </c>
      <c r="B1140" t="s">
        <v>38</v>
      </c>
      <c r="C1140">
        <v>3473</v>
      </c>
      <c r="D1140">
        <v>3853</v>
      </c>
      <c r="E1140">
        <v>3488</v>
      </c>
      <c r="F1140">
        <v>3597</v>
      </c>
      <c r="G1140">
        <v>3481</v>
      </c>
      <c r="H1140">
        <v>3601</v>
      </c>
      <c r="I1140">
        <v>3484</v>
      </c>
      <c r="J1140">
        <v>3499</v>
      </c>
      <c r="K1140">
        <v>3381</v>
      </c>
      <c r="L1140">
        <v>3483</v>
      </c>
      <c r="M1140">
        <v>3566</v>
      </c>
      <c r="N1140">
        <v>3503</v>
      </c>
    </row>
    <row r="1141" spans="1:14" x14ac:dyDescent="0.3">
      <c r="A1141" t="s">
        <v>238</v>
      </c>
      <c r="B1141" t="s">
        <v>39</v>
      </c>
      <c r="C1141">
        <v>3473</v>
      </c>
      <c r="D1141">
        <v>3853</v>
      </c>
      <c r="E1141">
        <v>3488</v>
      </c>
      <c r="F1141">
        <v>3597</v>
      </c>
      <c r="G1141">
        <v>3481</v>
      </c>
      <c r="H1141">
        <v>3601</v>
      </c>
      <c r="I1141">
        <v>3484</v>
      </c>
      <c r="J1141">
        <v>3499</v>
      </c>
      <c r="K1141">
        <v>3381</v>
      </c>
      <c r="L1141">
        <v>3483</v>
      </c>
      <c r="M1141">
        <v>3566</v>
      </c>
      <c r="N1141">
        <v>3503</v>
      </c>
    </row>
    <row r="1142" spans="1:14" x14ac:dyDescent="0.3">
      <c r="A1142" t="s">
        <v>238</v>
      </c>
      <c r="B1142" t="s">
        <v>40</v>
      </c>
      <c r="C1142" s="3">
        <v>41640</v>
      </c>
      <c r="D1142" s="3">
        <v>41671</v>
      </c>
      <c r="E1142" s="3">
        <v>41699</v>
      </c>
      <c r="F1142" s="3">
        <v>41730</v>
      </c>
      <c r="G1142" s="3">
        <v>41760</v>
      </c>
      <c r="H1142" s="3">
        <v>41791</v>
      </c>
      <c r="I1142" s="3">
        <v>41821</v>
      </c>
      <c r="J1142" s="3">
        <v>41852</v>
      </c>
      <c r="K1142" s="3">
        <v>41883</v>
      </c>
      <c r="L1142" s="3">
        <v>41913</v>
      </c>
      <c r="M1142" s="3">
        <v>41944</v>
      </c>
      <c r="N1142" s="3">
        <v>41974</v>
      </c>
    </row>
    <row r="1143" spans="1:14" x14ac:dyDescent="0.3">
      <c r="A1143" t="s">
        <v>238</v>
      </c>
      <c r="B1143" t="s">
        <v>41</v>
      </c>
      <c r="C1143" s="2">
        <v>1</v>
      </c>
      <c r="D1143" s="2">
        <v>1</v>
      </c>
      <c r="E1143" s="2">
        <v>1</v>
      </c>
      <c r="F1143" s="2">
        <v>1</v>
      </c>
      <c r="G1143" s="2">
        <v>1</v>
      </c>
      <c r="H1143" s="2">
        <v>1</v>
      </c>
      <c r="I1143" s="2">
        <v>1</v>
      </c>
      <c r="J1143" s="2">
        <v>1</v>
      </c>
      <c r="K1143" s="2">
        <v>1</v>
      </c>
      <c r="L1143" s="2">
        <v>1</v>
      </c>
      <c r="M1143" s="2">
        <v>0.99860000000000004</v>
      </c>
      <c r="N1143" s="2">
        <v>1</v>
      </c>
    </row>
    <row r="1144" spans="1:14" x14ac:dyDescent="0.3">
      <c r="A1144" t="s">
        <v>238</v>
      </c>
      <c r="B1144" t="s">
        <v>42</v>
      </c>
      <c r="C1144" s="2">
        <v>1</v>
      </c>
      <c r="D1144" s="2">
        <v>1</v>
      </c>
      <c r="E1144" s="2">
        <v>1</v>
      </c>
      <c r="F1144" s="2">
        <v>1</v>
      </c>
      <c r="G1144" s="2">
        <v>1</v>
      </c>
      <c r="H1144" s="2">
        <v>1</v>
      </c>
      <c r="I1144" s="2">
        <v>1</v>
      </c>
      <c r="J1144" s="2">
        <v>1</v>
      </c>
      <c r="K1144" s="2">
        <v>1</v>
      </c>
      <c r="L1144" s="2">
        <v>1</v>
      </c>
      <c r="M1144" s="2">
        <v>1</v>
      </c>
      <c r="N1144" s="2">
        <v>1</v>
      </c>
    </row>
    <row r="1145" spans="1:14" x14ac:dyDescent="0.3">
      <c r="A1145" t="s">
        <v>238</v>
      </c>
      <c r="B1145" t="s">
        <v>43</v>
      </c>
      <c r="C1145" s="2">
        <v>1</v>
      </c>
      <c r="D1145" s="2">
        <v>1</v>
      </c>
      <c r="E1145" s="2">
        <v>1</v>
      </c>
      <c r="F1145" s="2">
        <v>1</v>
      </c>
      <c r="G1145" s="2">
        <v>1</v>
      </c>
      <c r="H1145" s="2">
        <v>1</v>
      </c>
      <c r="I1145" s="2">
        <v>1</v>
      </c>
      <c r="J1145" s="2">
        <v>1</v>
      </c>
      <c r="K1145" s="2">
        <v>1</v>
      </c>
      <c r="L1145" s="2">
        <v>1</v>
      </c>
      <c r="M1145" s="2">
        <v>0.99819999999999998</v>
      </c>
      <c r="N1145" s="2">
        <v>1</v>
      </c>
    </row>
    <row r="1146" spans="1:14" x14ac:dyDescent="0.3">
      <c r="A1146" t="s">
        <v>238</v>
      </c>
      <c r="B1146" t="s">
        <v>44</v>
      </c>
      <c r="C1146" s="2">
        <v>1</v>
      </c>
      <c r="D1146" s="2">
        <v>1</v>
      </c>
      <c r="E1146" s="2">
        <v>1</v>
      </c>
      <c r="F1146" s="2">
        <v>1</v>
      </c>
      <c r="G1146" s="2">
        <v>1</v>
      </c>
      <c r="H1146" s="2">
        <v>1</v>
      </c>
      <c r="I1146" s="2">
        <v>1</v>
      </c>
      <c r="J1146" s="2">
        <v>1</v>
      </c>
      <c r="K1146" s="2">
        <v>1</v>
      </c>
      <c r="L1146" s="2">
        <v>1</v>
      </c>
      <c r="M1146" s="2">
        <v>1</v>
      </c>
      <c r="N1146" s="2">
        <v>1</v>
      </c>
    </row>
    <row r="1147" spans="1:14" x14ac:dyDescent="0.3">
      <c r="A1147" t="s">
        <v>238</v>
      </c>
      <c r="B1147" t="s">
        <v>45</v>
      </c>
      <c r="C1147" s="2">
        <v>1</v>
      </c>
      <c r="D1147" s="2">
        <v>1</v>
      </c>
      <c r="E1147" s="2">
        <v>1</v>
      </c>
      <c r="F1147" s="2">
        <v>1</v>
      </c>
      <c r="G1147" s="2">
        <v>1</v>
      </c>
      <c r="H1147" s="2">
        <v>1</v>
      </c>
      <c r="I1147" s="2">
        <v>1</v>
      </c>
      <c r="J1147" s="2">
        <v>1</v>
      </c>
      <c r="K1147" s="2">
        <v>1</v>
      </c>
      <c r="L1147" s="2">
        <v>1</v>
      </c>
      <c r="M1147" s="2">
        <v>1</v>
      </c>
      <c r="N1147" s="2">
        <v>1</v>
      </c>
    </row>
    <row r="1148" spans="1:14" x14ac:dyDescent="0.3">
      <c r="A1148" t="s">
        <v>238</v>
      </c>
      <c r="B1148" t="s">
        <v>46</v>
      </c>
      <c r="C1148" s="2">
        <v>1</v>
      </c>
      <c r="D1148" s="2">
        <v>1</v>
      </c>
      <c r="E1148" s="2">
        <v>1</v>
      </c>
      <c r="F1148" s="2">
        <v>1</v>
      </c>
      <c r="G1148" s="2">
        <v>1</v>
      </c>
      <c r="H1148" s="2">
        <v>1</v>
      </c>
      <c r="I1148" s="2">
        <v>1</v>
      </c>
      <c r="J1148" s="2">
        <v>1</v>
      </c>
      <c r="K1148" s="2">
        <v>1</v>
      </c>
      <c r="L1148" s="2">
        <v>1</v>
      </c>
      <c r="M1148" s="2">
        <v>0.99860000000000004</v>
      </c>
      <c r="N1148" s="2">
        <v>1</v>
      </c>
    </row>
    <row r="1149" spans="1:14" x14ac:dyDescent="0.3">
      <c r="A1149" t="s">
        <v>238</v>
      </c>
      <c r="B1149" t="s">
        <v>47</v>
      </c>
      <c r="C1149" s="2">
        <v>1</v>
      </c>
      <c r="D1149" s="2">
        <v>1</v>
      </c>
      <c r="E1149" s="2">
        <v>1</v>
      </c>
      <c r="F1149" s="2">
        <v>1</v>
      </c>
      <c r="G1149" s="2">
        <v>1</v>
      </c>
      <c r="H1149" s="2">
        <v>1</v>
      </c>
      <c r="I1149" s="2">
        <v>1</v>
      </c>
      <c r="J1149" s="2">
        <v>1</v>
      </c>
      <c r="K1149" s="2">
        <v>1</v>
      </c>
      <c r="L1149" s="2">
        <v>1</v>
      </c>
      <c r="M1149" s="2">
        <v>1</v>
      </c>
      <c r="N1149" s="2">
        <v>1</v>
      </c>
    </row>
    <row r="1150" spans="1:14" x14ac:dyDescent="0.3">
      <c r="A1150" t="s">
        <v>238</v>
      </c>
      <c r="B1150" t="s">
        <v>48</v>
      </c>
      <c r="C1150" s="2">
        <v>1</v>
      </c>
      <c r="D1150" s="2">
        <v>1</v>
      </c>
      <c r="E1150" s="2">
        <v>1</v>
      </c>
      <c r="F1150" s="2">
        <v>1</v>
      </c>
      <c r="G1150" s="2">
        <v>1</v>
      </c>
      <c r="H1150" s="2">
        <v>1</v>
      </c>
      <c r="I1150" s="2">
        <v>1</v>
      </c>
      <c r="J1150" s="2">
        <v>1</v>
      </c>
      <c r="K1150" s="2">
        <v>1</v>
      </c>
      <c r="L1150" s="2">
        <v>1</v>
      </c>
      <c r="M1150" s="2">
        <v>0.99819999999999998</v>
      </c>
      <c r="N1150" s="2">
        <v>1</v>
      </c>
    </row>
    <row r="1151" spans="1:14" x14ac:dyDescent="0.3">
      <c r="A1151" t="s">
        <v>238</v>
      </c>
      <c r="B1151" t="s">
        <v>49</v>
      </c>
      <c r="C1151" s="2">
        <v>1</v>
      </c>
      <c r="D1151" s="2">
        <v>1</v>
      </c>
      <c r="E1151" s="2">
        <v>1</v>
      </c>
      <c r="F1151" s="2">
        <v>1</v>
      </c>
      <c r="G1151" s="2">
        <v>1</v>
      </c>
      <c r="H1151" s="2">
        <v>1</v>
      </c>
      <c r="I1151" s="2">
        <v>1</v>
      </c>
      <c r="J1151" s="2">
        <v>1</v>
      </c>
      <c r="K1151" s="2">
        <v>1</v>
      </c>
      <c r="L1151" s="2">
        <v>1</v>
      </c>
      <c r="M1151" s="2">
        <v>0.99860000000000004</v>
      </c>
      <c r="N1151" s="2">
        <v>1</v>
      </c>
    </row>
    <row r="1152" spans="1:14" x14ac:dyDescent="0.3">
      <c r="A1152" t="s">
        <v>238</v>
      </c>
      <c r="B1152" t="s">
        <v>50</v>
      </c>
    </row>
    <row r="1153" spans="1:14" x14ac:dyDescent="0.3">
      <c r="A1153" t="s">
        <v>238</v>
      </c>
      <c r="B1153" t="s">
        <v>51</v>
      </c>
      <c r="C1153" s="2">
        <v>0</v>
      </c>
      <c r="D1153" s="2">
        <v>0</v>
      </c>
      <c r="E1153" s="2">
        <v>0</v>
      </c>
      <c r="F1153" s="2">
        <v>0</v>
      </c>
      <c r="G1153" s="2">
        <v>0</v>
      </c>
      <c r="H1153" s="2">
        <v>0</v>
      </c>
      <c r="I1153" s="2">
        <v>0</v>
      </c>
      <c r="J1153" s="2">
        <v>0</v>
      </c>
      <c r="K1153" s="2">
        <v>0</v>
      </c>
      <c r="L1153" s="2">
        <v>0</v>
      </c>
      <c r="M1153" s="2">
        <v>0</v>
      </c>
      <c r="N1153" s="2">
        <v>0</v>
      </c>
    </row>
    <row r="1154" spans="1:14" x14ac:dyDescent="0.3">
      <c r="A1154" t="s">
        <v>238</v>
      </c>
      <c r="B1154" t="s">
        <v>52</v>
      </c>
      <c r="C1154" s="2">
        <v>0</v>
      </c>
      <c r="D1154" s="2">
        <v>0</v>
      </c>
      <c r="E1154" s="2">
        <v>0</v>
      </c>
      <c r="F1154" s="2">
        <v>0</v>
      </c>
      <c r="G1154" s="2">
        <v>0</v>
      </c>
      <c r="H1154" s="2">
        <v>0</v>
      </c>
      <c r="I1154" s="2">
        <v>0</v>
      </c>
      <c r="J1154" s="2">
        <v>0</v>
      </c>
      <c r="K1154" s="2">
        <v>0</v>
      </c>
      <c r="L1154" s="2">
        <v>0</v>
      </c>
      <c r="M1154" s="2">
        <v>0</v>
      </c>
      <c r="N1154" s="2">
        <v>0</v>
      </c>
    </row>
    <row r="1155" spans="1:14" x14ac:dyDescent="0.3">
      <c r="A1155" t="s">
        <v>238</v>
      </c>
      <c r="B1155" t="s">
        <v>53</v>
      </c>
      <c r="C1155" s="2">
        <v>0</v>
      </c>
      <c r="D1155" s="2">
        <v>0</v>
      </c>
      <c r="E1155" s="2">
        <v>0</v>
      </c>
      <c r="F1155" s="2">
        <v>0</v>
      </c>
      <c r="G1155" s="2">
        <v>0</v>
      </c>
      <c r="H1155" s="2">
        <v>0</v>
      </c>
      <c r="I1155" s="2">
        <v>0</v>
      </c>
      <c r="J1155" s="2">
        <v>0</v>
      </c>
      <c r="K1155" s="2">
        <v>0</v>
      </c>
      <c r="L1155" s="2">
        <v>0</v>
      </c>
      <c r="M1155" s="2">
        <v>0</v>
      </c>
      <c r="N1155" s="2">
        <v>0</v>
      </c>
    </row>
    <row r="1156" spans="1:14" x14ac:dyDescent="0.3">
      <c r="A1156" t="s">
        <v>238</v>
      </c>
      <c r="B1156" t="s">
        <v>54</v>
      </c>
      <c r="C1156" s="2">
        <v>0</v>
      </c>
      <c r="D1156" s="2">
        <v>0</v>
      </c>
      <c r="E1156" s="2">
        <v>0</v>
      </c>
      <c r="F1156" s="2">
        <v>0</v>
      </c>
      <c r="G1156" s="2">
        <v>0</v>
      </c>
      <c r="H1156" s="2">
        <v>0</v>
      </c>
      <c r="I1156" s="2">
        <v>0</v>
      </c>
      <c r="J1156" s="2">
        <v>0</v>
      </c>
      <c r="K1156" s="2">
        <v>0</v>
      </c>
      <c r="L1156" s="2">
        <v>0</v>
      </c>
      <c r="M1156" s="2">
        <v>0</v>
      </c>
      <c r="N1156" s="2">
        <v>0</v>
      </c>
    </row>
    <row r="1157" spans="1:14" x14ac:dyDescent="0.3">
      <c r="A1157" t="s">
        <v>238</v>
      </c>
      <c r="B1157" t="s">
        <v>55</v>
      </c>
      <c r="C1157" s="2">
        <v>0</v>
      </c>
      <c r="D1157" s="2">
        <v>0</v>
      </c>
      <c r="E1157" s="2">
        <v>0</v>
      </c>
      <c r="F1157" s="2">
        <v>0</v>
      </c>
      <c r="G1157" s="2">
        <v>0</v>
      </c>
      <c r="H1157" s="2">
        <v>0</v>
      </c>
      <c r="I1157" s="2">
        <v>0</v>
      </c>
      <c r="J1157" s="2">
        <v>0</v>
      </c>
      <c r="K1157" s="2">
        <v>0</v>
      </c>
      <c r="L1157" s="2">
        <v>0</v>
      </c>
      <c r="M1157" s="2">
        <v>0</v>
      </c>
      <c r="N1157" s="2">
        <v>0</v>
      </c>
    </row>
    <row r="1158" spans="1:14" x14ac:dyDescent="0.3">
      <c r="A1158" t="s">
        <v>238</v>
      </c>
      <c r="B1158" t="s">
        <v>56</v>
      </c>
      <c r="C1158" s="2">
        <v>0</v>
      </c>
      <c r="D1158" s="2">
        <v>0</v>
      </c>
      <c r="E1158" s="2">
        <v>0</v>
      </c>
      <c r="F1158" s="2">
        <v>0</v>
      </c>
      <c r="G1158" s="2">
        <v>0</v>
      </c>
      <c r="H1158" s="2">
        <v>0</v>
      </c>
      <c r="I1158" s="2">
        <v>0</v>
      </c>
      <c r="J1158" s="2">
        <v>0</v>
      </c>
      <c r="K1158" s="2">
        <v>0</v>
      </c>
      <c r="L1158" s="2">
        <v>0</v>
      </c>
      <c r="M1158" s="2">
        <v>0</v>
      </c>
      <c r="N1158" s="2">
        <v>0</v>
      </c>
    </row>
    <row r="1159" spans="1:14" x14ac:dyDescent="0.3">
      <c r="A1159" t="s">
        <v>238</v>
      </c>
      <c r="B1159" t="s">
        <v>57</v>
      </c>
      <c r="C1159" s="2">
        <v>0</v>
      </c>
      <c r="D1159" s="2">
        <v>0</v>
      </c>
      <c r="E1159" s="2">
        <v>0</v>
      </c>
      <c r="F1159" s="2">
        <v>0</v>
      </c>
      <c r="G1159" s="2">
        <v>0</v>
      </c>
      <c r="H1159" s="2">
        <v>0</v>
      </c>
      <c r="I1159" s="2">
        <v>0</v>
      </c>
      <c r="J1159" s="2">
        <v>0</v>
      </c>
      <c r="K1159" s="2">
        <v>0</v>
      </c>
      <c r="L1159" s="2">
        <v>0</v>
      </c>
      <c r="M1159" s="2">
        <v>0</v>
      </c>
      <c r="N1159" s="2">
        <v>0</v>
      </c>
    </row>
    <row r="1160" spans="1:14" x14ac:dyDescent="0.3">
      <c r="A1160" t="s">
        <v>238</v>
      </c>
      <c r="B1160" t="s">
        <v>58</v>
      </c>
    </row>
    <row r="1161" spans="1:14" x14ac:dyDescent="0.3">
      <c r="A1161" t="s">
        <v>238</v>
      </c>
      <c r="B1161" t="s">
        <v>59</v>
      </c>
      <c r="C1161">
        <v>1</v>
      </c>
      <c r="D1161">
        <v>1</v>
      </c>
      <c r="E1161">
        <v>1</v>
      </c>
      <c r="F1161">
        <v>1</v>
      </c>
      <c r="G1161">
        <v>1</v>
      </c>
      <c r="H1161">
        <v>1</v>
      </c>
      <c r="I1161">
        <v>1</v>
      </c>
      <c r="J1161">
        <v>1</v>
      </c>
      <c r="K1161">
        <v>1</v>
      </c>
      <c r="L1161">
        <v>1</v>
      </c>
      <c r="M1161">
        <v>1</v>
      </c>
      <c r="N1161">
        <v>1</v>
      </c>
    </row>
    <row r="1162" spans="1:14" x14ac:dyDescent="0.3">
      <c r="A1162" t="s">
        <v>238</v>
      </c>
      <c r="B1162" t="s">
        <v>60</v>
      </c>
      <c r="C1162">
        <v>1</v>
      </c>
      <c r="D1162">
        <v>1</v>
      </c>
      <c r="E1162">
        <v>1</v>
      </c>
      <c r="F1162">
        <v>1</v>
      </c>
      <c r="G1162">
        <v>1</v>
      </c>
      <c r="H1162">
        <v>1</v>
      </c>
      <c r="I1162">
        <v>1</v>
      </c>
      <c r="J1162">
        <v>1</v>
      </c>
      <c r="K1162">
        <v>1</v>
      </c>
      <c r="L1162">
        <v>1</v>
      </c>
      <c r="M1162">
        <v>1</v>
      </c>
      <c r="N1162">
        <v>1</v>
      </c>
    </row>
    <row r="1163" spans="1:14" x14ac:dyDescent="0.3">
      <c r="A1163" t="s">
        <v>238</v>
      </c>
      <c r="B1163" t="s">
        <v>61</v>
      </c>
      <c r="C1163">
        <v>1</v>
      </c>
      <c r="D1163">
        <v>1</v>
      </c>
      <c r="E1163">
        <v>1</v>
      </c>
      <c r="F1163">
        <v>1</v>
      </c>
      <c r="G1163">
        <v>1</v>
      </c>
      <c r="H1163">
        <v>1</v>
      </c>
      <c r="I1163">
        <v>1</v>
      </c>
      <c r="J1163">
        <v>1</v>
      </c>
      <c r="K1163">
        <v>1</v>
      </c>
      <c r="L1163">
        <v>1</v>
      </c>
      <c r="M1163">
        <v>1</v>
      </c>
      <c r="N1163">
        <v>1</v>
      </c>
    </row>
    <row r="1164" spans="1:14" x14ac:dyDescent="0.3">
      <c r="A1164" t="s">
        <v>238</v>
      </c>
      <c r="B1164" t="s">
        <v>62</v>
      </c>
      <c r="C1164">
        <v>1</v>
      </c>
      <c r="D1164">
        <v>1</v>
      </c>
      <c r="E1164">
        <v>1</v>
      </c>
      <c r="F1164">
        <v>1</v>
      </c>
      <c r="G1164">
        <v>1</v>
      </c>
      <c r="H1164">
        <v>1</v>
      </c>
      <c r="I1164">
        <v>1</v>
      </c>
      <c r="J1164">
        <v>1</v>
      </c>
      <c r="K1164">
        <v>1</v>
      </c>
      <c r="L1164">
        <v>1</v>
      </c>
      <c r="M1164">
        <v>1</v>
      </c>
      <c r="N1164">
        <v>1</v>
      </c>
    </row>
    <row r="1166" spans="1:14" x14ac:dyDescent="0.3">
      <c r="A1166" t="s">
        <v>481</v>
      </c>
    </row>
    <row r="1168" spans="1:14" x14ac:dyDescent="0.3">
      <c r="A1168" t="s">
        <v>239</v>
      </c>
      <c r="B1168" t="s">
        <v>240</v>
      </c>
      <c r="C1168" t="s">
        <v>241</v>
      </c>
    </row>
    <row r="1169" spans="1:14" x14ac:dyDescent="0.3">
      <c r="A1169" t="s">
        <v>242</v>
      </c>
      <c r="B1169" t="s">
        <v>3</v>
      </c>
      <c r="C1169" s="1">
        <v>41640</v>
      </c>
      <c r="D1169" s="1">
        <v>41671</v>
      </c>
      <c r="E1169" s="1">
        <v>41699</v>
      </c>
      <c r="F1169" s="1">
        <v>41730</v>
      </c>
      <c r="G1169" s="1">
        <v>41760</v>
      </c>
      <c r="H1169" s="1">
        <v>41791</v>
      </c>
      <c r="I1169" s="1">
        <v>41821</v>
      </c>
      <c r="J1169" s="1">
        <v>41852</v>
      </c>
      <c r="K1169" s="1">
        <v>41883</v>
      </c>
      <c r="L1169" s="1">
        <v>41913</v>
      </c>
      <c r="M1169" s="1">
        <v>41944</v>
      </c>
      <c r="N1169" s="1">
        <v>41974</v>
      </c>
    </row>
    <row r="1170" spans="1:14" x14ac:dyDescent="0.3">
      <c r="A1170" t="s">
        <v>242</v>
      </c>
      <c r="B1170" t="s">
        <v>4</v>
      </c>
      <c r="C1170">
        <v>6</v>
      </c>
      <c r="D1170">
        <v>6</v>
      </c>
      <c r="E1170">
        <v>6</v>
      </c>
      <c r="F1170">
        <v>6</v>
      </c>
      <c r="G1170">
        <v>6</v>
      </c>
      <c r="H1170">
        <v>6</v>
      </c>
      <c r="I1170">
        <v>6</v>
      </c>
      <c r="J1170">
        <v>6</v>
      </c>
      <c r="K1170">
        <v>6</v>
      </c>
      <c r="L1170">
        <v>6</v>
      </c>
      <c r="M1170">
        <v>6</v>
      </c>
      <c r="N1170">
        <v>6</v>
      </c>
    </row>
    <row r="1171" spans="1:14" x14ac:dyDescent="0.3">
      <c r="A1171" t="s">
        <v>242</v>
      </c>
      <c r="B1171" t="s">
        <v>5</v>
      </c>
      <c r="C1171">
        <v>1051578</v>
      </c>
      <c r="D1171">
        <v>1361642</v>
      </c>
      <c r="E1171">
        <v>1357817</v>
      </c>
      <c r="F1171">
        <v>2140769</v>
      </c>
      <c r="G1171">
        <v>2227774</v>
      </c>
      <c r="H1171">
        <v>1630542</v>
      </c>
      <c r="I1171">
        <v>1516219</v>
      </c>
      <c r="J1171">
        <v>1704833</v>
      </c>
      <c r="K1171">
        <v>1101581</v>
      </c>
      <c r="L1171">
        <v>824719</v>
      </c>
      <c r="M1171">
        <v>615502</v>
      </c>
      <c r="N1171">
        <v>261070</v>
      </c>
    </row>
    <row r="1172" spans="1:14" x14ac:dyDescent="0.3">
      <c r="A1172" t="s">
        <v>242</v>
      </c>
      <c r="B1172" t="s">
        <v>6</v>
      </c>
    </row>
    <row r="1173" spans="1:14" x14ac:dyDescent="0.3">
      <c r="A1173" t="s">
        <v>242</v>
      </c>
      <c r="B1173" t="s">
        <v>7</v>
      </c>
      <c r="C1173">
        <v>6</v>
      </c>
      <c r="D1173">
        <v>6</v>
      </c>
      <c r="E1173">
        <v>6</v>
      </c>
      <c r="F1173">
        <v>6</v>
      </c>
      <c r="G1173">
        <v>6</v>
      </c>
      <c r="H1173">
        <v>6</v>
      </c>
      <c r="I1173">
        <v>6</v>
      </c>
      <c r="J1173">
        <v>6</v>
      </c>
      <c r="K1173">
        <v>6</v>
      </c>
      <c r="L1173">
        <v>6</v>
      </c>
      <c r="M1173">
        <v>6</v>
      </c>
      <c r="N1173">
        <v>6</v>
      </c>
    </row>
    <row r="1174" spans="1:14" x14ac:dyDescent="0.3">
      <c r="A1174" t="s">
        <v>242</v>
      </c>
      <c r="B1174" t="s">
        <v>8</v>
      </c>
    </row>
    <row r="1175" spans="1:14" x14ac:dyDescent="0.3">
      <c r="A1175" t="s">
        <v>242</v>
      </c>
      <c r="B1175" t="s">
        <v>9</v>
      </c>
      <c r="C1175">
        <v>968797</v>
      </c>
      <c r="D1175">
        <v>1312137</v>
      </c>
      <c r="E1175">
        <v>2578683</v>
      </c>
      <c r="F1175">
        <v>1490564</v>
      </c>
      <c r="G1175">
        <v>2406046</v>
      </c>
      <c r="H1175">
        <v>1205280</v>
      </c>
      <c r="I1175">
        <v>1515679</v>
      </c>
      <c r="J1175">
        <v>1690158</v>
      </c>
      <c r="K1175">
        <v>825001</v>
      </c>
      <c r="L1175">
        <v>700644</v>
      </c>
      <c r="M1175">
        <v>226354</v>
      </c>
      <c r="N1175">
        <v>414810</v>
      </c>
    </row>
    <row r="1176" spans="1:14" x14ac:dyDescent="0.3">
      <c r="A1176" t="s">
        <v>242</v>
      </c>
      <c r="B1176" t="s">
        <v>10</v>
      </c>
      <c r="C1176">
        <v>217484</v>
      </c>
      <c r="D1176">
        <v>301373</v>
      </c>
      <c r="E1176">
        <v>583312</v>
      </c>
      <c r="F1176">
        <v>440764</v>
      </c>
      <c r="G1176">
        <v>628910</v>
      </c>
      <c r="H1176">
        <v>332720</v>
      </c>
      <c r="I1176">
        <v>403350</v>
      </c>
      <c r="J1176">
        <v>499181</v>
      </c>
      <c r="K1176">
        <v>248421</v>
      </c>
      <c r="L1176">
        <v>238400</v>
      </c>
      <c r="M1176">
        <v>28459</v>
      </c>
      <c r="N1176">
        <v>92152</v>
      </c>
    </row>
    <row r="1177" spans="1:14" x14ac:dyDescent="0.3">
      <c r="A1177" t="s">
        <v>242</v>
      </c>
      <c r="B1177" t="s">
        <v>11</v>
      </c>
      <c r="C1177">
        <v>751314</v>
      </c>
      <c r="D1177">
        <v>1010764</v>
      </c>
      <c r="E1177">
        <v>1995371</v>
      </c>
      <c r="F1177">
        <v>1049800</v>
      </c>
      <c r="G1177">
        <v>1777137</v>
      </c>
      <c r="H1177">
        <v>872560</v>
      </c>
      <c r="I1177">
        <v>1112329</v>
      </c>
      <c r="J1177">
        <v>1190977</v>
      </c>
      <c r="K1177">
        <v>576579</v>
      </c>
      <c r="L1177">
        <v>462245</v>
      </c>
      <c r="M1177">
        <v>197895</v>
      </c>
      <c r="N1177">
        <v>322658</v>
      </c>
    </row>
    <row r="1178" spans="1:14" x14ac:dyDescent="0.3">
      <c r="A1178" t="s">
        <v>242</v>
      </c>
      <c r="B1178" t="s">
        <v>12</v>
      </c>
      <c r="C1178" s="2">
        <v>0.22449</v>
      </c>
      <c r="D1178" s="2">
        <v>0.22968</v>
      </c>
      <c r="E1178" s="2">
        <v>0.22620999999999999</v>
      </c>
      <c r="F1178" s="2">
        <v>0.29570000000000002</v>
      </c>
      <c r="G1178" s="2">
        <v>0.26139000000000001</v>
      </c>
      <c r="H1178" s="2">
        <v>0.27605000000000002</v>
      </c>
      <c r="I1178" s="2">
        <v>0.26612000000000002</v>
      </c>
      <c r="J1178" s="2">
        <v>0.29535</v>
      </c>
      <c r="K1178" s="2">
        <v>0.30112</v>
      </c>
      <c r="L1178" s="2">
        <v>0.34026000000000001</v>
      </c>
      <c r="M1178" s="2">
        <v>0.12573000000000001</v>
      </c>
      <c r="N1178" s="2">
        <v>0.22214999999999999</v>
      </c>
    </row>
    <row r="1179" spans="1:14" x14ac:dyDescent="0.3">
      <c r="A1179" t="s">
        <v>242</v>
      </c>
      <c r="B1179" t="s">
        <v>13</v>
      </c>
      <c r="C1179" s="2">
        <v>0.77551000000000003</v>
      </c>
      <c r="D1179" s="2">
        <v>0.77032</v>
      </c>
      <c r="E1179" s="2">
        <v>0.77378999999999998</v>
      </c>
      <c r="F1179" s="2">
        <v>0.70430000000000004</v>
      </c>
      <c r="G1179" s="2">
        <v>0.73860999999999999</v>
      </c>
      <c r="H1179" s="2">
        <v>0.72394999999999998</v>
      </c>
      <c r="I1179" s="2">
        <v>0.73387999999999998</v>
      </c>
      <c r="J1179" s="2">
        <v>0.70465</v>
      </c>
      <c r="K1179" s="2">
        <v>0.69887999999999995</v>
      </c>
      <c r="L1179" s="2">
        <v>0.65973999999999999</v>
      </c>
      <c r="M1179" s="2">
        <v>0.87426999999999999</v>
      </c>
      <c r="N1179" s="2">
        <v>0.77785000000000004</v>
      </c>
    </row>
    <row r="1180" spans="1:14" x14ac:dyDescent="0.3">
      <c r="A1180" t="s">
        <v>242</v>
      </c>
      <c r="B1180" t="s">
        <v>14</v>
      </c>
    </row>
    <row r="1181" spans="1:14" x14ac:dyDescent="0.3">
      <c r="A1181" t="s">
        <v>242</v>
      </c>
      <c r="B1181" t="s">
        <v>15</v>
      </c>
      <c r="C1181">
        <v>3451</v>
      </c>
      <c r="D1181">
        <v>4709</v>
      </c>
      <c r="E1181">
        <v>7495</v>
      </c>
      <c r="F1181">
        <v>5032</v>
      </c>
      <c r="G1181">
        <v>6049</v>
      </c>
      <c r="H1181">
        <v>3858</v>
      </c>
      <c r="I1181">
        <v>4558</v>
      </c>
      <c r="J1181">
        <v>5892</v>
      </c>
      <c r="K1181">
        <v>4355</v>
      </c>
      <c r="L1181">
        <v>5026</v>
      </c>
      <c r="M1181">
        <v>4745</v>
      </c>
      <c r="N1181">
        <v>1317</v>
      </c>
    </row>
    <row r="1182" spans="1:14" x14ac:dyDescent="0.3">
      <c r="A1182" t="s">
        <v>242</v>
      </c>
      <c r="B1182" t="s">
        <v>16</v>
      </c>
      <c r="C1182">
        <v>3114</v>
      </c>
      <c r="D1182">
        <v>3902</v>
      </c>
      <c r="E1182">
        <v>5818</v>
      </c>
      <c r="F1182">
        <v>4539</v>
      </c>
      <c r="G1182">
        <v>5488</v>
      </c>
      <c r="H1182">
        <v>3731</v>
      </c>
      <c r="I1182">
        <v>4444</v>
      </c>
      <c r="J1182">
        <v>5223</v>
      </c>
      <c r="K1182">
        <v>3403</v>
      </c>
      <c r="L1182">
        <v>4903</v>
      </c>
      <c r="M1182">
        <v>928</v>
      </c>
      <c r="N1182">
        <v>1006</v>
      </c>
    </row>
    <row r="1183" spans="1:14" x14ac:dyDescent="0.3">
      <c r="A1183" t="s">
        <v>242</v>
      </c>
      <c r="B1183" t="s">
        <v>17</v>
      </c>
      <c r="C1183">
        <v>3451</v>
      </c>
      <c r="D1183">
        <v>4690</v>
      </c>
      <c r="E1183">
        <v>7359</v>
      </c>
      <c r="F1183">
        <v>4902</v>
      </c>
      <c r="G1183">
        <v>5884</v>
      </c>
      <c r="H1183">
        <v>3650</v>
      </c>
      <c r="I1183">
        <v>3740</v>
      </c>
      <c r="J1183">
        <v>5695</v>
      </c>
      <c r="K1183">
        <v>4130</v>
      </c>
      <c r="L1183">
        <v>4872</v>
      </c>
      <c r="M1183">
        <v>4745</v>
      </c>
      <c r="N1183">
        <v>1317</v>
      </c>
    </row>
    <row r="1184" spans="1:14" x14ac:dyDescent="0.3">
      <c r="A1184" t="s">
        <v>242</v>
      </c>
      <c r="B1184" t="s">
        <v>18</v>
      </c>
      <c r="C1184" t="s">
        <v>243</v>
      </c>
      <c r="D1184" t="s">
        <v>244</v>
      </c>
      <c r="E1184" t="s">
        <v>245</v>
      </c>
      <c r="F1184" t="s">
        <v>22</v>
      </c>
      <c r="G1184" t="s">
        <v>246</v>
      </c>
      <c r="H1184" t="s">
        <v>247</v>
      </c>
      <c r="I1184" t="s">
        <v>248</v>
      </c>
      <c r="J1184" t="s">
        <v>249</v>
      </c>
      <c r="K1184" t="s">
        <v>250</v>
      </c>
      <c r="L1184" t="s">
        <v>251</v>
      </c>
      <c r="M1184" t="s">
        <v>252</v>
      </c>
      <c r="N1184" t="s">
        <v>253</v>
      </c>
    </row>
    <row r="1185" spans="1:14" x14ac:dyDescent="0.3">
      <c r="A1185" t="s">
        <v>242</v>
      </c>
      <c r="B1185" t="s">
        <v>31</v>
      </c>
      <c r="C1185" t="s">
        <v>78</v>
      </c>
      <c r="D1185" t="s">
        <v>77</v>
      </c>
      <c r="E1185" t="s">
        <v>96</v>
      </c>
      <c r="F1185" t="s">
        <v>96</v>
      </c>
      <c r="G1185" t="s">
        <v>165</v>
      </c>
      <c r="H1185" t="s">
        <v>96</v>
      </c>
      <c r="I1185" t="s">
        <v>34</v>
      </c>
      <c r="J1185" t="s">
        <v>220</v>
      </c>
      <c r="K1185" t="s">
        <v>78</v>
      </c>
      <c r="L1185" t="s">
        <v>254</v>
      </c>
      <c r="M1185" t="s">
        <v>254</v>
      </c>
      <c r="N1185" t="s">
        <v>96</v>
      </c>
    </row>
    <row r="1186" spans="1:14" x14ac:dyDescent="0.3">
      <c r="A1186" t="s">
        <v>242</v>
      </c>
      <c r="B1186" t="s">
        <v>36</v>
      </c>
      <c r="C1186">
        <v>3083</v>
      </c>
      <c r="D1186">
        <v>4470</v>
      </c>
      <c r="E1186">
        <v>5550</v>
      </c>
      <c r="F1186">
        <v>4126</v>
      </c>
      <c r="G1186">
        <v>5238</v>
      </c>
      <c r="H1186">
        <v>3018</v>
      </c>
      <c r="I1186">
        <v>3591</v>
      </c>
      <c r="J1186">
        <v>4705</v>
      </c>
      <c r="K1186">
        <v>3722</v>
      </c>
      <c r="L1186">
        <v>2842</v>
      </c>
      <c r="M1186">
        <v>4342</v>
      </c>
      <c r="N1186">
        <v>1124</v>
      </c>
    </row>
    <row r="1187" spans="1:14" x14ac:dyDescent="0.3">
      <c r="A1187" t="s">
        <v>242</v>
      </c>
      <c r="B1187" t="s">
        <v>37</v>
      </c>
      <c r="C1187">
        <v>3016</v>
      </c>
      <c r="D1187">
        <v>3846</v>
      </c>
      <c r="E1187">
        <v>5029</v>
      </c>
      <c r="F1187">
        <v>4126</v>
      </c>
      <c r="G1187">
        <v>5193</v>
      </c>
      <c r="H1187">
        <v>3018</v>
      </c>
      <c r="I1187">
        <v>3591</v>
      </c>
      <c r="J1187">
        <v>4316</v>
      </c>
      <c r="K1187">
        <v>2795</v>
      </c>
      <c r="L1187">
        <v>2794</v>
      </c>
      <c r="M1187">
        <v>902</v>
      </c>
      <c r="N1187">
        <v>884</v>
      </c>
    </row>
    <row r="1188" spans="1:14" x14ac:dyDescent="0.3">
      <c r="A1188" t="s">
        <v>242</v>
      </c>
      <c r="B1188" t="s">
        <v>38</v>
      </c>
      <c r="C1188">
        <v>3083</v>
      </c>
      <c r="D1188">
        <v>4470</v>
      </c>
      <c r="E1188">
        <v>5550</v>
      </c>
      <c r="F1188">
        <v>4018</v>
      </c>
      <c r="G1188">
        <v>5238</v>
      </c>
      <c r="H1188">
        <v>2868</v>
      </c>
      <c r="I1188">
        <v>2978</v>
      </c>
      <c r="J1188">
        <v>4705</v>
      </c>
      <c r="K1188">
        <v>3722</v>
      </c>
      <c r="L1188">
        <v>2842</v>
      </c>
      <c r="M1188">
        <v>4342</v>
      </c>
      <c r="N1188">
        <v>1124</v>
      </c>
    </row>
    <row r="1189" spans="1:14" x14ac:dyDescent="0.3">
      <c r="A1189" t="s">
        <v>242</v>
      </c>
      <c r="B1189" t="s">
        <v>39</v>
      </c>
      <c r="C1189">
        <v>1716</v>
      </c>
      <c r="D1189">
        <v>3494</v>
      </c>
      <c r="E1189">
        <v>4628</v>
      </c>
      <c r="F1189">
        <v>2847</v>
      </c>
      <c r="G1189">
        <v>1674</v>
      </c>
      <c r="H1189">
        <v>2158</v>
      </c>
      <c r="I1189">
        <v>2207</v>
      </c>
      <c r="J1189">
        <v>1374</v>
      </c>
      <c r="K1189">
        <v>1472</v>
      </c>
      <c r="L1189">
        <v>1157</v>
      </c>
      <c r="M1189">
        <v>23</v>
      </c>
      <c r="N1189">
        <v>639</v>
      </c>
    </row>
    <row r="1190" spans="1:14" x14ac:dyDescent="0.3">
      <c r="A1190" t="s">
        <v>242</v>
      </c>
      <c r="B1190" t="s">
        <v>40</v>
      </c>
      <c r="C1190" s="3">
        <v>41640</v>
      </c>
      <c r="D1190" s="3">
        <v>41671</v>
      </c>
      <c r="E1190" s="3">
        <v>41699</v>
      </c>
      <c r="F1190" s="3">
        <v>41730</v>
      </c>
      <c r="G1190" s="3">
        <v>41760</v>
      </c>
      <c r="H1190" s="3">
        <v>41791</v>
      </c>
      <c r="I1190" s="3">
        <v>41821</v>
      </c>
      <c r="J1190" s="3">
        <v>41852</v>
      </c>
      <c r="K1190" s="3">
        <v>41883</v>
      </c>
      <c r="L1190" s="3">
        <v>41913</v>
      </c>
      <c r="M1190" s="3">
        <v>41944</v>
      </c>
      <c r="N1190" s="3">
        <v>41974</v>
      </c>
    </row>
    <row r="1191" spans="1:14" x14ac:dyDescent="0.3">
      <c r="A1191" t="s">
        <v>242</v>
      </c>
      <c r="B1191" t="s">
        <v>41</v>
      </c>
      <c r="C1191" s="2">
        <v>0.37740000000000001</v>
      </c>
      <c r="D1191" s="2">
        <v>0.41470000000000001</v>
      </c>
      <c r="E1191" s="2">
        <v>0.46300000000000002</v>
      </c>
      <c r="F1191" s="2">
        <v>0.41139999999999999</v>
      </c>
      <c r="G1191" s="2">
        <v>0.53469999999999995</v>
      </c>
      <c r="H1191" s="2">
        <v>0.43390000000000001</v>
      </c>
      <c r="I1191" s="2">
        <v>0.44690000000000002</v>
      </c>
      <c r="J1191" s="2">
        <v>0.3856</v>
      </c>
      <c r="K1191" s="2">
        <v>0.2631</v>
      </c>
      <c r="L1191" s="2">
        <v>0.18740000000000001</v>
      </c>
      <c r="M1191" s="2">
        <v>6.6299999999999998E-2</v>
      </c>
      <c r="N1191" s="2">
        <v>0.42320000000000002</v>
      </c>
    </row>
    <row r="1192" spans="1:14" x14ac:dyDescent="0.3">
      <c r="A1192" t="s">
        <v>242</v>
      </c>
      <c r="B1192" t="s">
        <v>42</v>
      </c>
      <c r="C1192" s="2">
        <v>0.39689999999999998</v>
      </c>
      <c r="D1192" s="2">
        <v>0.48280000000000001</v>
      </c>
      <c r="E1192" s="2">
        <v>0.5968</v>
      </c>
      <c r="F1192" s="2">
        <v>0.49049999999999999</v>
      </c>
      <c r="G1192" s="2">
        <v>0.60629999999999995</v>
      </c>
      <c r="H1192" s="2">
        <v>0.4718</v>
      </c>
      <c r="I1192" s="2">
        <v>0.45829999999999999</v>
      </c>
      <c r="J1192" s="2">
        <v>0.50570000000000004</v>
      </c>
      <c r="K1192" s="2">
        <v>0.38629999999999998</v>
      </c>
      <c r="L1192" s="2">
        <v>0.2349</v>
      </c>
      <c r="M1192" s="2">
        <v>0.2016</v>
      </c>
      <c r="N1192" s="2">
        <v>0.52049999999999996</v>
      </c>
    </row>
    <row r="1193" spans="1:14" x14ac:dyDescent="0.3">
      <c r="A1193" t="s">
        <v>242</v>
      </c>
      <c r="B1193" t="s">
        <v>43</v>
      </c>
      <c r="C1193" s="2">
        <v>0.38329999999999997</v>
      </c>
      <c r="D1193" s="2">
        <v>0.4209</v>
      </c>
      <c r="E1193" s="2">
        <v>0.47160000000000002</v>
      </c>
      <c r="F1193" s="2">
        <v>0.4103</v>
      </c>
      <c r="G1193" s="2">
        <v>0.54420000000000002</v>
      </c>
      <c r="H1193" s="2">
        <v>0.4501</v>
      </c>
      <c r="I1193" s="2">
        <v>0.54469999999999996</v>
      </c>
      <c r="J1193" s="2">
        <v>0.37680000000000002</v>
      </c>
      <c r="K1193" s="2">
        <v>0.26290000000000002</v>
      </c>
      <c r="L1193" s="2">
        <v>0.1767</v>
      </c>
      <c r="M1193" s="2">
        <v>7.3400000000000007E-2</v>
      </c>
      <c r="N1193" s="2">
        <v>0.43120000000000003</v>
      </c>
    </row>
    <row r="1194" spans="1:14" x14ac:dyDescent="0.3">
      <c r="A1194" t="s">
        <v>242</v>
      </c>
      <c r="B1194" t="s">
        <v>44</v>
      </c>
      <c r="C1194" s="2">
        <v>0.89349999999999996</v>
      </c>
      <c r="D1194" s="2">
        <v>0.94920000000000004</v>
      </c>
      <c r="E1194" s="2">
        <v>0.74039999999999995</v>
      </c>
      <c r="F1194" s="2">
        <v>0.82010000000000005</v>
      </c>
      <c r="G1194" s="2">
        <v>0.86599999999999999</v>
      </c>
      <c r="H1194" s="2">
        <v>0.78239999999999998</v>
      </c>
      <c r="I1194" s="2">
        <v>0.78779999999999994</v>
      </c>
      <c r="J1194" s="2">
        <v>0.79859999999999998</v>
      </c>
      <c r="K1194" s="2">
        <v>0.85450000000000004</v>
      </c>
      <c r="L1194" s="2">
        <v>0.5655</v>
      </c>
      <c r="M1194" s="2">
        <v>0.91520000000000001</v>
      </c>
      <c r="N1194" s="2">
        <v>0.85329999999999995</v>
      </c>
    </row>
    <row r="1195" spans="1:14" x14ac:dyDescent="0.3">
      <c r="A1195" t="s">
        <v>242</v>
      </c>
      <c r="B1195" t="s">
        <v>45</v>
      </c>
      <c r="C1195" s="2">
        <v>0.49740000000000001</v>
      </c>
      <c r="D1195" s="2">
        <v>0.74209999999999998</v>
      </c>
      <c r="E1195" s="2">
        <v>0.61750000000000005</v>
      </c>
      <c r="F1195" s="2">
        <v>0.56579999999999997</v>
      </c>
      <c r="G1195" s="2">
        <v>0.27679999999999999</v>
      </c>
      <c r="H1195" s="2">
        <v>0.5595</v>
      </c>
      <c r="I1195" s="2">
        <v>0.48409999999999997</v>
      </c>
      <c r="J1195" s="2">
        <v>0.23319999999999999</v>
      </c>
      <c r="K1195" s="2">
        <v>0.33800000000000002</v>
      </c>
      <c r="L1195" s="2">
        <v>0.23019999999999999</v>
      </c>
      <c r="M1195" s="2">
        <v>4.7999999999999996E-3</v>
      </c>
      <c r="N1195" s="2">
        <v>0.48520000000000002</v>
      </c>
    </row>
    <row r="1196" spans="1:14" x14ac:dyDescent="0.3">
      <c r="A1196" t="s">
        <v>242</v>
      </c>
      <c r="B1196" t="s">
        <v>46</v>
      </c>
      <c r="C1196" s="2">
        <v>0.42230000000000001</v>
      </c>
      <c r="D1196" s="2">
        <v>0.43690000000000001</v>
      </c>
      <c r="E1196" s="2">
        <v>0.62539999999999996</v>
      </c>
      <c r="F1196" s="2">
        <v>0.50170000000000003</v>
      </c>
      <c r="G1196" s="2">
        <v>0.61739999999999995</v>
      </c>
      <c r="H1196" s="2">
        <v>0.55459999999999998</v>
      </c>
      <c r="I1196" s="2">
        <v>0.56730000000000003</v>
      </c>
      <c r="J1196" s="2">
        <v>0.48280000000000001</v>
      </c>
      <c r="K1196" s="2">
        <v>0.30790000000000001</v>
      </c>
      <c r="L1196" s="2">
        <v>0.33139999999999997</v>
      </c>
      <c r="M1196" s="2">
        <v>7.2400000000000006E-2</v>
      </c>
      <c r="N1196" s="2">
        <v>0.496</v>
      </c>
    </row>
    <row r="1197" spans="1:14" x14ac:dyDescent="0.3">
      <c r="A1197" t="s">
        <v>242</v>
      </c>
      <c r="B1197" t="s">
        <v>47</v>
      </c>
      <c r="C1197" s="2">
        <v>0.4098</v>
      </c>
      <c r="D1197" s="2">
        <v>0.48980000000000001</v>
      </c>
      <c r="E1197" s="2">
        <v>0.69040000000000001</v>
      </c>
      <c r="F1197" s="2">
        <v>0.53949999999999998</v>
      </c>
      <c r="G1197" s="2">
        <v>0.64070000000000005</v>
      </c>
      <c r="H1197" s="2">
        <v>0.58330000000000004</v>
      </c>
      <c r="I1197" s="2">
        <v>0.56720000000000004</v>
      </c>
      <c r="J1197" s="2">
        <v>0.61199999999999999</v>
      </c>
      <c r="K1197" s="2">
        <v>0.47020000000000001</v>
      </c>
      <c r="L1197" s="2">
        <v>0.41220000000000001</v>
      </c>
      <c r="M1197" s="2">
        <v>0.2077</v>
      </c>
      <c r="N1197" s="2">
        <v>0.59219999999999995</v>
      </c>
    </row>
    <row r="1198" spans="1:14" x14ac:dyDescent="0.3">
      <c r="A1198" t="s">
        <v>242</v>
      </c>
      <c r="B1198" t="s">
        <v>48</v>
      </c>
      <c r="C1198" s="2">
        <v>0.42899999999999999</v>
      </c>
      <c r="D1198" s="2">
        <v>0.44169999999999998</v>
      </c>
      <c r="E1198" s="2">
        <v>0.62529999999999997</v>
      </c>
      <c r="F1198" s="2">
        <v>0.50049999999999994</v>
      </c>
      <c r="G1198" s="2">
        <v>0.61129999999999995</v>
      </c>
      <c r="H1198" s="2">
        <v>0.57289999999999996</v>
      </c>
      <c r="I1198" s="2">
        <v>0.68410000000000004</v>
      </c>
      <c r="J1198" s="2">
        <v>0.45610000000000001</v>
      </c>
      <c r="K1198" s="2">
        <v>0.2918</v>
      </c>
      <c r="L1198" s="2">
        <v>0.3029</v>
      </c>
      <c r="M1198" s="2">
        <v>8.0199999999999994E-2</v>
      </c>
      <c r="N1198" s="2">
        <v>0.50539999999999996</v>
      </c>
    </row>
    <row r="1199" spans="1:14" x14ac:dyDescent="0.3">
      <c r="A1199" t="s">
        <v>242</v>
      </c>
      <c r="B1199" t="s">
        <v>49</v>
      </c>
      <c r="C1199" s="2">
        <v>0.75860000000000005</v>
      </c>
      <c r="D1199" s="2">
        <v>0.55879999999999996</v>
      </c>
      <c r="E1199" s="2">
        <v>0.74990000000000001</v>
      </c>
      <c r="F1199" s="2">
        <v>0.72719999999999996</v>
      </c>
      <c r="G1199" s="2">
        <v>1.9319</v>
      </c>
      <c r="H1199" s="2">
        <v>0.77549999999999997</v>
      </c>
      <c r="I1199" s="2">
        <v>0.92310000000000003</v>
      </c>
      <c r="J1199" s="2">
        <v>1.6536999999999999</v>
      </c>
      <c r="K1199" s="2">
        <v>0.77829999999999999</v>
      </c>
      <c r="L1199" s="2">
        <v>0.81389999999999996</v>
      </c>
      <c r="M1199" s="2">
        <v>13.668699999999999</v>
      </c>
      <c r="N1199" s="2">
        <v>0.87219999999999998</v>
      </c>
    </row>
    <row r="1200" spans="1:14" x14ac:dyDescent="0.3">
      <c r="A1200" t="s">
        <v>242</v>
      </c>
      <c r="B1200" t="s">
        <v>50</v>
      </c>
    </row>
    <row r="1201" spans="1:14" x14ac:dyDescent="0.3">
      <c r="A1201" t="s">
        <v>242</v>
      </c>
      <c r="B1201" t="s">
        <v>51</v>
      </c>
      <c r="C1201" s="2">
        <v>0</v>
      </c>
      <c r="D1201" s="2">
        <v>0</v>
      </c>
      <c r="E1201" s="2">
        <v>0</v>
      </c>
      <c r="F1201" s="2">
        <v>0</v>
      </c>
      <c r="G1201" s="2">
        <v>0</v>
      </c>
      <c r="H1201" s="2">
        <v>0</v>
      </c>
      <c r="I1201" s="2">
        <v>0</v>
      </c>
      <c r="J1201" s="2">
        <v>0</v>
      </c>
      <c r="K1201" s="2">
        <v>0</v>
      </c>
      <c r="L1201" s="2">
        <v>0</v>
      </c>
      <c r="M1201" s="2">
        <v>0</v>
      </c>
      <c r="N1201" s="2">
        <v>0</v>
      </c>
    </row>
    <row r="1202" spans="1:14" x14ac:dyDescent="0.3">
      <c r="A1202" t="s">
        <v>242</v>
      </c>
      <c r="B1202" t="s">
        <v>52</v>
      </c>
      <c r="C1202" s="2">
        <v>0</v>
      </c>
      <c r="D1202" s="2">
        <v>0</v>
      </c>
      <c r="E1202" s="2">
        <v>0</v>
      </c>
      <c r="F1202" s="2">
        <v>0</v>
      </c>
      <c r="G1202" s="2">
        <v>0</v>
      </c>
      <c r="H1202" s="2">
        <v>0</v>
      </c>
      <c r="I1202" s="2">
        <v>0</v>
      </c>
      <c r="J1202" s="2">
        <v>0</v>
      </c>
      <c r="K1202" s="2">
        <v>0</v>
      </c>
      <c r="L1202" s="2">
        <v>0</v>
      </c>
      <c r="M1202" s="2">
        <v>0</v>
      </c>
      <c r="N1202" s="2">
        <v>0</v>
      </c>
    </row>
    <row r="1203" spans="1:14" x14ac:dyDescent="0.3">
      <c r="A1203" t="s">
        <v>242</v>
      </c>
      <c r="B1203" t="s">
        <v>53</v>
      </c>
      <c r="C1203" s="2">
        <v>0</v>
      </c>
      <c r="D1203" s="2">
        <v>0</v>
      </c>
      <c r="E1203" s="2">
        <v>0</v>
      </c>
      <c r="F1203" s="2">
        <v>0</v>
      </c>
      <c r="G1203" s="2">
        <v>0</v>
      </c>
      <c r="H1203" s="2">
        <v>0</v>
      </c>
      <c r="I1203" s="2">
        <v>0</v>
      </c>
      <c r="J1203" s="2">
        <v>0</v>
      </c>
      <c r="K1203" s="2">
        <v>0</v>
      </c>
      <c r="L1203" s="2">
        <v>0</v>
      </c>
      <c r="M1203" s="2">
        <v>0</v>
      </c>
      <c r="N1203" s="2">
        <v>0</v>
      </c>
    </row>
    <row r="1204" spans="1:14" x14ac:dyDescent="0.3">
      <c r="A1204" t="s">
        <v>242</v>
      </c>
      <c r="B1204" t="s">
        <v>54</v>
      </c>
      <c r="C1204" s="2">
        <v>0</v>
      </c>
      <c r="D1204" s="2">
        <v>0</v>
      </c>
      <c r="E1204" s="2">
        <v>0</v>
      </c>
      <c r="F1204" s="2">
        <v>0</v>
      </c>
      <c r="G1204" s="2">
        <v>0</v>
      </c>
      <c r="H1204" s="2">
        <v>0</v>
      </c>
      <c r="I1204" s="2">
        <v>0</v>
      </c>
      <c r="J1204" s="2">
        <v>0</v>
      </c>
      <c r="K1204" s="2">
        <v>0</v>
      </c>
      <c r="L1204" s="2">
        <v>0</v>
      </c>
      <c r="M1204" s="2">
        <v>0</v>
      </c>
      <c r="N1204" s="2">
        <v>0</v>
      </c>
    </row>
    <row r="1205" spans="1:14" x14ac:dyDescent="0.3">
      <c r="A1205" t="s">
        <v>242</v>
      </c>
      <c r="B1205" t="s">
        <v>55</v>
      </c>
      <c r="C1205" s="2">
        <v>0</v>
      </c>
      <c r="D1205" s="2">
        <v>0</v>
      </c>
      <c r="E1205" s="2">
        <v>0</v>
      </c>
      <c r="F1205" s="2">
        <v>0</v>
      </c>
      <c r="G1205" s="2">
        <v>0</v>
      </c>
      <c r="H1205" s="2">
        <v>0</v>
      </c>
      <c r="I1205" s="2">
        <v>0</v>
      </c>
      <c r="J1205" s="2">
        <v>0</v>
      </c>
      <c r="K1205" s="2">
        <v>0</v>
      </c>
      <c r="L1205" s="2">
        <v>0</v>
      </c>
      <c r="M1205" s="2">
        <v>0</v>
      </c>
      <c r="N1205" s="2">
        <v>0</v>
      </c>
    </row>
    <row r="1206" spans="1:14" x14ac:dyDescent="0.3">
      <c r="A1206" t="s">
        <v>242</v>
      </c>
      <c r="B1206" t="s">
        <v>56</v>
      </c>
      <c r="C1206" s="2">
        <v>0</v>
      </c>
      <c r="D1206" s="2">
        <v>0</v>
      </c>
      <c r="E1206" s="2">
        <v>0</v>
      </c>
      <c r="F1206" s="2">
        <v>0</v>
      </c>
      <c r="G1206" s="2">
        <v>0</v>
      </c>
      <c r="H1206" s="2">
        <v>0</v>
      </c>
      <c r="I1206" s="2">
        <v>0</v>
      </c>
      <c r="J1206" s="2">
        <v>0</v>
      </c>
      <c r="K1206" s="2">
        <v>0</v>
      </c>
      <c r="L1206" s="2">
        <v>0</v>
      </c>
      <c r="M1206" s="2">
        <v>0</v>
      </c>
      <c r="N1206" s="2">
        <v>0</v>
      </c>
    </row>
    <row r="1207" spans="1:14" x14ac:dyDescent="0.3">
      <c r="A1207" t="s">
        <v>242</v>
      </c>
      <c r="B1207" t="s">
        <v>57</v>
      </c>
      <c r="C1207" s="2">
        <v>0</v>
      </c>
      <c r="D1207" s="2">
        <v>0</v>
      </c>
      <c r="E1207" s="2">
        <v>0</v>
      </c>
      <c r="F1207" s="2">
        <v>0</v>
      </c>
      <c r="G1207" s="2">
        <v>0</v>
      </c>
      <c r="H1207" s="2">
        <v>0</v>
      </c>
      <c r="I1207" s="2">
        <v>0</v>
      </c>
      <c r="J1207" s="2">
        <v>0</v>
      </c>
      <c r="K1207" s="2">
        <v>0</v>
      </c>
      <c r="L1207" s="2">
        <v>0</v>
      </c>
      <c r="M1207" s="2">
        <v>0</v>
      </c>
      <c r="N1207" s="2">
        <v>0</v>
      </c>
    </row>
    <row r="1208" spans="1:14" x14ac:dyDescent="0.3">
      <c r="A1208" t="s">
        <v>242</v>
      </c>
      <c r="B1208" t="s">
        <v>58</v>
      </c>
    </row>
    <row r="1209" spans="1:14" x14ac:dyDescent="0.3">
      <c r="A1209" t="s">
        <v>242</v>
      </c>
      <c r="B1209" t="s">
        <v>59</v>
      </c>
      <c r="C1209">
        <v>6</v>
      </c>
      <c r="D1209">
        <v>6</v>
      </c>
      <c r="E1209">
        <v>6</v>
      </c>
      <c r="F1209">
        <v>6</v>
      </c>
      <c r="G1209">
        <v>6</v>
      </c>
      <c r="H1209">
        <v>6</v>
      </c>
      <c r="I1209">
        <v>6</v>
      </c>
      <c r="J1209">
        <v>6</v>
      </c>
      <c r="K1209">
        <v>6</v>
      </c>
      <c r="L1209">
        <v>6</v>
      </c>
      <c r="M1209">
        <v>6</v>
      </c>
      <c r="N1209">
        <v>6</v>
      </c>
    </row>
    <row r="1210" spans="1:14" x14ac:dyDescent="0.3">
      <c r="A1210" t="s">
        <v>242</v>
      </c>
      <c r="B1210" t="s">
        <v>60</v>
      </c>
      <c r="C1210">
        <v>6</v>
      </c>
      <c r="D1210">
        <v>6</v>
      </c>
      <c r="E1210">
        <v>6</v>
      </c>
      <c r="F1210">
        <v>6</v>
      </c>
      <c r="G1210">
        <v>6</v>
      </c>
      <c r="H1210">
        <v>6</v>
      </c>
      <c r="I1210">
        <v>6</v>
      </c>
      <c r="J1210">
        <v>6</v>
      </c>
      <c r="K1210">
        <v>6</v>
      </c>
      <c r="L1210">
        <v>6</v>
      </c>
      <c r="M1210">
        <v>6</v>
      </c>
      <c r="N1210">
        <v>6</v>
      </c>
    </row>
    <row r="1211" spans="1:14" x14ac:dyDescent="0.3">
      <c r="A1211" t="s">
        <v>242</v>
      </c>
      <c r="B1211" t="s">
        <v>61</v>
      </c>
      <c r="C1211">
        <v>6</v>
      </c>
      <c r="D1211">
        <v>6</v>
      </c>
      <c r="E1211">
        <v>6</v>
      </c>
      <c r="F1211">
        <v>6</v>
      </c>
      <c r="G1211">
        <v>6</v>
      </c>
      <c r="H1211">
        <v>6</v>
      </c>
      <c r="I1211">
        <v>6</v>
      </c>
      <c r="J1211">
        <v>6</v>
      </c>
      <c r="K1211">
        <v>6</v>
      </c>
      <c r="L1211">
        <v>6</v>
      </c>
      <c r="M1211">
        <v>6</v>
      </c>
      <c r="N1211">
        <v>6</v>
      </c>
    </row>
    <row r="1212" spans="1:14" x14ac:dyDescent="0.3">
      <c r="A1212" t="s">
        <v>242</v>
      </c>
      <c r="B1212" t="s">
        <v>62</v>
      </c>
      <c r="C1212">
        <v>6</v>
      </c>
      <c r="D1212">
        <v>6</v>
      </c>
      <c r="E1212">
        <v>6</v>
      </c>
      <c r="F1212">
        <v>6</v>
      </c>
      <c r="G1212">
        <v>6</v>
      </c>
      <c r="H1212">
        <v>6</v>
      </c>
      <c r="I1212">
        <v>6</v>
      </c>
      <c r="J1212">
        <v>6</v>
      </c>
      <c r="K1212">
        <v>6</v>
      </c>
      <c r="L1212">
        <v>6</v>
      </c>
      <c r="M1212">
        <v>6</v>
      </c>
      <c r="N1212">
        <v>6</v>
      </c>
    </row>
    <row r="1216" spans="1:14" x14ac:dyDescent="0.3">
      <c r="A1216" t="s">
        <v>255</v>
      </c>
      <c r="B1216" t="s">
        <v>256</v>
      </c>
    </row>
    <row r="1217" spans="1:14" x14ac:dyDescent="0.3">
      <c r="A1217" t="s">
        <v>257</v>
      </c>
      <c r="B1217" t="s">
        <v>3</v>
      </c>
      <c r="C1217" s="1">
        <v>41640</v>
      </c>
      <c r="D1217" s="1">
        <v>41671</v>
      </c>
      <c r="E1217" s="1">
        <v>41699</v>
      </c>
      <c r="F1217" s="1">
        <v>41730</v>
      </c>
      <c r="G1217" s="1">
        <v>41760</v>
      </c>
      <c r="H1217" s="1">
        <v>41791</v>
      </c>
      <c r="I1217" s="1">
        <v>41821</v>
      </c>
      <c r="J1217" s="1">
        <v>41852</v>
      </c>
      <c r="K1217" s="1">
        <v>41883</v>
      </c>
      <c r="L1217" s="1">
        <v>41913</v>
      </c>
      <c r="M1217" s="1">
        <v>41944</v>
      </c>
      <c r="N1217" s="1">
        <v>41974</v>
      </c>
    </row>
    <row r="1218" spans="1:14" x14ac:dyDescent="0.3">
      <c r="A1218" t="s">
        <v>257</v>
      </c>
      <c r="B1218" t="s">
        <v>4</v>
      </c>
      <c r="C1218">
        <v>13</v>
      </c>
      <c r="D1218">
        <v>13</v>
      </c>
      <c r="E1218">
        <v>13</v>
      </c>
      <c r="F1218">
        <v>13</v>
      </c>
      <c r="G1218">
        <v>13</v>
      </c>
      <c r="H1218">
        <v>13</v>
      </c>
      <c r="I1218">
        <v>13</v>
      </c>
      <c r="J1218">
        <v>13</v>
      </c>
      <c r="K1218">
        <v>13</v>
      </c>
      <c r="L1218">
        <v>13</v>
      </c>
      <c r="M1218">
        <v>13</v>
      </c>
      <c r="N1218">
        <v>13</v>
      </c>
    </row>
    <row r="1219" spans="1:14" x14ac:dyDescent="0.3">
      <c r="A1219" t="s">
        <v>257</v>
      </c>
      <c r="B1219" t="s">
        <v>5</v>
      </c>
      <c r="C1219">
        <v>7046869</v>
      </c>
      <c r="D1219">
        <v>4868478</v>
      </c>
      <c r="E1219">
        <v>6235371</v>
      </c>
      <c r="F1219">
        <v>4282499</v>
      </c>
      <c r="G1219">
        <v>5472720</v>
      </c>
      <c r="H1219">
        <v>4916526</v>
      </c>
      <c r="I1219">
        <v>2561708</v>
      </c>
      <c r="J1219">
        <v>3452471</v>
      </c>
      <c r="K1219">
        <v>3152656</v>
      </c>
      <c r="L1219">
        <v>6729596</v>
      </c>
      <c r="M1219">
        <v>5386908</v>
      </c>
      <c r="N1219">
        <v>3574719</v>
      </c>
    </row>
    <row r="1220" spans="1:14" x14ac:dyDescent="0.3">
      <c r="A1220" t="s">
        <v>257</v>
      </c>
      <c r="B1220" t="s">
        <v>6</v>
      </c>
    </row>
    <row r="1221" spans="1:14" x14ac:dyDescent="0.3">
      <c r="A1221" t="s">
        <v>257</v>
      </c>
      <c r="B1221" t="s">
        <v>7</v>
      </c>
      <c r="C1221">
        <v>13</v>
      </c>
      <c r="D1221">
        <v>13</v>
      </c>
      <c r="E1221">
        <v>13</v>
      </c>
      <c r="F1221">
        <v>13</v>
      </c>
      <c r="G1221">
        <v>13</v>
      </c>
      <c r="H1221">
        <v>13</v>
      </c>
      <c r="I1221">
        <v>13</v>
      </c>
      <c r="J1221">
        <v>13</v>
      </c>
      <c r="K1221">
        <v>13</v>
      </c>
      <c r="L1221">
        <v>13</v>
      </c>
      <c r="M1221">
        <v>13</v>
      </c>
      <c r="N1221">
        <v>13</v>
      </c>
    </row>
    <row r="1222" spans="1:14" x14ac:dyDescent="0.3">
      <c r="A1222" t="s">
        <v>257</v>
      </c>
      <c r="B1222" t="s">
        <v>8</v>
      </c>
    </row>
    <row r="1223" spans="1:14" x14ac:dyDescent="0.3">
      <c r="A1223" t="s">
        <v>257</v>
      </c>
      <c r="B1223" t="s">
        <v>9</v>
      </c>
      <c r="C1223">
        <v>4951647</v>
      </c>
      <c r="D1223">
        <v>5211959</v>
      </c>
      <c r="E1223">
        <v>4942531</v>
      </c>
      <c r="F1223">
        <v>4021046</v>
      </c>
      <c r="G1223">
        <v>6612643</v>
      </c>
      <c r="H1223">
        <v>3068714</v>
      </c>
      <c r="I1223">
        <v>2329146</v>
      </c>
      <c r="J1223">
        <v>4004650</v>
      </c>
      <c r="K1223">
        <v>5829316</v>
      </c>
      <c r="L1223">
        <v>5063154</v>
      </c>
      <c r="M1223">
        <v>5367514</v>
      </c>
      <c r="N1223">
        <v>3908225</v>
      </c>
    </row>
    <row r="1224" spans="1:14" x14ac:dyDescent="0.3">
      <c r="A1224" t="s">
        <v>257</v>
      </c>
      <c r="B1224" t="s">
        <v>10</v>
      </c>
      <c r="C1224">
        <v>1200236</v>
      </c>
      <c r="D1224">
        <v>1242425</v>
      </c>
      <c r="E1224">
        <v>1123706</v>
      </c>
      <c r="F1224">
        <v>1111407</v>
      </c>
      <c r="G1224">
        <v>1394339</v>
      </c>
      <c r="H1224">
        <v>736818</v>
      </c>
      <c r="I1224">
        <v>683726</v>
      </c>
      <c r="J1224">
        <v>740507</v>
      </c>
      <c r="K1224">
        <v>1853830</v>
      </c>
      <c r="L1224">
        <v>1452008</v>
      </c>
      <c r="M1224">
        <v>932790</v>
      </c>
      <c r="N1224">
        <v>593261</v>
      </c>
    </row>
    <row r="1225" spans="1:14" x14ac:dyDescent="0.3">
      <c r="A1225" t="s">
        <v>257</v>
      </c>
      <c r="B1225" t="s">
        <v>11</v>
      </c>
      <c r="C1225">
        <v>3751411</v>
      </c>
      <c r="D1225">
        <v>3969534</v>
      </c>
      <c r="E1225">
        <v>3818825</v>
      </c>
      <c r="F1225">
        <v>2909639</v>
      </c>
      <c r="G1225">
        <v>5218305</v>
      </c>
      <c r="H1225">
        <v>2331896</v>
      </c>
      <c r="I1225">
        <v>1645420</v>
      </c>
      <c r="J1225">
        <v>3264143</v>
      </c>
      <c r="K1225">
        <v>3975486</v>
      </c>
      <c r="L1225">
        <v>3611146</v>
      </c>
      <c r="M1225">
        <v>4434724</v>
      </c>
      <c r="N1225">
        <v>3314964</v>
      </c>
    </row>
    <row r="1226" spans="1:14" x14ac:dyDescent="0.3">
      <c r="A1226" t="s">
        <v>257</v>
      </c>
      <c r="B1226" t="s">
        <v>12</v>
      </c>
      <c r="C1226" s="2">
        <v>0.24238999999999999</v>
      </c>
      <c r="D1226" s="2">
        <v>0.23838000000000001</v>
      </c>
      <c r="E1226" s="2">
        <v>0.22735</v>
      </c>
      <c r="F1226" s="2">
        <v>0.27639999999999998</v>
      </c>
      <c r="G1226" s="2">
        <v>0.21085999999999999</v>
      </c>
      <c r="H1226" s="2">
        <v>0.24010999999999999</v>
      </c>
      <c r="I1226" s="2">
        <v>0.29354999999999998</v>
      </c>
      <c r="J1226" s="2">
        <v>0.18490999999999999</v>
      </c>
      <c r="K1226" s="2">
        <v>0.31802000000000002</v>
      </c>
      <c r="L1226" s="2">
        <v>0.28677999999999998</v>
      </c>
      <c r="M1226" s="2">
        <v>0.17377999999999999</v>
      </c>
      <c r="N1226" s="2">
        <v>0.15179999999999999</v>
      </c>
    </row>
    <row r="1227" spans="1:14" x14ac:dyDescent="0.3">
      <c r="A1227" t="s">
        <v>257</v>
      </c>
      <c r="B1227" t="s">
        <v>13</v>
      </c>
      <c r="C1227" s="2">
        <v>0.75761000000000001</v>
      </c>
      <c r="D1227" s="2">
        <v>0.76161999999999996</v>
      </c>
      <c r="E1227" s="2">
        <v>0.77264999999999995</v>
      </c>
      <c r="F1227" s="2">
        <v>0.72360000000000002</v>
      </c>
      <c r="G1227" s="2">
        <v>0.78913999999999995</v>
      </c>
      <c r="H1227" s="2">
        <v>0.75988999999999995</v>
      </c>
      <c r="I1227" s="2">
        <v>0.70645000000000002</v>
      </c>
      <c r="J1227" s="2">
        <v>0.81508999999999998</v>
      </c>
      <c r="K1227" s="2">
        <v>0.68198000000000003</v>
      </c>
      <c r="L1227" s="2">
        <v>0.71321999999999997</v>
      </c>
      <c r="M1227" s="2">
        <v>0.82621999999999995</v>
      </c>
      <c r="N1227" s="2">
        <v>0.84819999999999995</v>
      </c>
    </row>
    <row r="1228" spans="1:14" x14ac:dyDescent="0.3">
      <c r="A1228" t="s">
        <v>257</v>
      </c>
      <c r="B1228" t="s">
        <v>14</v>
      </c>
    </row>
    <row r="1229" spans="1:14" x14ac:dyDescent="0.3">
      <c r="A1229" t="s">
        <v>257</v>
      </c>
      <c r="B1229" t="s">
        <v>15</v>
      </c>
      <c r="C1229">
        <v>72610</v>
      </c>
      <c r="D1229">
        <v>66743</v>
      </c>
      <c r="E1229">
        <v>83941</v>
      </c>
      <c r="F1229">
        <v>66018</v>
      </c>
      <c r="G1229">
        <v>93509</v>
      </c>
      <c r="H1229">
        <v>66562</v>
      </c>
      <c r="I1229">
        <v>36647</v>
      </c>
      <c r="J1229">
        <v>53502</v>
      </c>
      <c r="K1229">
        <v>97677</v>
      </c>
      <c r="L1229">
        <v>66460</v>
      </c>
      <c r="M1229">
        <v>92768</v>
      </c>
      <c r="N1229">
        <v>64722</v>
      </c>
    </row>
    <row r="1230" spans="1:14" x14ac:dyDescent="0.3">
      <c r="A1230" t="s">
        <v>257</v>
      </c>
      <c r="B1230" t="s">
        <v>16</v>
      </c>
      <c r="C1230">
        <v>46242</v>
      </c>
      <c r="D1230">
        <v>44488</v>
      </c>
      <c r="E1230">
        <v>36581</v>
      </c>
      <c r="F1230">
        <v>42961</v>
      </c>
      <c r="G1230">
        <v>54030</v>
      </c>
      <c r="H1230">
        <v>60507</v>
      </c>
      <c r="I1230">
        <v>35979</v>
      </c>
      <c r="J1230">
        <v>29909</v>
      </c>
      <c r="K1230">
        <v>61843</v>
      </c>
      <c r="L1230">
        <v>48390</v>
      </c>
      <c r="M1230">
        <v>54139</v>
      </c>
      <c r="N1230">
        <v>32613</v>
      </c>
    </row>
    <row r="1231" spans="1:14" x14ac:dyDescent="0.3">
      <c r="A1231" t="s">
        <v>257</v>
      </c>
      <c r="B1231" t="s">
        <v>17</v>
      </c>
      <c r="C1231">
        <v>67984</v>
      </c>
      <c r="D1231">
        <v>65372</v>
      </c>
      <c r="E1231">
        <v>83024</v>
      </c>
      <c r="F1231">
        <v>65120</v>
      </c>
      <c r="G1231">
        <v>93044</v>
      </c>
      <c r="H1231">
        <v>65312</v>
      </c>
      <c r="I1231">
        <v>27292</v>
      </c>
      <c r="J1231">
        <v>53236</v>
      </c>
      <c r="K1231">
        <v>94289</v>
      </c>
      <c r="L1231">
        <v>63091</v>
      </c>
      <c r="M1231">
        <v>84962</v>
      </c>
      <c r="N1231">
        <v>54414</v>
      </c>
    </row>
    <row r="1232" spans="1:14" x14ac:dyDescent="0.3">
      <c r="A1232" t="s">
        <v>257</v>
      </c>
      <c r="B1232" t="s">
        <v>18</v>
      </c>
      <c r="C1232" t="s">
        <v>66</v>
      </c>
      <c r="D1232" t="s">
        <v>258</v>
      </c>
      <c r="E1232" t="s">
        <v>245</v>
      </c>
      <c r="F1232" t="s">
        <v>259</v>
      </c>
      <c r="G1232" t="s">
        <v>260</v>
      </c>
      <c r="H1232" t="s">
        <v>261</v>
      </c>
      <c r="I1232" t="s">
        <v>262</v>
      </c>
      <c r="J1232" t="s">
        <v>263</v>
      </c>
      <c r="K1232" t="s">
        <v>27</v>
      </c>
      <c r="L1232" t="s">
        <v>163</v>
      </c>
      <c r="M1232" t="s">
        <v>264</v>
      </c>
      <c r="N1232" t="s">
        <v>253</v>
      </c>
    </row>
    <row r="1233" spans="1:14" x14ac:dyDescent="0.3">
      <c r="A1233" t="s">
        <v>257</v>
      </c>
      <c r="B1233" t="s">
        <v>31</v>
      </c>
      <c r="C1233" t="s">
        <v>35</v>
      </c>
      <c r="D1233" t="s">
        <v>123</v>
      </c>
      <c r="E1233" t="s">
        <v>265</v>
      </c>
      <c r="F1233" t="s">
        <v>108</v>
      </c>
      <c r="G1233" t="s">
        <v>205</v>
      </c>
      <c r="H1233" t="s">
        <v>220</v>
      </c>
      <c r="I1233" t="s">
        <v>77</v>
      </c>
      <c r="J1233" t="s">
        <v>266</v>
      </c>
      <c r="K1233" t="s">
        <v>35</v>
      </c>
      <c r="L1233" t="s">
        <v>266</v>
      </c>
      <c r="M1233" t="s">
        <v>267</v>
      </c>
      <c r="N1233" t="s">
        <v>266</v>
      </c>
    </row>
    <row r="1234" spans="1:14" x14ac:dyDescent="0.3">
      <c r="A1234" t="s">
        <v>257</v>
      </c>
      <c r="B1234" t="s">
        <v>36</v>
      </c>
      <c r="C1234">
        <v>23786</v>
      </c>
      <c r="D1234">
        <v>28525</v>
      </c>
      <c r="E1234">
        <v>26449</v>
      </c>
      <c r="F1234">
        <v>21693</v>
      </c>
      <c r="G1234">
        <v>33037</v>
      </c>
      <c r="H1234">
        <v>34118</v>
      </c>
      <c r="I1234">
        <v>15725</v>
      </c>
      <c r="J1234">
        <v>20400</v>
      </c>
      <c r="K1234">
        <v>39259</v>
      </c>
      <c r="L1234">
        <v>24496</v>
      </c>
      <c r="M1234">
        <v>36623</v>
      </c>
      <c r="N1234">
        <v>29585</v>
      </c>
    </row>
    <row r="1235" spans="1:14" x14ac:dyDescent="0.3">
      <c r="A1235" t="s">
        <v>257</v>
      </c>
      <c r="B1235" t="s">
        <v>37</v>
      </c>
      <c r="C1235">
        <v>22606</v>
      </c>
      <c r="D1235">
        <v>21825</v>
      </c>
      <c r="E1235">
        <v>25424</v>
      </c>
      <c r="F1235">
        <v>20202</v>
      </c>
      <c r="G1235">
        <v>18803</v>
      </c>
      <c r="H1235">
        <v>34118</v>
      </c>
      <c r="I1235">
        <v>15725</v>
      </c>
      <c r="J1235">
        <v>14881</v>
      </c>
      <c r="K1235">
        <v>39259</v>
      </c>
      <c r="L1235">
        <v>22088</v>
      </c>
      <c r="M1235">
        <v>24892</v>
      </c>
      <c r="N1235">
        <v>10900</v>
      </c>
    </row>
    <row r="1236" spans="1:14" x14ac:dyDescent="0.3">
      <c r="A1236" t="s">
        <v>257</v>
      </c>
      <c r="B1236" t="s">
        <v>38</v>
      </c>
      <c r="C1236">
        <v>23786</v>
      </c>
      <c r="D1236">
        <v>28525</v>
      </c>
      <c r="E1236">
        <v>26449</v>
      </c>
      <c r="F1236">
        <v>21693</v>
      </c>
      <c r="G1236">
        <v>33037</v>
      </c>
      <c r="H1236">
        <v>25699</v>
      </c>
      <c r="I1236">
        <v>11527</v>
      </c>
      <c r="J1236">
        <v>20400</v>
      </c>
      <c r="K1236">
        <v>33358</v>
      </c>
      <c r="L1236">
        <v>24496</v>
      </c>
      <c r="M1236">
        <v>36623</v>
      </c>
      <c r="N1236">
        <v>29585</v>
      </c>
    </row>
    <row r="1237" spans="1:14" x14ac:dyDescent="0.3">
      <c r="A1237" t="s">
        <v>257</v>
      </c>
      <c r="B1237" t="s">
        <v>39</v>
      </c>
      <c r="C1237">
        <v>4428</v>
      </c>
      <c r="D1237">
        <v>4455</v>
      </c>
      <c r="E1237">
        <v>5431</v>
      </c>
      <c r="F1237">
        <v>13901</v>
      </c>
      <c r="G1237">
        <v>3369</v>
      </c>
      <c r="H1237">
        <v>1884</v>
      </c>
      <c r="I1237">
        <v>1350</v>
      </c>
      <c r="J1237">
        <v>8026</v>
      </c>
      <c r="K1237">
        <v>31709</v>
      </c>
      <c r="L1237">
        <v>5136</v>
      </c>
      <c r="M1237">
        <v>12666</v>
      </c>
      <c r="N1237">
        <v>5108</v>
      </c>
    </row>
    <row r="1238" spans="1:14" x14ac:dyDescent="0.3">
      <c r="A1238" t="s">
        <v>257</v>
      </c>
      <c r="B1238" t="s">
        <v>40</v>
      </c>
      <c r="C1238" s="3">
        <v>41640</v>
      </c>
      <c r="D1238" s="3">
        <v>41671</v>
      </c>
      <c r="E1238" s="3">
        <v>41699</v>
      </c>
      <c r="F1238" s="3">
        <v>41730</v>
      </c>
      <c r="G1238" s="3">
        <v>41760</v>
      </c>
      <c r="H1238" s="3">
        <v>41791</v>
      </c>
      <c r="I1238" s="3">
        <v>41821</v>
      </c>
      <c r="J1238" s="3">
        <v>41852</v>
      </c>
      <c r="K1238" s="3">
        <v>41883</v>
      </c>
      <c r="L1238" s="3">
        <v>41913</v>
      </c>
      <c r="M1238" s="3">
        <v>41944</v>
      </c>
      <c r="N1238" s="3">
        <v>41974</v>
      </c>
    </row>
    <row r="1239" spans="1:14" x14ac:dyDescent="0.3">
      <c r="A1239" t="s">
        <v>257</v>
      </c>
      <c r="B1239" t="s">
        <v>41</v>
      </c>
      <c r="C1239" s="2">
        <v>9.1700000000000004E-2</v>
      </c>
      <c r="D1239" s="2">
        <v>0.1162</v>
      </c>
      <c r="E1239" s="2">
        <v>7.9200000000000007E-2</v>
      </c>
      <c r="F1239" s="2">
        <v>8.4599999999999995E-2</v>
      </c>
      <c r="G1239" s="2">
        <v>9.5000000000000001E-2</v>
      </c>
      <c r="H1239" s="2">
        <v>6.4000000000000001E-2</v>
      </c>
      <c r="I1239" s="2">
        <v>8.5400000000000004E-2</v>
      </c>
      <c r="J1239" s="2">
        <v>0.10059999999999999</v>
      </c>
      <c r="K1239" s="2">
        <v>8.2900000000000001E-2</v>
      </c>
      <c r="L1239" s="2">
        <v>0.1024</v>
      </c>
      <c r="M1239" s="2">
        <v>8.0399999999999999E-2</v>
      </c>
      <c r="N1239" s="2">
        <v>8.1199999999999994E-2</v>
      </c>
    </row>
    <row r="1240" spans="1:14" x14ac:dyDescent="0.3">
      <c r="A1240" t="s">
        <v>257</v>
      </c>
      <c r="B1240" t="s">
        <v>42</v>
      </c>
      <c r="C1240" s="2">
        <v>0.14749999999999999</v>
      </c>
      <c r="D1240" s="2">
        <v>0.17449999999999999</v>
      </c>
      <c r="E1240" s="2">
        <v>0.18279999999999999</v>
      </c>
      <c r="F1240" s="2">
        <v>0.13070000000000001</v>
      </c>
      <c r="G1240" s="2">
        <v>0.13650000000000001</v>
      </c>
      <c r="H1240" s="2">
        <v>6.4399999999999999E-2</v>
      </c>
      <c r="I1240" s="2">
        <v>9.6000000000000002E-2</v>
      </c>
      <c r="J1240" s="2">
        <v>0.13100000000000001</v>
      </c>
      <c r="K1240" s="2">
        <v>0.15859999999999999</v>
      </c>
      <c r="L1240" s="2">
        <v>0.14499999999999999</v>
      </c>
      <c r="M1240" s="2">
        <v>0.1134</v>
      </c>
      <c r="N1240" s="2">
        <v>0.10340000000000001</v>
      </c>
    </row>
    <row r="1241" spans="1:14" x14ac:dyDescent="0.3">
      <c r="A1241" t="s">
        <v>257</v>
      </c>
      <c r="B1241" t="s">
        <v>43</v>
      </c>
      <c r="C1241" s="2">
        <v>9.7100000000000006E-2</v>
      </c>
      <c r="D1241" s="2">
        <v>0.1186</v>
      </c>
      <c r="E1241" s="2">
        <v>0.08</v>
      </c>
      <c r="F1241" s="2">
        <v>8.5599999999999996E-2</v>
      </c>
      <c r="G1241" s="2">
        <v>0.1011</v>
      </c>
      <c r="H1241" s="2">
        <v>6.7199999999999996E-2</v>
      </c>
      <c r="I1241" s="2">
        <v>0.1104</v>
      </c>
      <c r="J1241" s="2">
        <v>0.1105</v>
      </c>
      <c r="K1241" s="2">
        <v>7.9399999999999998E-2</v>
      </c>
      <c r="L1241" s="2">
        <v>0.1066</v>
      </c>
      <c r="M1241" s="2">
        <v>9.1899999999999996E-2</v>
      </c>
      <c r="N1241" s="2">
        <v>0.10730000000000001</v>
      </c>
    </row>
    <row r="1242" spans="1:14" x14ac:dyDescent="0.3">
      <c r="A1242" t="s">
        <v>257</v>
      </c>
      <c r="B1242" t="s">
        <v>44</v>
      </c>
      <c r="C1242" s="2">
        <v>0.3276</v>
      </c>
      <c r="D1242" s="2">
        <v>0.4274</v>
      </c>
      <c r="E1242" s="2">
        <v>0.31509999999999999</v>
      </c>
      <c r="F1242" s="2">
        <v>0.3286</v>
      </c>
      <c r="G1242" s="2">
        <v>0.3533</v>
      </c>
      <c r="H1242" s="2">
        <v>0.51259999999999994</v>
      </c>
      <c r="I1242" s="2">
        <v>0.42909999999999998</v>
      </c>
      <c r="J1242" s="2">
        <v>0.38129999999999997</v>
      </c>
      <c r="K1242" s="2">
        <v>0.40189999999999998</v>
      </c>
      <c r="L1242" s="2">
        <v>0.36859999999999998</v>
      </c>
      <c r="M1242" s="2">
        <v>0.39479999999999998</v>
      </c>
      <c r="N1242" s="2">
        <v>0.45710000000000001</v>
      </c>
    </row>
    <row r="1243" spans="1:14" x14ac:dyDescent="0.3">
      <c r="A1243" t="s">
        <v>257</v>
      </c>
      <c r="B1243" t="s">
        <v>45</v>
      </c>
      <c r="C1243" s="2">
        <v>6.0999999999999999E-2</v>
      </c>
      <c r="D1243" s="2">
        <v>6.6699999999999995E-2</v>
      </c>
      <c r="E1243" s="2">
        <v>6.4699999999999994E-2</v>
      </c>
      <c r="F1243" s="2">
        <v>0.21060000000000001</v>
      </c>
      <c r="G1243" s="2">
        <v>3.5999999999999997E-2</v>
      </c>
      <c r="H1243" s="2">
        <v>2.8299999999999999E-2</v>
      </c>
      <c r="I1243" s="2">
        <v>3.6799999999999999E-2</v>
      </c>
      <c r="J1243" s="2">
        <v>0.15</v>
      </c>
      <c r="K1243" s="2">
        <v>0.3246</v>
      </c>
      <c r="L1243" s="2">
        <v>7.7299999999999994E-2</v>
      </c>
      <c r="M1243" s="2">
        <v>0.13650000000000001</v>
      </c>
      <c r="N1243" s="2">
        <v>7.8899999999999998E-2</v>
      </c>
    </row>
    <row r="1244" spans="1:14" x14ac:dyDescent="0.3">
      <c r="A1244" t="s">
        <v>257</v>
      </c>
      <c r="B1244" t="s">
        <v>46</v>
      </c>
      <c r="C1244" s="2">
        <v>0.27979999999999999</v>
      </c>
      <c r="D1244" s="2">
        <v>0.27189999999999998</v>
      </c>
      <c r="E1244" s="2">
        <v>0.2515</v>
      </c>
      <c r="F1244" s="2">
        <v>0.25740000000000002</v>
      </c>
      <c r="G1244" s="2">
        <v>0.26900000000000002</v>
      </c>
      <c r="H1244" s="2">
        <v>0.1249</v>
      </c>
      <c r="I1244" s="2">
        <v>0.1991</v>
      </c>
      <c r="J1244" s="2">
        <v>0.26390000000000002</v>
      </c>
      <c r="K1244" s="2">
        <v>0.20619999999999999</v>
      </c>
      <c r="L1244" s="2">
        <v>0.27779999999999999</v>
      </c>
      <c r="M1244" s="2">
        <v>0.2036</v>
      </c>
      <c r="N1244" s="2">
        <v>0.17760000000000001</v>
      </c>
    </row>
    <row r="1245" spans="1:14" x14ac:dyDescent="0.3">
      <c r="A1245" t="s">
        <v>257</v>
      </c>
      <c r="B1245" t="s">
        <v>47</v>
      </c>
      <c r="C1245" s="2">
        <v>0.30170000000000002</v>
      </c>
      <c r="D1245" s="2">
        <v>0.35580000000000001</v>
      </c>
      <c r="E1245" s="2">
        <v>0.2631</v>
      </c>
      <c r="F1245" s="2">
        <v>0.27789999999999998</v>
      </c>
      <c r="G1245" s="2">
        <v>0.39240000000000003</v>
      </c>
      <c r="H1245" s="2">
        <v>0.1143</v>
      </c>
      <c r="I1245" s="2">
        <v>0.21959999999999999</v>
      </c>
      <c r="J1245" s="2">
        <v>0.26329999999999998</v>
      </c>
      <c r="K1245" s="2">
        <v>0.24979999999999999</v>
      </c>
      <c r="L1245" s="2">
        <v>0.31759999999999999</v>
      </c>
      <c r="M1245" s="2">
        <v>0.2465</v>
      </c>
      <c r="N1245" s="2">
        <v>0.30919999999999997</v>
      </c>
    </row>
    <row r="1246" spans="1:14" x14ac:dyDescent="0.3">
      <c r="A1246" t="s">
        <v>257</v>
      </c>
      <c r="B1246" t="s">
        <v>48</v>
      </c>
      <c r="C1246" s="2">
        <v>0.2777</v>
      </c>
      <c r="D1246" s="2">
        <v>0.27179999999999999</v>
      </c>
      <c r="E1246" s="2">
        <v>0.25109999999999999</v>
      </c>
      <c r="F1246" s="2">
        <v>0.25700000000000001</v>
      </c>
      <c r="G1246" s="2">
        <v>0.28460000000000002</v>
      </c>
      <c r="H1246" s="2">
        <v>0.1709</v>
      </c>
      <c r="I1246" s="2">
        <v>0.26140000000000002</v>
      </c>
      <c r="J1246" s="2">
        <v>0.2883</v>
      </c>
      <c r="K1246" s="2">
        <v>0.22439999999999999</v>
      </c>
      <c r="L1246" s="2">
        <v>0.27450000000000002</v>
      </c>
      <c r="M1246" s="2">
        <v>0.2132</v>
      </c>
      <c r="N1246" s="2">
        <v>0.1973</v>
      </c>
    </row>
    <row r="1247" spans="1:14" x14ac:dyDescent="0.3">
      <c r="A1247" t="s">
        <v>257</v>
      </c>
      <c r="B1247" t="s">
        <v>49</v>
      </c>
      <c r="C1247" s="2">
        <v>1.5029999999999999</v>
      </c>
      <c r="D1247" s="2">
        <v>1.7411000000000001</v>
      </c>
      <c r="E1247" s="2">
        <v>1.2249000000000001</v>
      </c>
      <c r="F1247" s="2">
        <v>0.40179999999999999</v>
      </c>
      <c r="G1247" s="2">
        <v>2.6381000000000001</v>
      </c>
      <c r="H1247" s="2">
        <v>2.2629000000000001</v>
      </c>
      <c r="I1247" s="2">
        <v>2.3186</v>
      </c>
      <c r="J1247" s="2">
        <v>0.67069999999999996</v>
      </c>
      <c r="K1247" s="2">
        <v>0.25530000000000003</v>
      </c>
      <c r="L1247" s="2">
        <v>1.325</v>
      </c>
      <c r="M1247" s="2">
        <v>0.58860000000000001</v>
      </c>
      <c r="N1247" s="2">
        <v>1.0284</v>
      </c>
    </row>
    <row r="1248" spans="1:14" x14ac:dyDescent="0.3">
      <c r="A1248" t="s">
        <v>257</v>
      </c>
      <c r="B1248" t="s">
        <v>50</v>
      </c>
    </row>
    <row r="1249" spans="1:14" x14ac:dyDescent="0.3">
      <c r="A1249" t="s">
        <v>257</v>
      </c>
      <c r="B1249" t="s">
        <v>51</v>
      </c>
      <c r="C1249" s="2">
        <v>0</v>
      </c>
      <c r="D1249" s="2">
        <v>0</v>
      </c>
      <c r="E1249" s="2">
        <v>0</v>
      </c>
      <c r="F1249" s="2">
        <v>0</v>
      </c>
      <c r="G1249" s="2">
        <v>0</v>
      </c>
      <c r="H1249" s="2">
        <v>0</v>
      </c>
      <c r="I1249" s="2">
        <v>0</v>
      </c>
      <c r="J1249" s="2">
        <v>0</v>
      </c>
      <c r="K1249" s="2">
        <v>0</v>
      </c>
      <c r="L1249" s="2">
        <v>0</v>
      </c>
      <c r="M1249" s="2">
        <v>0</v>
      </c>
      <c r="N1249" s="2">
        <v>0</v>
      </c>
    </row>
    <row r="1250" spans="1:14" x14ac:dyDescent="0.3">
      <c r="A1250" t="s">
        <v>257</v>
      </c>
      <c r="B1250" t="s">
        <v>52</v>
      </c>
      <c r="C1250" s="2">
        <v>0</v>
      </c>
      <c r="D1250" s="2">
        <v>0</v>
      </c>
      <c r="E1250" s="2">
        <v>0</v>
      </c>
      <c r="F1250" s="2">
        <v>0</v>
      </c>
      <c r="G1250" s="2">
        <v>0</v>
      </c>
      <c r="H1250" s="2">
        <v>0</v>
      </c>
      <c r="I1250" s="2">
        <v>0</v>
      </c>
      <c r="J1250" s="2">
        <v>0</v>
      </c>
      <c r="K1250" s="2">
        <v>0</v>
      </c>
      <c r="L1250" s="2">
        <v>0</v>
      </c>
      <c r="M1250" s="2">
        <v>0</v>
      </c>
      <c r="N1250" s="2">
        <v>0</v>
      </c>
    </row>
    <row r="1251" spans="1:14" x14ac:dyDescent="0.3">
      <c r="A1251" t="s">
        <v>257</v>
      </c>
      <c r="B1251" t="s">
        <v>53</v>
      </c>
      <c r="C1251" s="2">
        <v>0</v>
      </c>
      <c r="D1251" s="2">
        <v>0</v>
      </c>
      <c r="E1251" s="2">
        <v>0</v>
      </c>
      <c r="F1251" s="2">
        <v>0</v>
      </c>
      <c r="G1251" s="2">
        <v>0</v>
      </c>
      <c r="H1251" s="2">
        <v>0</v>
      </c>
      <c r="I1251" s="2">
        <v>0</v>
      </c>
      <c r="J1251" s="2">
        <v>0</v>
      </c>
      <c r="K1251" s="2">
        <v>0</v>
      </c>
      <c r="L1251" s="2">
        <v>0</v>
      </c>
      <c r="M1251" s="2">
        <v>0</v>
      </c>
      <c r="N1251" s="2">
        <v>0</v>
      </c>
    </row>
    <row r="1252" spans="1:14" x14ac:dyDescent="0.3">
      <c r="A1252" t="s">
        <v>257</v>
      </c>
      <c r="B1252" t="s">
        <v>54</v>
      </c>
      <c r="C1252" s="2">
        <v>0</v>
      </c>
      <c r="D1252" s="2">
        <v>0</v>
      </c>
      <c r="E1252" s="2">
        <v>0</v>
      </c>
      <c r="F1252" s="2">
        <v>0</v>
      </c>
      <c r="G1252" s="2">
        <v>0</v>
      </c>
      <c r="H1252" s="2">
        <v>0</v>
      </c>
      <c r="I1252" s="2">
        <v>0</v>
      </c>
      <c r="J1252" s="2">
        <v>0</v>
      </c>
      <c r="K1252" s="2">
        <v>0</v>
      </c>
      <c r="L1252" s="2">
        <v>0</v>
      </c>
      <c r="M1252" s="2">
        <v>0</v>
      </c>
      <c r="N1252" s="2">
        <v>0</v>
      </c>
    </row>
    <row r="1253" spans="1:14" x14ac:dyDescent="0.3">
      <c r="A1253" t="s">
        <v>257</v>
      </c>
      <c r="B1253" t="s">
        <v>55</v>
      </c>
      <c r="C1253" s="2">
        <v>0</v>
      </c>
      <c r="D1253" s="2">
        <v>0</v>
      </c>
      <c r="E1253" s="2">
        <v>0</v>
      </c>
      <c r="F1253" s="2">
        <v>0</v>
      </c>
      <c r="G1253" s="2">
        <v>0</v>
      </c>
      <c r="H1253" s="2">
        <v>0</v>
      </c>
      <c r="I1253" s="2">
        <v>0</v>
      </c>
      <c r="J1253" s="2">
        <v>0</v>
      </c>
      <c r="K1253" s="2">
        <v>0</v>
      </c>
      <c r="L1253" s="2">
        <v>0</v>
      </c>
      <c r="M1253" s="2">
        <v>0</v>
      </c>
      <c r="N1253" s="2">
        <v>0</v>
      </c>
    </row>
    <row r="1254" spans="1:14" x14ac:dyDescent="0.3">
      <c r="A1254" t="s">
        <v>257</v>
      </c>
      <c r="B1254" t="s">
        <v>56</v>
      </c>
      <c r="C1254" s="2">
        <v>0</v>
      </c>
      <c r="D1254" s="2">
        <v>0</v>
      </c>
      <c r="E1254" s="2">
        <v>0</v>
      </c>
      <c r="F1254" s="2">
        <v>0</v>
      </c>
      <c r="G1254" s="2">
        <v>0</v>
      </c>
      <c r="H1254" s="2">
        <v>0</v>
      </c>
      <c r="I1254" s="2">
        <v>0</v>
      </c>
      <c r="J1254" s="2">
        <v>0</v>
      </c>
      <c r="K1254" s="2">
        <v>0</v>
      </c>
      <c r="L1254" s="2">
        <v>0</v>
      </c>
      <c r="M1254" s="2">
        <v>0</v>
      </c>
      <c r="N1254" s="2">
        <v>0</v>
      </c>
    </row>
    <row r="1255" spans="1:14" x14ac:dyDescent="0.3">
      <c r="A1255" t="s">
        <v>257</v>
      </c>
      <c r="B1255" t="s">
        <v>57</v>
      </c>
      <c r="C1255" s="2">
        <v>0</v>
      </c>
      <c r="D1255" s="2">
        <v>0</v>
      </c>
      <c r="E1255" s="2">
        <v>0</v>
      </c>
      <c r="F1255" s="2">
        <v>0</v>
      </c>
      <c r="G1255" s="2">
        <v>0</v>
      </c>
      <c r="H1255" s="2">
        <v>0</v>
      </c>
      <c r="I1255" s="2">
        <v>0</v>
      </c>
      <c r="J1255" s="2">
        <v>0</v>
      </c>
      <c r="K1255" s="2">
        <v>0</v>
      </c>
      <c r="L1255" s="2">
        <v>0</v>
      </c>
      <c r="M1255" s="2">
        <v>0</v>
      </c>
      <c r="N1255" s="2">
        <v>0</v>
      </c>
    </row>
    <row r="1256" spans="1:14" x14ac:dyDescent="0.3">
      <c r="A1256" t="s">
        <v>257</v>
      </c>
      <c r="B1256" t="s">
        <v>58</v>
      </c>
    </row>
    <row r="1257" spans="1:14" x14ac:dyDescent="0.3">
      <c r="A1257" t="s">
        <v>257</v>
      </c>
      <c r="B1257" t="s">
        <v>59</v>
      </c>
      <c r="C1257">
        <v>13</v>
      </c>
      <c r="D1257">
        <v>13</v>
      </c>
      <c r="E1257">
        <v>13</v>
      </c>
      <c r="F1257">
        <v>13</v>
      </c>
      <c r="G1257">
        <v>13</v>
      </c>
      <c r="H1257">
        <v>13</v>
      </c>
      <c r="I1257">
        <v>13</v>
      </c>
      <c r="J1257">
        <v>13</v>
      </c>
      <c r="K1257">
        <v>13</v>
      </c>
      <c r="L1257">
        <v>13</v>
      </c>
      <c r="M1257">
        <v>13</v>
      </c>
      <c r="N1257">
        <v>13</v>
      </c>
    </row>
    <row r="1258" spans="1:14" x14ac:dyDescent="0.3">
      <c r="A1258" t="s">
        <v>257</v>
      </c>
      <c r="B1258" t="s">
        <v>60</v>
      </c>
      <c r="C1258">
        <v>13</v>
      </c>
      <c r="D1258">
        <v>13</v>
      </c>
      <c r="E1258">
        <v>13</v>
      </c>
      <c r="F1258">
        <v>13</v>
      </c>
      <c r="G1258">
        <v>13</v>
      </c>
      <c r="H1258">
        <v>13</v>
      </c>
      <c r="I1258">
        <v>13</v>
      </c>
      <c r="J1258">
        <v>13</v>
      </c>
      <c r="K1258">
        <v>13</v>
      </c>
      <c r="L1258">
        <v>13</v>
      </c>
      <c r="M1258">
        <v>13</v>
      </c>
      <c r="N1258">
        <v>13</v>
      </c>
    </row>
    <row r="1259" spans="1:14" x14ac:dyDescent="0.3">
      <c r="A1259" t="s">
        <v>257</v>
      </c>
      <c r="B1259" t="s">
        <v>61</v>
      </c>
      <c r="C1259">
        <v>13</v>
      </c>
      <c r="D1259">
        <v>13</v>
      </c>
      <c r="E1259">
        <v>13</v>
      </c>
      <c r="F1259">
        <v>13</v>
      </c>
      <c r="G1259">
        <v>13</v>
      </c>
      <c r="H1259">
        <v>13</v>
      </c>
      <c r="I1259">
        <v>13</v>
      </c>
      <c r="J1259">
        <v>13</v>
      </c>
      <c r="K1259">
        <v>13</v>
      </c>
      <c r="L1259">
        <v>13</v>
      </c>
      <c r="M1259">
        <v>13</v>
      </c>
      <c r="N1259">
        <v>13</v>
      </c>
    </row>
    <row r="1260" spans="1:14" x14ac:dyDescent="0.3">
      <c r="A1260" t="s">
        <v>257</v>
      </c>
      <c r="B1260" t="s">
        <v>62</v>
      </c>
      <c r="C1260">
        <v>13</v>
      </c>
      <c r="D1260">
        <v>13</v>
      </c>
      <c r="E1260">
        <v>13</v>
      </c>
      <c r="F1260">
        <v>13</v>
      </c>
      <c r="G1260">
        <v>13</v>
      </c>
      <c r="H1260">
        <v>13</v>
      </c>
      <c r="I1260">
        <v>13</v>
      </c>
      <c r="J1260">
        <v>13</v>
      </c>
      <c r="K1260">
        <v>13</v>
      </c>
      <c r="L1260">
        <v>13</v>
      </c>
      <c r="M1260">
        <v>13</v>
      </c>
      <c r="N1260">
        <v>13</v>
      </c>
    </row>
    <row r="1262" spans="1:14" ht="45" customHeight="1" x14ac:dyDescent="0.3">
      <c r="A1262" s="129" t="s">
        <v>334</v>
      </c>
      <c r="B1262" s="129"/>
      <c r="C1262" s="129"/>
      <c r="D1262" s="129"/>
      <c r="E1262" s="129"/>
      <c r="F1262" s="129"/>
      <c r="G1262" s="129"/>
      <c r="H1262" s="129"/>
      <c r="I1262" s="129"/>
      <c r="J1262" s="129"/>
      <c r="K1262" s="129"/>
      <c r="L1262" s="129"/>
      <c r="M1262" s="129"/>
      <c r="N1262" s="129"/>
    </row>
    <row r="1263" spans="1:14" x14ac:dyDescent="0.3">
      <c r="A1263" t="s">
        <v>268</v>
      </c>
      <c r="B1263" t="s">
        <v>269</v>
      </c>
    </row>
    <row r="1264" spans="1:14" x14ac:dyDescent="0.3">
      <c r="A1264" t="s">
        <v>270</v>
      </c>
      <c r="B1264" t="s">
        <v>3</v>
      </c>
      <c r="C1264" s="1">
        <v>41640</v>
      </c>
      <c r="D1264" s="1">
        <v>41671</v>
      </c>
      <c r="E1264" s="1">
        <v>41699</v>
      </c>
      <c r="F1264" s="1">
        <v>41730</v>
      </c>
      <c r="G1264" s="1">
        <v>41760</v>
      </c>
      <c r="H1264" s="1">
        <v>41791</v>
      </c>
      <c r="I1264" s="1">
        <v>41821</v>
      </c>
      <c r="J1264" s="1">
        <v>41852</v>
      </c>
      <c r="K1264" s="1">
        <v>41883</v>
      </c>
      <c r="L1264" s="1">
        <v>41913</v>
      </c>
      <c r="M1264" s="1">
        <v>41944</v>
      </c>
      <c r="N1264" s="1">
        <v>41974</v>
      </c>
    </row>
    <row r="1265" spans="1:14" x14ac:dyDescent="0.3">
      <c r="A1265" t="s">
        <v>270</v>
      </c>
      <c r="B1265" t="s">
        <v>4</v>
      </c>
      <c r="C1265">
        <v>152</v>
      </c>
      <c r="D1265">
        <v>152</v>
      </c>
      <c r="E1265">
        <v>151</v>
      </c>
      <c r="F1265">
        <v>152</v>
      </c>
      <c r="G1265">
        <v>150</v>
      </c>
      <c r="H1265">
        <v>149</v>
      </c>
      <c r="I1265">
        <v>148</v>
      </c>
      <c r="J1265">
        <v>153</v>
      </c>
      <c r="K1265">
        <v>154</v>
      </c>
      <c r="L1265">
        <v>153</v>
      </c>
      <c r="M1265">
        <v>152</v>
      </c>
      <c r="N1265">
        <v>151</v>
      </c>
    </row>
    <row r="1266" spans="1:14" x14ac:dyDescent="0.3">
      <c r="A1266" t="s">
        <v>270</v>
      </c>
      <c r="B1266" t="s">
        <v>5</v>
      </c>
      <c r="C1266">
        <v>205443460</v>
      </c>
      <c r="D1266">
        <v>182247130</v>
      </c>
      <c r="E1266">
        <v>189438549</v>
      </c>
      <c r="F1266">
        <v>186139581</v>
      </c>
      <c r="G1266">
        <v>211863827</v>
      </c>
      <c r="H1266">
        <v>203413039</v>
      </c>
      <c r="I1266">
        <v>229060159</v>
      </c>
      <c r="J1266">
        <v>230571126</v>
      </c>
      <c r="K1266">
        <v>234383495</v>
      </c>
      <c r="L1266">
        <v>213413479</v>
      </c>
      <c r="M1266">
        <v>202107580</v>
      </c>
      <c r="N1266">
        <v>193550602</v>
      </c>
    </row>
    <row r="1267" spans="1:14" x14ac:dyDescent="0.3">
      <c r="A1267" t="s">
        <v>270</v>
      </c>
      <c r="B1267" t="s">
        <v>6</v>
      </c>
    </row>
    <row r="1268" spans="1:14" x14ac:dyDescent="0.3">
      <c r="A1268" t="s">
        <v>270</v>
      </c>
      <c r="B1268" t="s">
        <v>7</v>
      </c>
      <c r="C1268">
        <v>152</v>
      </c>
      <c r="D1268">
        <v>152</v>
      </c>
      <c r="E1268">
        <v>151</v>
      </c>
      <c r="F1268">
        <v>151</v>
      </c>
      <c r="G1268">
        <v>150</v>
      </c>
      <c r="H1268">
        <v>149</v>
      </c>
      <c r="I1268">
        <v>148</v>
      </c>
      <c r="J1268">
        <v>153</v>
      </c>
      <c r="K1268">
        <v>154</v>
      </c>
      <c r="L1268">
        <v>153</v>
      </c>
      <c r="M1268">
        <v>151</v>
      </c>
      <c r="N1268">
        <v>150</v>
      </c>
    </row>
    <row r="1269" spans="1:14" x14ac:dyDescent="0.3">
      <c r="A1269" t="s">
        <v>270</v>
      </c>
      <c r="B1269" t="s">
        <v>8</v>
      </c>
    </row>
    <row r="1270" spans="1:14" x14ac:dyDescent="0.3">
      <c r="A1270" t="s">
        <v>270</v>
      </c>
      <c r="B1270" t="s">
        <v>9</v>
      </c>
      <c r="C1270">
        <v>206470677</v>
      </c>
      <c r="D1270">
        <v>185043043</v>
      </c>
      <c r="E1270">
        <v>186296772</v>
      </c>
      <c r="F1270">
        <v>190637671</v>
      </c>
      <c r="G1270">
        <v>207417870</v>
      </c>
      <c r="H1270">
        <v>215589224</v>
      </c>
      <c r="I1270">
        <v>217089754</v>
      </c>
      <c r="J1270">
        <v>230520308</v>
      </c>
      <c r="K1270">
        <v>233196952</v>
      </c>
      <c r="L1270">
        <v>214277441</v>
      </c>
      <c r="M1270">
        <v>201351398</v>
      </c>
      <c r="N1270">
        <v>193174600</v>
      </c>
    </row>
    <row r="1271" spans="1:14" x14ac:dyDescent="0.3">
      <c r="A1271" t="s">
        <v>270</v>
      </c>
      <c r="B1271" t="s">
        <v>10</v>
      </c>
      <c r="C1271">
        <v>48410197</v>
      </c>
      <c r="D1271">
        <v>43714820</v>
      </c>
      <c r="E1271">
        <v>41526267</v>
      </c>
      <c r="F1271">
        <v>54022858</v>
      </c>
      <c r="G1271">
        <v>53990619</v>
      </c>
      <c r="H1271">
        <v>57670681</v>
      </c>
      <c r="I1271">
        <v>59223155</v>
      </c>
      <c r="J1271">
        <v>59940381</v>
      </c>
      <c r="K1271">
        <v>62871048</v>
      </c>
      <c r="L1271">
        <v>61057805</v>
      </c>
      <c r="M1271">
        <v>42177283</v>
      </c>
      <c r="N1271">
        <v>45012063</v>
      </c>
    </row>
    <row r="1272" spans="1:14" x14ac:dyDescent="0.3">
      <c r="A1272" t="s">
        <v>270</v>
      </c>
      <c r="B1272" t="s">
        <v>11</v>
      </c>
      <c r="C1272">
        <v>158060480</v>
      </c>
      <c r="D1272">
        <v>141328223</v>
      </c>
      <c r="E1272">
        <v>144770506</v>
      </c>
      <c r="F1272">
        <v>136614814</v>
      </c>
      <c r="G1272">
        <v>153427251</v>
      </c>
      <c r="H1272">
        <v>157918543</v>
      </c>
      <c r="I1272">
        <v>157866599</v>
      </c>
      <c r="J1272">
        <v>170579926</v>
      </c>
      <c r="K1272">
        <v>170325903</v>
      </c>
      <c r="L1272">
        <v>153219636</v>
      </c>
      <c r="M1272">
        <v>159174114</v>
      </c>
      <c r="N1272">
        <v>148162537</v>
      </c>
    </row>
    <row r="1273" spans="1:14" x14ac:dyDescent="0.3">
      <c r="A1273" t="s">
        <v>270</v>
      </c>
      <c r="B1273" t="s">
        <v>12</v>
      </c>
      <c r="C1273" s="2">
        <v>0.23447000000000001</v>
      </c>
      <c r="D1273" s="2">
        <v>0.23624000000000001</v>
      </c>
      <c r="E1273" s="2">
        <v>0.22289999999999999</v>
      </c>
      <c r="F1273" s="2">
        <v>0.28338000000000002</v>
      </c>
      <c r="G1273" s="2">
        <v>0.26029999999999998</v>
      </c>
      <c r="H1273" s="2">
        <v>0.26750000000000002</v>
      </c>
      <c r="I1273" s="2">
        <v>0.27279999999999999</v>
      </c>
      <c r="J1273" s="2">
        <v>0.26001999999999997</v>
      </c>
      <c r="K1273" s="2">
        <v>0.26960000000000001</v>
      </c>
      <c r="L1273" s="2">
        <v>0.28494999999999998</v>
      </c>
      <c r="M1273" s="2">
        <v>0.20946999999999999</v>
      </c>
      <c r="N1273" s="2">
        <v>0.23300999999999999</v>
      </c>
    </row>
    <row r="1274" spans="1:14" x14ac:dyDescent="0.3">
      <c r="A1274" t="s">
        <v>270</v>
      </c>
      <c r="B1274" t="s">
        <v>13</v>
      </c>
      <c r="C1274" s="2">
        <v>0.76553000000000004</v>
      </c>
      <c r="D1274" s="2">
        <v>0.76375999999999999</v>
      </c>
      <c r="E1274" s="2">
        <v>0.77710000000000001</v>
      </c>
      <c r="F1274" s="2">
        <v>0.71662000000000003</v>
      </c>
      <c r="G1274" s="2">
        <v>0.73970000000000002</v>
      </c>
      <c r="H1274" s="2">
        <v>0.73250000000000004</v>
      </c>
      <c r="I1274" s="2">
        <v>0.72719999999999996</v>
      </c>
      <c r="J1274" s="2">
        <v>0.73997999999999997</v>
      </c>
      <c r="K1274" s="2">
        <v>0.73040000000000005</v>
      </c>
      <c r="L1274" s="2">
        <v>0.71504999999999996</v>
      </c>
      <c r="M1274" s="2">
        <v>0.79052999999999995</v>
      </c>
      <c r="N1274" s="2">
        <v>0.76698999999999995</v>
      </c>
    </row>
    <row r="1275" spans="1:14" x14ac:dyDescent="0.3">
      <c r="A1275" t="s">
        <v>270</v>
      </c>
      <c r="B1275" t="s">
        <v>14</v>
      </c>
    </row>
    <row r="1276" spans="1:14" x14ac:dyDescent="0.3">
      <c r="A1276" t="s">
        <v>270</v>
      </c>
      <c r="B1276" t="s">
        <v>15</v>
      </c>
      <c r="C1276">
        <v>446941</v>
      </c>
      <c r="D1276">
        <v>426909</v>
      </c>
      <c r="E1276">
        <v>392437</v>
      </c>
      <c r="F1276">
        <v>413252</v>
      </c>
      <c r="G1276">
        <v>423632</v>
      </c>
      <c r="H1276">
        <v>452702</v>
      </c>
      <c r="I1276">
        <v>432433</v>
      </c>
      <c r="J1276">
        <v>461029</v>
      </c>
      <c r="K1276">
        <v>480660</v>
      </c>
      <c r="L1276">
        <v>436302</v>
      </c>
      <c r="M1276">
        <v>452938</v>
      </c>
      <c r="N1276">
        <v>413751</v>
      </c>
    </row>
    <row r="1277" spans="1:14" x14ac:dyDescent="0.3">
      <c r="A1277" t="s">
        <v>270</v>
      </c>
      <c r="B1277" t="s">
        <v>16</v>
      </c>
      <c r="C1277">
        <v>379439</v>
      </c>
      <c r="D1277">
        <v>358179</v>
      </c>
      <c r="E1277">
        <v>325696</v>
      </c>
      <c r="F1277">
        <v>348926</v>
      </c>
      <c r="G1277">
        <v>357202</v>
      </c>
      <c r="H1277">
        <v>386208</v>
      </c>
      <c r="I1277">
        <v>374619</v>
      </c>
      <c r="J1277">
        <v>398083</v>
      </c>
      <c r="K1277">
        <v>414868</v>
      </c>
      <c r="L1277">
        <v>366726</v>
      </c>
      <c r="M1277">
        <v>380213</v>
      </c>
      <c r="N1277">
        <v>348320</v>
      </c>
    </row>
    <row r="1278" spans="1:14" x14ac:dyDescent="0.3">
      <c r="A1278" t="s">
        <v>270</v>
      </c>
      <c r="B1278" t="s">
        <v>17</v>
      </c>
      <c r="C1278">
        <v>441283</v>
      </c>
      <c r="D1278">
        <v>424809</v>
      </c>
      <c r="E1278">
        <v>391533</v>
      </c>
      <c r="F1278">
        <v>408103</v>
      </c>
      <c r="G1278">
        <v>418820</v>
      </c>
      <c r="H1278">
        <v>446607</v>
      </c>
      <c r="I1278">
        <v>427593</v>
      </c>
      <c r="J1278">
        <v>454973</v>
      </c>
      <c r="K1278">
        <v>476014</v>
      </c>
      <c r="L1278">
        <v>431369</v>
      </c>
      <c r="M1278">
        <v>451408</v>
      </c>
      <c r="N1278">
        <v>410783</v>
      </c>
    </row>
    <row r="1279" spans="1:14" x14ac:dyDescent="0.3">
      <c r="A1279" t="s">
        <v>270</v>
      </c>
      <c r="B1279" t="s">
        <v>18</v>
      </c>
      <c r="C1279" t="s">
        <v>128</v>
      </c>
      <c r="D1279" t="s">
        <v>89</v>
      </c>
      <c r="E1279" t="s">
        <v>68</v>
      </c>
      <c r="F1279" t="s">
        <v>69</v>
      </c>
      <c r="G1279" t="s">
        <v>190</v>
      </c>
      <c r="H1279" t="s">
        <v>71</v>
      </c>
      <c r="I1279" t="s">
        <v>72</v>
      </c>
      <c r="J1279" t="s">
        <v>271</v>
      </c>
      <c r="K1279" t="s">
        <v>95</v>
      </c>
      <c r="L1279" t="s">
        <v>119</v>
      </c>
      <c r="M1279" t="s">
        <v>183</v>
      </c>
      <c r="N1279" t="s">
        <v>170</v>
      </c>
    </row>
    <row r="1280" spans="1:14" x14ac:dyDescent="0.3">
      <c r="A1280" t="s">
        <v>270</v>
      </c>
      <c r="B1280" t="s">
        <v>31</v>
      </c>
      <c r="C1280" t="s">
        <v>35</v>
      </c>
      <c r="D1280" t="s">
        <v>77</v>
      </c>
      <c r="E1280" t="s">
        <v>79</v>
      </c>
      <c r="F1280" t="s">
        <v>78</v>
      </c>
      <c r="G1280" t="s">
        <v>32</v>
      </c>
      <c r="H1280" t="s">
        <v>32</v>
      </c>
      <c r="I1280" t="s">
        <v>32</v>
      </c>
      <c r="J1280" t="s">
        <v>78</v>
      </c>
      <c r="K1280" t="s">
        <v>78</v>
      </c>
      <c r="L1280" t="s">
        <v>32</v>
      </c>
      <c r="M1280" t="s">
        <v>35</v>
      </c>
      <c r="N1280" t="s">
        <v>77</v>
      </c>
    </row>
    <row r="1281" spans="1:14" x14ac:dyDescent="0.3">
      <c r="A1281" t="s">
        <v>270</v>
      </c>
      <c r="B1281" t="s">
        <v>36</v>
      </c>
      <c r="C1281">
        <v>354006</v>
      </c>
      <c r="D1281">
        <v>346208</v>
      </c>
      <c r="E1281">
        <v>316709</v>
      </c>
      <c r="F1281">
        <v>337405</v>
      </c>
      <c r="G1281">
        <v>338744</v>
      </c>
      <c r="H1281">
        <v>360551</v>
      </c>
      <c r="I1281">
        <v>343410</v>
      </c>
      <c r="J1281">
        <v>365959</v>
      </c>
      <c r="K1281">
        <v>384908</v>
      </c>
      <c r="L1281">
        <v>351669</v>
      </c>
      <c r="M1281">
        <v>373929</v>
      </c>
      <c r="N1281">
        <v>334840</v>
      </c>
    </row>
    <row r="1282" spans="1:14" x14ac:dyDescent="0.3">
      <c r="A1282" t="s">
        <v>270</v>
      </c>
      <c r="B1282" t="s">
        <v>37</v>
      </c>
      <c r="C1282">
        <v>315292</v>
      </c>
      <c r="D1282">
        <v>303690</v>
      </c>
      <c r="E1282">
        <v>274441</v>
      </c>
      <c r="F1282">
        <v>307798</v>
      </c>
      <c r="G1282">
        <v>308507</v>
      </c>
      <c r="H1282">
        <v>333923</v>
      </c>
      <c r="I1282">
        <v>324111</v>
      </c>
      <c r="J1282">
        <v>339171</v>
      </c>
      <c r="K1282">
        <v>360536</v>
      </c>
      <c r="L1282">
        <v>324705</v>
      </c>
      <c r="M1282">
        <v>326163</v>
      </c>
      <c r="N1282">
        <v>296350</v>
      </c>
    </row>
    <row r="1283" spans="1:14" x14ac:dyDescent="0.3">
      <c r="A1283" t="s">
        <v>270</v>
      </c>
      <c r="B1283" t="s">
        <v>38</v>
      </c>
      <c r="C1283">
        <v>354006</v>
      </c>
      <c r="D1283">
        <v>346208</v>
      </c>
      <c r="E1283">
        <v>316709</v>
      </c>
      <c r="F1283">
        <v>337405</v>
      </c>
      <c r="G1283">
        <v>338744</v>
      </c>
      <c r="H1283">
        <v>360551</v>
      </c>
      <c r="I1283">
        <v>343410</v>
      </c>
      <c r="J1283">
        <v>365959</v>
      </c>
      <c r="K1283">
        <v>384908</v>
      </c>
      <c r="L1283">
        <v>351669</v>
      </c>
      <c r="M1283">
        <v>373929</v>
      </c>
      <c r="N1283">
        <v>334840</v>
      </c>
    </row>
    <row r="1284" spans="1:14" x14ac:dyDescent="0.3">
      <c r="A1284" t="s">
        <v>270</v>
      </c>
      <c r="B1284" t="s">
        <v>39</v>
      </c>
      <c r="C1284">
        <v>247004</v>
      </c>
      <c r="D1284">
        <v>326775</v>
      </c>
      <c r="E1284">
        <v>265142</v>
      </c>
      <c r="F1284">
        <v>291917</v>
      </c>
      <c r="G1284">
        <v>293308</v>
      </c>
      <c r="H1284">
        <v>325246</v>
      </c>
      <c r="I1284">
        <v>307838</v>
      </c>
      <c r="J1284">
        <v>325433</v>
      </c>
      <c r="K1284">
        <v>341951</v>
      </c>
      <c r="L1284">
        <v>323384</v>
      </c>
      <c r="M1284">
        <v>365158</v>
      </c>
      <c r="N1284">
        <v>289470</v>
      </c>
    </row>
    <row r="1285" spans="1:14" x14ac:dyDescent="0.3">
      <c r="A1285" t="s">
        <v>270</v>
      </c>
      <c r="B1285" t="s">
        <v>40</v>
      </c>
      <c r="C1285" s="3">
        <v>41640</v>
      </c>
      <c r="D1285" s="3">
        <v>41671</v>
      </c>
      <c r="E1285" s="3">
        <v>41699</v>
      </c>
      <c r="F1285" s="3">
        <v>41730</v>
      </c>
      <c r="G1285" s="3">
        <v>41760</v>
      </c>
      <c r="H1285" s="3">
        <v>41791</v>
      </c>
      <c r="I1285" s="3">
        <v>41821</v>
      </c>
      <c r="J1285" s="3">
        <v>41852</v>
      </c>
      <c r="K1285" s="3">
        <v>41883</v>
      </c>
      <c r="L1285" s="3">
        <v>41913</v>
      </c>
      <c r="M1285" s="3">
        <v>41944</v>
      </c>
      <c r="N1285" s="3">
        <v>41974</v>
      </c>
    </row>
    <row r="1286" spans="1:14" x14ac:dyDescent="0.3">
      <c r="A1286" t="s">
        <v>270</v>
      </c>
      <c r="B1286" t="s">
        <v>41</v>
      </c>
      <c r="C1286" s="2">
        <v>0.62090000000000001</v>
      </c>
      <c r="D1286" s="2">
        <v>0.64500000000000002</v>
      </c>
      <c r="E1286" s="2">
        <v>0.6381</v>
      </c>
      <c r="F1286" s="2">
        <v>0.64070000000000005</v>
      </c>
      <c r="G1286" s="2">
        <v>0.65810000000000002</v>
      </c>
      <c r="H1286" s="2">
        <v>0.66139999999999999</v>
      </c>
      <c r="I1286" s="2">
        <v>0.67479999999999996</v>
      </c>
      <c r="J1286" s="2">
        <v>0.67210000000000003</v>
      </c>
      <c r="K1286" s="2">
        <v>0.67379999999999995</v>
      </c>
      <c r="L1286" s="2">
        <v>0.66010000000000002</v>
      </c>
      <c r="M1286" s="2">
        <v>0.61739999999999995</v>
      </c>
      <c r="N1286" s="2">
        <v>0.62749999999999995</v>
      </c>
    </row>
    <row r="1287" spans="1:14" x14ac:dyDescent="0.3">
      <c r="A1287" t="s">
        <v>270</v>
      </c>
      <c r="B1287" t="s">
        <v>42</v>
      </c>
      <c r="C1287" s="2">
        <v>0.72489999999999999</v>
      </c>
      <c r="D1287" s="2">
        <v>0.76280000000000003</v>
      </c>
      <c r="E1287" s="2">
        <v>0.75890000000000002</v>
      </c>
      <c r="F1287" s="2">
        <v>0.78200000000000003</v>
      </c>
      <c r="G1287" s="2">
        <v>0.79969999999999997</v>
      </c>
      <c r="H1287" s="2">
        <v>0.79010000000000002</v>
      </c>
      <c r="I1287" s="2">
        <v>0.7984</v>
      </c>
      <c r="J1287" s="2">
        <v>0.79669999999999996</v>
      </c>
      <c r="K1287" s="2">
        <v>0.80179999999999996</v>
      </c>
      <c r="L1287" s="2">
        <v>0.80430000000000001</v>
      </c>
      <c r="M1287" s="2">
        <v>0.7298</v>
      </c>
      <c r="N1287" s="2">
        <v>0.73419999999999996</v>
      </c>
    </row>
    <row r="1288" spans="1:14" x14ac:dyDescent="0.3">
      <c r="A1288" t="s">
        <v>270</v>
      </c>
      <c r="B1288" t="s">
        <v>43</v>
      </c>
      <c r="C1288" s="2">
        <v>0.63060000000000005</v>
      </c>
      <c r="D1288" s="2">
        <v>0.64980000000000004</v>
      </c>
      <c r="E1288" s="2">
        <v>0.64190000000000003</v>
      </c>
      <c r="F1288" s="2">
        <v>0.64129999999999998</v>
      </c>
      <c r="G1288" s="2">
        <v>0.66010000000000002</v>
      </c>
      <c r="H1288" s="2">
        <v>0.66590000000000005</v>
      </c>
      <c r="I1288" s="2">
        <v>0.67620000000000002</v>
      </c>
      <c r="J1288" s="2">
        <v>0.67549999999999999</v>
      </c>
      <c r="K1288" s="2">
        <v>0.67390000000000005</v>
      </c>
      <c r="L1288" s="2">
        <v>0.66139999999999999</v>
      </c>
      <c r="M1288" s="2">
        <v>0.62080000000000002</v>
      </c>
      <c r="N1288" s="2">
        <v>0.63500000000000001</v>
      </c>
    </row>
    <row r="1289" spans="1:14" x14ac:dyDescent="0.3">
      <c r="A1289" t="s">
        <v>270</v>
      </c>
      <c r="B1289" t="s">
        <v>44</v>
      </c>
      <c r="C1289" s="2">
        <v>0.79210000000000003</v>
      </c>
      <c r="D1289" s="2">
        <v>0.81100000000000005</v>
      </c>
      <c r="E1289" s="2">
        <v>0.80700000000000005</v>
      </c>
      <c r="F1289" s="2">
        <v>0.8165</v>
      </c>
      <c r="G1289" s="2">
        <v>0.79959999999999998</v>
      </c>
      <c r="H1289" s="2">
        <v>0.7964</v>
      </c>
      <c r="I1289" s="2">
        <v>0.79410000000000003</v>
      </c>
      <c r="J1289" s="2">
        <v>0.79379999999999995</v>
      </c>
      <c r="K1289" s="2">
        <v>0.80079999999999996</v>
      </c>
      <c r="L1289" s="2">
        <v>0.80600000000000005</v>
      </c>
      <c r="M1289" s="2">
        <v>0.8256</v>
      </c>
      <c r="N1289" s="2">
        <v>0.80930000000000002</v>
      </c>
    </row>
    <row r="1290" spans="1:14" x14ac:dyDescent="0.3">
      <c r="A1290" t="s">
        <v>270</v>
      </c>
      <c r="B1290" t="s">
        <v>45</v>
      </c>
      <c r="C1290" s="2">
        <v>0.55269999999999997</v>
      </c>
      <c r="D1290" s="2">
        <v>0.76539999999999997</v>
      </c>
      <c r="E1290" s="2">
        <v>0.67559999999999998</v>
      </c>
      <c r="F1290" s="2">
        <v>0.70640000000000003</v>
      </c>
      <c r="G1290" s="2">
        <v>0.69240000000000002</v>
      </c>
      <c r="H1290" s="2">
        <v>0.71850000000000003</v>
      </c>
      <c r="I1290" s="2">
        <v>0.71189999999999998</v>
      </c>
      <c r="J1290" s="2">
        <v>0.70589999999999997</v>
      </c>
      <c r="K1290" s="2">
        <v>0.71140000000000003</v>
      </c>
      <c r="L1290" s="2">
        <v>0.74119999999999997</v>
      </c>
      <c r="M1290" s="2">
        <v>0.80620000000000003</v>
      </c>
      <c r="N1290" s="2">
        <v>0.6996</v>
      </c>
    </row>
    <row r="1291" spans="1:14" x14ac:dyDescent="0.3">
      <c r="A1291" t="s">
        <v>270</v>
      </c>
      <c r="B1291" t="s">
        <v>46</v>
      </c>
      <c r="C1291" s="2">
        <v>0.78390000000000004</v>
      </c>
      <c r="D1291" s="2">
        <v>0.7954</v>
      </c>
      <c r="E1291" s="2">
        <v>0.79059999999999997</v>
      </c>
      <c r="F1291" s="2">
        <v>0.78469999999999995</v>
      </c>
      <c r="G1291" s="2">
        <v>0.82299999999999995</v>
      </c>
      <c r="H1291" s="2">
        <v>0.83050000000000002</v>
      </c>
      <c r="I1291" s="2">
        <v>0.84970000000000001</v>
      </c>
      <c r="J1291" s="2">
        <v>0.84660000000000002</v>
      </c>
      <c r="K1291" s="2">
        <v>0.84150000000000003</v>
      </c>
      <c r="L1291" s="2">
        <v>0.81899999999999995</v>
      </c>
      <c r="M1291" s="2">
        <v>0.74790000000000001</v>
      </c>
      <c r="N1291" s="2">
        <v>0.77539999999999998</v>
      </c>
    </row>
    <row r="1292" spans="1:14" x14ac:dyDescent="0.3">
      <c r="A1292" t="s">
        <v>270</v>
      </c>
      <c r="B1292" t="s">
        <v>47</v>
      </c>
      <c r="C1292" s="2">
        <v>0.87239999999999995</v>
      </c>
      <c r="D1292" s="2">
        <v>0.89970000000000006</v>
      </c>
      <c r="E1292" s="2">
        <v>0.90069999999999995</v>
      </c>
      <c r="F1292" s="2">
        <v>0.88639999999999997</v>
      </c>
      <c r="G1292" s="2">
        <v>0.92600000000000005</v>
      </c>
      <c r="H1292" s="2">
        <v>0.91379999999999995</v>
      </c>
      <c r="I1292" s="2">
        <v>0.92290000000000005</v>
      </c>
      <c r="J1292" s="2">
        <v>0.93510000000000004</v>
      </c>
      <c r="K1292" s="2">
        <v>0.92269999999999996</v>
      </c>
      <c r="L1292" s="2">
        <v>0.90839999999999999</v>
      </c>
      <c r="M1292" s="2">
        <v>0.85070000000000001</v>
      </c>
      <c r="N1292" s="2">
        <v>0.86299999999999999</v>
      </c>
    </row>
    <row r="1293" spans="1:14" x14ac:dyDescent="0.3">
      <c r="A1293" t="s">
        <v>270</v>
      </c>
      <c r="B1293" t="s">
        <v>48</v>
      </c>
      <c r="C1293" s="2">
        <v>0.78610000000000002</v>
      </c>
      <c r="D1293" s="2">
        <v>0.79730000000000001</v>
      </c>
      <c r="E1293" s="2">
        <v>0.79359999999999997</v>
      </c>
      <c r="F1293" s="2">
        <v>0.77569999999999995</v>
      </c>
      <c r="G1293" s="2">
        <v>0.81610000000000005</v>
      </c>
      <c r="H1293" s="2">
        <v>0.82479999999999998</v>
      </c>
      <c r="I1293" s="2">
        <v>0.84189999999999998</v>
      </c>
      <c r="J1293" s="2">
        <v>0.83989999999999998</v>
      </c>
      <c r="K1293" s="2">
        <v>0.83340000000000003</v>
      </c>
      <c r="L1293" s="2">
        <v>0.81130000000000002</v>
      </c>
      <c r="M1293" s="2">
        <v>0.74939999999999996</v>
      </c>
      <c r="N1293" s="2">
        <v>0.77900000000000003</v>
      </c>
    </row>
    <row r="1294" spans="1:14" x14ac:dyDescent="0.3">
      <c r="A1294" t="s">
        <v>270</v>
      </c>
      <c r="B1294" t="s">
        <v>49</v>
      </c>
      <c r="C1294" s="2">
        <v>1.1234999999999999</v>
      </c>
      <c r="D1294" s="2">
        <v>0.8427</v>
      </c>
      <c r="E1294" s="2">
        <v>0.94440000000000002</v>
      </c>
      <c r="F1294" s="2">
        <v>0.90700000000000003</v>
      </c>
      <c r="G1294" s="2">
        <v>0.95050000000000001</v>
      </c>
      <c r="H1294" s="2">
        <v>0.92059999999999997</v>
      </c>
      <c r="I1294" s="2">
        <v>0.94789999999999996</v>
      </c>
      <c r="J1294" s="2">
        <v>0.95209999999999995</v>
      </c>
      <c r="K1294" s="2">
        <v>0.94720000000000004</v>
      </c>
      <c r="L1294" s="2">
        <v>0.89059999999999995</v>
      </c>
      <c r="M1294" s="2">
        <v>0.76580000000000004</v>
      </c>
      <c r="N1294" s="2">
        <v>0.89700000000000002</v>
      </c>
    </row>
    <row r="1295" spans="1:14" x14ac:dyDescent="0.3">
      <c r="A1295" t="s">
        <v>270</v>
      </c>
      <c r="B1295" t="s">
        <v>50</v>
      </c>
    </row>
    <row r="1296" spans="1:14" x14ac:dyDescent="0.3">
      <c r="A1296" t="s">
        <v>270</v>
      </c>
      <c r="B1296" t="s">
        <v>51</v>
      </c>
      <c r="C1296" s="2">
        <v>6.1999999999999998E-3</v>
      </c>
      <c r="D1296" s="2">
        <v>5.8999999999999999E-3</v>
      </c>
      <c r="E1296" s="2">
        <v>6.0000000000000001E-3</v>
      </c>
      <c r="F1296" s="2">
        <v>5.7000000000000002E-3</v>
      </c>
      <c r="G1296" s="2">
        <v>5.8999999999999999E-3</v>
      </c>
      <c r="H1296" s="2">
        <v>7.7000000000000002E-3</v>
      </c>
      <c r="I1296" s="2">
        <v>6.6E-3</v>
      </c>
      <c r="J1296" s="2">
        <v>7.7999999999999996E-3</v>
      </c>
      <c r="K1296" s="2">
        <v>6.4000000000000003E-3</v>
      </c>
      <c r="L1296" s="2">
        <v>7.4999999999999997E-3</v>
      </c>
      <c r="M1296" s="2">
        <v>0</v>
      </c>
      <c r="N1296" s="2">
        <v>0</v>
      </c>
    </row>
    <row r="1297" spans="1:14" x14ac:dyDescent="0.3">
      <c r="A1297" t="s">
        <v>270</v>
      </c>
      <c r="B1297" t="s">
        <v>52</v>
      </c>
      <c r="C1297" s="2">
        <v>5.3E-3</v>
      </c>
      <c r="D1297" s="2">
        <v>4.8999999999999998E-3</v>
      </c>
      <c r="E1297" s="2">
        <v>6.1999999999999998E-3</v>
      </c>
      <c r="F1297" s="2">
        <v>6.1000000000000004E-3</v>
      </c>
      <c r="G1297" s="2">
        <v>5.8999999999999999E-3</v>
      </c>
      <c r="H1297" s="2">
        <v>7.9000000000000008E-3</v>
      </c>
      <c r="I1297" s="2">
        <v>6.3E-3</v>
      </c>
      <c r="J1297" s="2">
        <v>8.5000000000000006E-3</v>
      </c>
      <c r="K1297" s="2">
        <v>6.7000000000000002E-3</v>
      </c>
      <c r="L1297" s="2">
        <v>6.3E-3</v>
      </c>
      <c r="M1297" s="2">
        <v>0</v>
      </c>
      <c r="N1297" s="2">
        <v>0</v>
      </c>
    </row>
    <row r="1298" spans="1:14" x14ac:dyDescent="0.3">
      <c r="A1298" t="s">
        <v>270</v>
      </c>
      <c r="B1298" t="s">
        <v>53</v>
      </c>
      <c r="C1298" s="2">
        <v>6.1000000000000004E-3</v>
      </c>
      <c r="D1298" s="2">
        <v>5.7999999999999996E-3</v>
      </c>
      <c r="E1298" s="2">
        <v>6.0000000000000001E-3</v>
      </c>
      <c r="F1298" s="2">
        <v>5.7000000000000002E-3</v>
      </c>
      <c r="G1298" s="2">
        <v>6.1000000000000004E-3</v>
      </c>
      <c r="H1298" s="2">
        <v>7.7000000000000002E-3</v>
      </c>
      <c r="I1298" s="2">
        <v>6.6E-3</v>
      </c>
      <c r="J1298" s="2">
        <v>7.7999999999999996E-3</v>
      </c>
      <c r="K1298" s="2">
        <v>6.4000000000000003E-3</v>
      </c>
      <c r="L1298" s="2">
        <v>7.4999999999999997E-3</v>
      </c>
      <c r="M1298" s="2">
        <v>0</v>
      </c>
      <c r="N1298" s="2">
        <v>0</v>
      </c>
    </row>
    <row r="1299" spans="1:14" x14ac:dyDescent="0.3">
      <c r="A1299" t="s">
        <v>270</v>
      </c>
      <c r="B1299" t="s">
        <v>54</v>
      </c>
      <c r="C1299" s="2">
        <v>4.4999999999999997E-3</v>
      </c>
      <c r="D1299" s="2">
        <v>5.0000000000000001E-3</v>
      </c>
      <c r="E1299" s="2">
        <v>5.1999999999999998E-3</v>
      </c>
      <c r="F1299" s="2">
        <v>5.3E-3</v>
      </c>
      <c r="G1299" s="2">
        <v>4.7999999999999996E-3</v>
      </c>
      <c r="H1299" s="2">
        <v>5.1999999999999998E-3</v>
      </c>
      <c r="I1299" s="2">
        <v>4.7000000000000002E-3</v>
      </c>
      <c r="J1299" s="2">
        <v>5.1000000000000004E-3</v>
      </c>
      <c r="K1299" s="2">
        <v>3.7000000000000002E-3</v>
      </c>
      <c r="L1299" s="2">
        <v>5.1000000000000004E-3</v>
      </c>
      <c r="M1299" s="2">
        <v>0</v>
      </c>
      <c r="N1299" s="2">
        <v>0</v>
      </c>
    </row>
    <row r="1300" spans="1:14" x14ac:dyDescent="0.3">
      <c r="A1300" t="s">
        <v>270</v>
      </c>
      <c r="B1300" t="s">
        <v>55</v>
      </c>
      <c r="C1300" s="2">
        <v>4.3E-3</v>
      </c>
      <c r="D1300" s="2">
        <v>4.7000000000000002E-3</v>
      </c>
      <c r="E1300" s="2">
        <v>5.7999999999999996E-3</v>
      </c>
      <c r="F1300" s="2">
        <v>6.6E-3</v>
      </c>
      <c r="G1300" s="2">
        <v>5.8999999999999999E-3</v>
      </c>
      <c r="H1300" s="2">
        <v>6.7999999999999996E-3</v>
      </c>
      <c r="I1300" s="2">
        <v>5.4999999999999997E-3</v>
      </c>
      <c r="J1300" s="2">
        <v>7.6E-3</v>
      </c>
      <c r="K1300" s="2">
        <v>5.8999999999999999E-3</v>
      </c>
      <c r="L1300" s="2">
        <v>6.1999999999999998E-3</v>
      </c>
      <c r="M1300" s="2">
        <v>0</v>
      </c>
      <c r="N1300" s="2">
        <v>0</v>
      </c>
    </row>
    <row r="1301" spans="1:14" x14ac:dyDescent="0.3">
      <c r="A1301" t="s">
        <v>270</v>
      </c>
      <c r="B1301" t="s">
        <v>56</v>
      </c>
      <c r="C1301" s="2">
        <v>4.4999999999999997E-3</v>
      </c>
      <c r="D1301" s="2">
        <v>5.0000000000000001E-3</v>
      </c>
      <c r="E1301" s="2">
        <v>5.1999999999999998E-3</v>
      </c>
      <c r="F1301" s="2">
        <v>5.3E-3</v>
      </c>
      <c r="G1301" s="2">
        <v>4.7999999999999996E-3</v>
      </c>
      <c r="H1301" s="2">
        <v>5.1999999999999998E-3</v>
      </c>
      <c r="I1301" s="2">
        <v>4.7000000000000002E-3</v>
      </c>
      <c r="J1301" s="2">
        <v>5.1000000000000004E-3</v>
      </c>
      <c r="K1301" s="2">
        <v>3.7000000000000002E-3</v>
      </c>
      <c r="L1301" s="2">
        <v>5.1000000000000004E-3</v>
      </c>
      <c r="M1301" s="2">
        <v>0</v>
      </c>
      <c r="N1301" s="2">
        <v>0</v>
      </c>
    </row>
    <row r="1302" spans="1:14" x14ac:dyDescent="0.3">
      <c r="A1302" t="s">
        <v>270</v>
      </c>
      <c r="B1302" t="s">
        <v>57</v>
      </c>
      <c r="C1302" s="2">
        <v>7.0000000000000001E-3</v>
      </c>
      <c r="D1302" s="2">
        <v>4.4999999999999997E-3</v>
      </c>
      <c r="E1302" s="2">
        <v>4.8999999999999998E-3</v>
      </c>
      <c r="F1302" s="2">
        <v>5.7000000000000002E-3</v>
      </c>
      <c r="G1302" s="2">
        <v>5.5999999999999999E-3</v>
      </c>
      <c r="H1302" s="2">
        <v>6.8999999999999999E-3</v>
      </c>
      <c r="I1302" s="2">
        <v>8.0999999999999996E-3</v>
      </c>
      <c r="J1302" s="2">
        <v>8.8999999999999999E-3</v>
      </c>
      <c r="K1302" s="2">
        <v>6.7000000000000002E-3</v>
      </c>
      <c r="L1302" s="2">
        <v>6.1000000000000004E-3</v>
      </c>
      <c r="M1302" s="2">
        <v>0</v>
      </c>
      <c r="N1302" s="2">
        <v>0</v>
      </c>
    </row>
    <row r="1303" spans="1:14" x14ac:dyDescent="0.3">
      <c r="A1303" t="s">
        <v>270</v>
      </c>
      <c r="B1303" t="s">
        <v>58</v>
      </c>
    </row>
    <row r="1304" spans="1:14" x14ac:dyDescent="0.3">
      <c r="A1304" t="s">
        <v>270</v>
      </c>
      <c r="B1304" t="s">
        <v>59</v>
      </c>
      <c r="C1304">
        <v>150</v>
      </c>
      <c r="D1304">
        <v>150</v>
      </c>
      <c r="E1304">
        <v>149</v>
      </c>
      <c r="F1304">
        <v>149</v>
      </c>
      <c r="G1304">
        <v>148</v>
      </c>
      <c r="H1304">
        <v>146</v>
      </c>
      <c r="I1304">
        <v>146</v>
      </c>
      <c r="J1304">
        <v>149</v>
      </c>
      <c r="K1304">
        <v>151</v>
      </c>
      <c r="L1304">
        <v>150</v>
      </c>
      <c r="M1304">
        <v>151</v>
      </c>
      <c r="N1304">
        <v>150</v>
      </c>
    </row>
    <row r="1305" spans="1:14" x14ac:dyDescent="0.3">
      <c r="A1305" t="s">
        <v>270</v>
      </c>
      <c r="B1305" t="s">
        <v>60</v>
      </c>
      <c r="C1305">
        <v>150</v>
      </c>
      <c r="D1305">
        <v>150</v>
      </c>
      <c r="E1305">
        <v>149</v>
      </c>
      <c r="F1305">
        <v>149</v>
      </c>
      <c r="G1305">
        <v>148</v>
      </c>
      <c r="H1305">
        <v>146</v>
      </c>
      <c r="I1305">
        <v>146</v>
      </c>
      <c r="J1305">
        <v>149</v>
      </c>
      <c r="K1305">
        <v>151</v>
      </c>
      <c r="L1305">
        <v>150</v>
      </c>
      <c r="M1305">
        <v>151</v>
      </c>
      <c r="N1305">
        <v>150</v>
      </c>
    </row>
    <row r="1306" spans="1:14" x14ac:dyDescent="0.3">
      <c r="A1306" t="s">
        <v>270</v>
      </c>
      <c r="B1306" t="s">
        <v>61</v>
      </c>
      <c r="C1306">
        <v>150</v>
      </c>
      <c r="D1306">
        <v>150</v>
      </c>
      <c r="E1306">
        <v>149</v>
      </c>
      <c r="F1306">
        <v>149</v>
      </c>
      <c r="G1306">
        <v>148</v>
      </c>
      <c r="H1306">
        <v>146</v>
      </c>
      <c r="I1306">
        <v>146</v>
      </c>
      <c r="J1306">
        <v>149</v>
      </c>
      <c r="K1306">
        <v>151</v>
      </c>
      <c r="L1306">
        <v>150</v>
      </c>
      <c r="M1306">
        <v>151</v>
      </c>
      <c r="N1306">
        <v>150</v>
      </c>
    </row>
    <row r="1307" spans="1:14" x14ac:dyDescent="0.3">
      <c r="A1307" t="s">
        <v>270</v>
      </c>
      <c r="B1307" t="s">
        <v>62</v>
      </c>
      <c r="C1307">
        <v>150</v>
      </c>
      <c r="D1307">
        <v>150</v>
      </c>
      <c r="E1307">
        <v>149</v>
      </c>
      <c r="F1307">
        <v>149</v>
      </c>
      <c r="G1307">
        <v>148</v>
      </c>
      <c r="H1307">
        <v>146</v>
      </c>
      <c r="I1307">
        <v>146</v>
      </c>
      <c r="J1307">
        <v>149</v>
      </c>
      <c r="K1307">
        <v>151</v>
      </c>
      <c r="L1307">
        <v>150</v>
      </c>
      <c r="M1307">
        <v>151</v>
      </c>
      <c r="N1307">
        <v>150</v>
      </c>
    </row>
    <row r="1308" spans="1:14" x14ac:dyDescent="0.3">
      <c r="A1308" t="s">
        <v>270</v>
      </c>
      <c r="B1308" t="s">
        <v>80</v>
      </c>
    </row>
    <row r="1309" spans="1:14" x14ac:dyDescent="0.3">
      <c r="A1309" t="s">
        <v>270</v>
      </c>
      <c r="B1309" t="s">
        <v>81</v>
      </c>
      <c r="C1309">
        <v>681.98400000000004</v>
      </c>
      <c r="D1309">
        <v>736.85500000000002</v>
      </c>
      <c r="E1309">
        <v>699.56899999999996</v>
      </c>
      <c r="F1309">
        <v>766.19299999999998</v>
      </c>
      <c r="G1309">
        <v>695.25099999999998</v>
      </c>
      <c r="H1309">
        <v>647.99199999999996</v>
      </c>
      <c r="I1309">
        <v>686.58</v>
      </c>
      <c r="J1309">
        <v>558.11300000000006</v>
      </c>
      <c r="K1309">
        <v>496.81700000000001</v>
      </c>
      <c r="L1309">
        <v>622.86900000000003</v>
      </c>
      <c r="M1309">
        <v>855.07600000000002</v>
      </c>
      <c r="N1309">
        <v>739.20699999999999</v>
      </c>
    </row>
    <row r="1310" spans="1:14" x14ac:dyDescent="0.3">
      <c r="A1310" t="s">
        <v>270</v>
      </c>
      <c r="B1310" t="s">
        <v>82</v>
      </c>
      <c r="C1310">
        <v>579.90499999999997</v>
      </c>
      <c r="D1310">
        <v>615.46</v>
      </c>
      <c r="E1310">
        <v>675.59100000000001</v>
      </c>
      <c r="F1310">
        <v>861.13</v>
      </c>
      <c r="G1310">
        <v>771.86099999999999</v>
      </c>
      <c r="H1310">
        <v>787.94299999999998</v>
      </c>
      <c r="I1310">
        <v>757.21900000000005</v>
      </c>
      <c r="J1310">
        <v>775.24</v>
      </c>
      <c r="K1310">
        <v>741.779</v>
      </c>
      <c r="L1310">
        <v>695.16600000000005</v>
      </c>
      <c r="M1310">
        <v>734.10900000000004</v>
      </c>
      <c r="N1310">
        <v>616.61400000000003</v>
      </c>
    </row>
    <row r="1311" spans="1:14" x14ac:dyDescent="0.3">
      <c r="A1311" t="s">
        <v>270</v>
      </c>
      <c r="B1311" t="s">
        <v>83</v>
      </c>
      <c r="C1311">
        <v>681.98400000000004</v>
      </c>
      <c r="D1311">
        <v>736.85500000000002</v>
      </c>
      <c r="E1311">
        <v>699.56899999999996</v>
      </c>
      <c r="F1311">
        <v>766.19299999999998</v>
      </c>
      <c r="G1311">
        <v>695.25099999999998</v>
      </c>
      <c r="H1311">
        <v>647.99199999999996</v>
      </c>
      <c r="I1311">
        <v>686.58</v>
      </c>
      <c r="J1311">
        <v>558.11300000000006</v>
      </c>
      <c r="K1311">
        <v>496.81700000000001</v>
      </c>
      <c r="L1311">
        <v>622.86900000000003</v>
      </c>
      <c r="M1311">
        <v>855.07600000000002</v>
      </c>
      <c r="N1311">
        <v>739.20699999999999</v>
      </c>
    </row>
    <row r="1312" spans="1:14" x14ac:dyDescent="0.3">
      <c r="A1312" t="s">
        <v>270</v>
      </c>
      <c r="B1312" t="s">
        <v>84</v>
      </c>
      <c r="C1312">
        <v>735.33900000000006</v>
      </c>
      <c r="D1312">
        <v>629.77599999999995</v>
      </c>
      <c r="E1312">
        <v>554.91700000000003</v>
      </c>
      <c r="F1312">
        <v>709.76599999999996</v>
      </c>
      <c r="G1312">
        <v>696.93399999999997</v>
      </c>
      <c r="H1312">
        <v>781.34199999999998</v>
      </c>
      <c r="I1312">
        <v>1061.768</v>
      </c>
      <c r="J1312">
        <v>868.423</v>
      </c>
      <c r="K1312">
        <v>797.06700000000001</v>
      </c>
      <c r="L1312">
        <v>682.351</v>
      </c>
      <c r="M1312">
        <v>821.048</v>
      </c>
      <c r="N1312">
        <v>694.46799999999996</v>
      </c>
    </row>
    <row r="1314" spans="1:14" x14ac:dyDescent="0.3">
      <c r="A1314" t="s">
        <v>325</v>
      </c>
    </row>
    <row r="1316" spans="1:14" x14ac:dyDescent="0.3">
      <c r="A1316" t="s">
        <v>272</v>
      </c>
      <c r="B1316" t="s">
        <v>273</v>
      </c>
    </row>
    <row r="1317" spans="1:14" x14ac:dyDescent="0.3">
      <c r="A1317" t="s">
        <v>274</v>
      </c>
      <c r="B1317" t="s">
        <v>3</v>
      </c>
      <c r="C1317" s="1">
        <v>41640</v>
      </c>
      <c r="D1317" s="1">
        <v>41671</v>
      </c>
      <c r="E1317" s="1">
        <v>41699</v>
      </c>
      <c r="F1317" s="1">
        <v>41730</v>
      </c>
      <c r="G1317" s="1">
        <v>41760</v>
      </c>
      <c r="H1317" s="1">
        <v>41791</v>
      </c>
      <c r="I1317" s="1">
        <v>41821</v>
      </c>
      <c r="J1317" s="1">
        <v>41852</v>
      </c>
      <c r="K1317" s="1">
        <v>41883</v>
      </c>
      <c r="L1317" s="1">
        <v>41913</v>
      </c>
      <c r="M1317" s="1">
        <v>41944</v>
      </c>
      <c r="N1317" s="1">
        <v>41974</v>
      </c>
    </row>
    <row r="1318" spans="1:14" x14ac:dyDescent="0.3">
      <c r="A1318" t="s">
        <v>274</v>
      </c>
      <c r="B1318" t="s">
        <v>4</v>
      </c>
      <c r="C1318">
        <v>7</v>
      </c>
      <c r="D1318">
        <v>7</v>
      </c>
      <c r="E1318">
        <v>7</v>
      </c>
      <c r="F1318">
        <v>7</v>
      </c>
      <c r="G1318">
        <v>7</v>
      </c>
      <c r="H1318">
        <v>7</v>
      </c>
      <c r="I1318">
        <v>7</v>
      </c>
      <c r="J1318">
        <v>7</v>
      </c>
      <c r="K1318">
        <v>7</v>
      </c>
      <c r="L1318">
        <v>7</v>
      </c>
      <c r="M1318">
        <v>7</v>
      </c>
      <c r="N1318">
        <v>7</v>
      </c>
    </row>
    <row r="1319" spans="1:14" x14ac:dyDescent="0.3">
      <c r="A1319" t="s">
        <v>274</v>
      </c>
      <c r="B1319" t="s">
        <v>5</v>
      </c>
      <c r="C1319">
        <v>13740600</v>
      </c>
      <c r="D1319">
        <v>13836683</v>
      </c>
      <c r="E1319">
        <v>12361000</v>
      </c>
      <c r="F1319">
        <v>13330800</v>
      </c>
      <c r="G1319">
        <v>15069645</v>
      </c>
      <c r="H1319">
        <v>15658698</v>
      </c>
      <c r="I1319">
        <v>12950787</v>
      </c>
      <c r="J1319">
        <v>14811200</v>
      </c>
      <c r="K1319">
        <v>12769600</v>
      </c>
      <c r="L1319">
        <v>14069200</v>
      </c>
      <c r="M1319">
        <v>11011800</v>
      </c>
      <c r="N1319">
        <v>11704400</v>
      </c>
    </row>
    <row r="1320" spans="1:14" x14ac:dyDescent="0.3">
      <c r="A1320" t="s">
        <v>274</v>
      </c>
      <c r="B1320" t="s">
        <v>6</v>
      </c>
    </row>
    <row r="1321" spans="1:14" x14ac:dyDescent="0.3">
      <c r="A1321" t="s">
        <v>274</v>
      </c>
      <c r="B1321" t="s">
        <v>7</v>
      </c>
      <c r="C1321">
        <v>8</v>
      </c>
      <c r="D1321">
        <v>8</v>
      </c>
      <c r="E1321">
        <v>8</v>
      </c>
      <c r="F1321">
        <v>8</v>
      </c>
      <c r="G1321">
        <v>8</v>
      </c>
      <c r="H1321">
        <v>8</v>
      </c>
      <c r="I1321">
        <v>8</v>
      </c>
      <c r="J1321">
        <v>8</v>
      </c>
      <c r="K1321">
        <v>8</v>
      </c>
      <c r="L1321">
        <v>8</v>
      </c>
      <c r="M1321">
        <v>9</v>
      </c>
      <c r="N1321">
        <v>9</v>
      </c>
    </row>
    <row r="1322" spans="1:14" x14ac:dyDescent="0.3">
      <c r="A1322" t="s">
        <v>274</v>
      </c>
      <c r="B1322" t="s">
        <v>8</v>
      </c>
    </row>
    <row r="1323" spans="1:14" x14ac:dyDescent="0.3">
      <c r="A1323" t="s">
        <v>274</v>
      </c>
      <c r="B1323" t="s">
        <v>9</v>
      </c>
      <c r="C1323">
        <v>14051374</v>
      </c>
      <c r="D1323">
        <v>12312425</v>
      </c>
      <c r="E1323">
        <v>12910835</v>
      </c>
      <c r="F1323">
        <v>14990990</v>
      </c>
      <c r="G1323">
        <v>16392533</v>
      </c>
      <c r="H1323">
        <v>12134684</v>
      </c>
      <c r="I1323">
        <v>12852819</v>
      </c>
      <c r="J1323">
        <v>13935670</v>
      </c>
      <c r="K1323">
        <v>12577830</v>
      </c>
      <c r="L1323">
        <v>14023508</v>
      </c>
      <c r="M1323">
        <v>11709232</v>
      </c>
      <c r="N1323">
        <v>14467182</v>
      </c>
    </row>
    <row r="1324" spans="1:14" x14ac:dyDescent="0.3">
      <c r="A1324" t="s">
        <v>274</v>
      </c>
      <c r="B1324" t="s">
        <v>10</v>
      </c>
      <c r="C1324">
        <v>3242970</v>
      </c>
      <c r="D1324">
        <v>2811192</v>
      </c>
      <c r="E1324">
        <v>2886249</v>
      </c>
      <c r="F1324">
        <v>4614329</v>
      </c>
      <c r="G1324">
        <v>4700750</v>
      </c>
      <c r="H1324">
        <v>3265563</v>
      </c>
      <c r="I1324">
        <v>3674858</v>
      </c>
      <c r="J1324">
        <v>3960742</v>
      </c>
      <c r="K1324">
        <v>3456007</v>
      </c>
      <c r="L1324">
        <v>4416089</v>
      </c>
      <c r="M1324">
        <v>2462865</v>
      </c>
      <c r="N1324">
        <v>3375679</v>
      </c>
    </row>
    <row r="1325" spans="1:14" x14ac:dyDescent="0.3">
      <c r="A1325" t="s">
        <v>274</v>
      </c>
      <c r="B1325" t="s">
        <v>11</v>
      </c>
      <c r="C1325">
        <v>10808404</v>
      </c>
      <c r="D1325">
        <v>9501232</v>
      </c>
      <c r="E1325">
        <v>10024586</v>
      </c>
      <c r="F1325">
        <v>10376661</v>
      </c>
      <c r="G1325">
        <v>11691783</v>
      </c>
      <c r="H1325">
        <v>8869121</v>
      </c>
      <c r="I1325">
        <v>9177961</v>
      </c>
      <c r="J1325">
        <v>9974928</v>
      </c>
      <c r="K1325">
        <v>9121823</v>
      </c>
      <c r="L1325">
        <v>9607419</v>
      </c>
      <c r="M1325">
        <v>9246367</v>
      </c>
      <c r="N1325">
        <v>11091503</v>
      </c>
    </row>
    <row r="1326" spans="1:14" x14ac:dyDescent="0.3">
      <c r="A1326" t="s">
        <v>274</v>
      </c>
      <c r="B1326" t="s">
        <v>12</v>
      </c>
      <c r="C1326" s="2">
        <v>0.23079</v>
      </c>
      <c r="D1326" s="2">
        <v>0.22832</v>
      </c>
      <c r="E1326" s="2">
        <v>0.22355</v>
      </c>
      <c r="F1326" s="2">
        <v>0.30780999999999997</v>
      </c>
      <c r="G1326" s="2">
        <v>0.28676000000000001</v>
      </c>
      <c r="H1326" s="2">
        <v>0.26911000000000002</v>
      </c>
      <c r="I1326" s="2">
        <v>0.28592000000000001</v>
      </c>
      <c r="J1326" s="2">
        <v>0.28421999999999997</v>
      </c>
      <c r="K1326" s="2">
        <v>0.27477000000000001</v>
      </c>
      <c r="L1326" s="2">
        <v>0.31491000000000002</v>
      </c>
      <c r="M1326" s="2">
        <v>0.21034</v>
      </c>
      <c r="N1326" s="2">
        <v>0.23333000000000001</v>
      </c>
    </row>
    <row r="1327" spans="1:14" x14ac:dyDescent="0.3">
      <c r="A1327" t="s">
        <v>274</v>
      </c>
      <c r="B1327" t="s">
        <v>13</v>
      </c>
      <c r="C1327" s="2">
        <v>0.76920999999999995</v>
      </c>
      <c r="D1327" s="2">
        <v>0.77168000000000003</v>
      </c>
      <c r="E1327" s="2">
        <v>0.77644999999999997</v>
      </c>
      <c r="F1327" s="2">
        <v>0.69218999999999997</v>
      </c>
      <c r="G1327" s="2">
        <v>0.71323999999999999</v>
      </c>
      <c r="H1327" s="2">
        <v>0.73089000000000004</v>
      </c>
      <c r="I1327" s="2">
        <v>0.71408000000000005</v>
      </c>
      <c r="J1327" s="2">
        <v>0.71577999999999997</v>
      </c>
      <c r="K1327" s="2">
        <v>0.72523000000000004</v>
      </c>
      <c r="L1327" s="2">
        <v>0.68508999999999998</v>
      </c>
      <c r="M1327" s="2">
        <v>0.78966000000000003</v>
      </c>
      <c r="N1327" s="2">
        <v>0.76666999999999996</v>
      </c>
    </row>
    <row r="1328" spans="1:14" x14ac:dyDescent="0.3">
      <c r="A1328" t="s">
        <v>274</v>
      </c>
      <c r="B1328" t="s">
        <v>14</v>
      </c>
    </row>
    <row r="1329" spans="1:14" x14ac:dyDescent="0.3">
      <c r="A1329" t="s">
        <v>274</v>
      </c>
      <c r="B1329" t="s">
        <v>15</v>
      </c>
      <c r="C1329">
        <v>31597</v>
      </c>
      <c r="D1329">
        <v>32420</v>
      </c>
      <c r="E1329">
        <v>31244</v>
      </c>
      <c r="F1329">
        <v>37329</v>
      </c>
      <c r="G1329">
        <v>37663</v>
      </c>
      <c r="H1329">
        <v>29860</v>
      </c>
      <c r="I1329">
        <v>30407</v>
      </c>
      <c r="J1329">
        <v>30465</v>
      </c>
      <c r="K1329">
        <v>30515</v>
      </c>
      <c r="L1329">
        <v>29255</v>
      </c>
      <c r="M1329">
        <v>34428</v>
      </c>
      <c r="N1329">
        <v>35529</v>
      </c>
    </row>
    <row r="1330" spans="1:14" x14ac:dyDescent="0.3">
      <c r="A1330" t="s">
        <v>274</v>
      </c>
      <c r="B1330" t="s">
        <v>16</v>
      </c>
      <c r="C1330">
        <v>23754</v>
      </c>
      <c r="D1330">
        <v>23713</v>
      </c>
      <c r="E1330">
        <v>22811</v>
      </c>
      <c r="F1330">
        <v>36751</v>
      </c>
      <c r="G1330">
        <v>37272</v>
      </c>
      <c r="H1330">
        <v>22695</v>
      </c>
      <c r="I1330">
        <v>23234</v>
      </c>
      <c r="J1330">
        <v>30116</v>
      </c>
      <c r="K1330">
        <v>23246</v>
      </c>
      <c r="L1330">
        <v>28844</v>
      </c>
      <c r="M1330">
        <v>21652</v>
      </c>
      <c r="N1330">
        <v>28262</v>
      </c>
    </row>
    <row r="1331" spans="1:14" x14ac:dyDescent="0.3">
      <c r="A1331" t="s">
        <v>274</v>
      </c>
      <c r="B1331" t="s">
        <v>17</v>
      </c>
      <c r="C1331">
        <v>31597</v>
      </c>
      <c r="D1331">
        <v>32420</v>
      </c>
      <c r="E1331">
        <v>31244</v>
      </c>
      <c r="F1331">
        <v>36249</v>
      </c>
      <c r="G1331">
        <v>36438</v>
      </c>
      <c r="H1331">
        <v>28986</v>
      </c>
      <c r="I1331">
        <v>29933</v>
      </c>
      <c r="J1331">
        <v>29656</v>
      </c>
      <c r="K1331">
        <v>30159</v>
      </c>
      <c r="L1331">
        <v>28330</v>
      </c>
      <c r="M1331">
        <v>34428</v>
      </c>
      <c r="N1331">
        <v>35323</v>
      </c>
    </row>
    <row r="1332" spans="1:14" x14ac:dyDescent="0.3">
      <c r="A1332" t="s">
        <v>274</v>
      </c>
      <c r="B1332" t="s">
        <v>18</v>
      </c>
      <c r="C1332" t="s">
        <v>88</v>
      </c>
      <c r="D1332" t="s">
        <v>209</v>
      </c>
      <c r="E1332" t="s">
        <v>275</v>
      </c>
      <c r="F1332" t="s">
        <v>101</v>
      </c>
      <c r="G1332" t="s">
        <v>276</v>
      </c>
      <c r="H1332" t="s">
        <v>225</v>
      </c>
      <c r="I1332" t="s">
        <v>277</v>
      </c>
      <c r="J1332" t="s">
        <v>132</v>
      </c>
      <c r="K1332" t="s">
        <v>278</v>
      </c>
      <c r="L1332" t="s">
        <v>279</v>
      </c>
      <c r="M1332" t="s">
        <v>264</v>
      </c>
      <c r="N1332" t="s">
        <v>253</v>
      </c>
    </row>
    <row r="1333" spans="1:14" x14ac:dyDescent="0.3">
      <c r="A1333" t="s">
        <v>274</v>
      </c>
      <c r="B1333" t="s">
        <v>31</v>
      </c>
      <c r="C1333" t="s">
        <v>232</v>
      </c>
      <c r="D1333" t="s">
        <v>34</v>
      </c>
      <c r="E1333" t="s">
        <v>79</v>
      </c>
      <c r="F1333" t="s">
        <v>77</v>
      </c>
      <c r="G1333" t="s">
        <v>96</v>
      </c>
      <c r="H1333" t="s">
        <v>96</v>
      </c>
      <c r="I1333" t="s">
        <v>124</v>
      </c>
      <c r="J1333" t="s">
        <v>77</v>
      </c>
      <c r="K1333" t="s">
        <v>78</v>
      </c>
      <c r="L1333" t="s">
        <v>77</v>
      </c>
      <c r="M1333" t="s">
        <v>79</v>
      </c>
      <c r="N1333" t="s">
        <v>96</v>
      </c>
    </row>
    <row r="1334" spans="1:14" x14ac:dyDescent="0.3">
      <c r="A1334" t="s">
        <v>274</v>
      </c>
      <c r="B1334" t="s">
        <v>36</v>
      </c>
      <c r="C1334">
        <v>24808</v>
      </c>
      <c r="D1334">
        <v>26358</v>
      </c>
      <c r="E1334">
        <v>26008</v>
      </c>
      <c r="F1334">
        <v>32321</v>
      </c>
      <c r="G1334">
        <v>33464</v>
      </c>
      <c r="H1334">
        <v>24514</v>
      </c>
      <c r="I1334">
        <v>23763</v>
      </c>
      <c r="J1334">
        <v>28206</v>
      </c>
      <c r="K1334">
        <v>24664</v>
      </c>
      <c r="L1334">
        <v>27435</v>
      </c>
      <c r="M1334">
        <v>26489</v>
      </c>
      <c r="N1334">
        <v>28713</v>
      </c>
    </row>
    <row r="1335" spans="1:14" x14ac:dyDescent="0.3">
      <c r="A1335" t="s">
        <v>274</v>
      </c>
      <c r="B1335" t="s">
        <v>37</v>
      </c>
      <c r="C1335">
        <v>21771</v>
      </c>
      <c r="D1335">
        <v>21427</v>
      </c>
      <c r="E1335">
        <v>21564</v>
      </c>
      <c r="F1335">
        <v>32321</v>
      </c>
      <c r="G1335">
        <v>33464</v>
      </c>
      <c r="H1335">
        <v>20646</v>
      </c>
      <c r="I1335">
        <v>22106</v>
      </c>
      <c r="J1335">
        <v>28206</v>
      </c>
      <c r="K1335">
        <v>22082</v>
      </c>
      <c r="L1335">
        <v>27435</v>
      </c>
      <c r="M1335">
        <v>18845</v>
      </c>
      <c r="N1335">
        <v>23329</v>
      </c>
    </row>
    <row r="1336" spans="1:14" x14ac:dyDescent="0.3">
      <c r="A1336" t="s">
        <v>274</v>
      </c>
      <c r="B1336" t="s">
        <v>38</v>
      </c>
      <c r="C1336">
        <v>24808</v>
      </c>
      <c r="D1336">
        <v>26358</v>
      </c>
      <c r="E1336">
        <v>26008</v>
      </c>
      <c r="F1336">
        <v>32164</v>
      </c>
      <c r="G1336">
        <v>33168</v>
      </c>
      <c r="H1336">
        <v>24514</v>
      </c>
      <c r="I1336">
        <v>23763</v>
      </c>
      <c r="J1336">
        <v>27507</v>
      </c>
      <c r="K1336">
        <v>24664</v>
      </c>
      <c r="L1336">
        <v>26670</v>
      </c>
      <c r="M1336">
        <v>26489</v>
      </c>
      <c r="N1336">
        <v>28713</v>
      </c>
    </row>
    <row r="1337" spans="1:14" x14ac:dyDescent="0.3">
      <c r="A1337" t="s">
        <v>274</v>
      </c>
      <c r="B1337" t="s">
        <v>39</v>
      </c>
      <c r="C1337">
        <v>19167</v>
      </c>
      <c r="D1337">
        <v>15436</v>
      </c>
      <c r="E1337">
        <v>23929</v>
      </c>
      <c r="F1337">
        <v>28302</v>
      </c>
      <c r="G1337">
        <v>22695</v>
      </c>
      <c r="H1337">
        <v>20561</v>
      </c>
      <c r="I1337">
        <v>20326</v>
      </c>
      <c r="J1337">
        <v>26019</v>
      </c>
      <c r="K1337">
        <v>19106</v>
      </c>
      <c r="L1337">
        <v>23779</v>
      </c>
      <c r="M1337">
        <v>18663</v>
      </c>
      <c r="N1337">
        <v>14299</v>
      </c>
    </row>
    <row r="1338" spans="1:14" x14ac:dyDescent="0.3">
      <c r="A1338" t="s">
        <v>274</v>
      </c>
      <c r="B1338" t="s">
        <v>40</v>
      </c>
      <c r="C1338" s="3">
        <v>41640</v>
      </c>
      <c r="D1338" s="3">
        <v>41671</v>
      </c>
      <c r="E1338" s="3">
        <v>41699</v>
      </c>
      <c r="F1338" s="3">
        <v>41730</v>
      </c>
      <c r="G1338" s="3">
        <v>41760</v>
      </c>
      <c r="H1338" s="3">
        <v>41791</v>
      </c>
      <c r="I1338" s="3">
        <v>41821</v>
      </c>
      <c r="J1338" s="3">
        <v>41852</v>
      </c>
      <c r="K1338" s="3">
        <v>41883</v>
      </c>
      <c r="L1338" s="3">
        <v>41913</v>
      </c>
      <c r="M1338" s="3">
        <v>41944</v>
      </c>
      <c r="N1338" s="3">
        <v>41974</v>
      </c>
    </row>
    <row r="1339" spans="1:14" x14ac:dyDescent="0.3">
      <c r="A1339" t="s">
        <v>274</v>
      </c>
      <c r="B1339" t="s">
        <v>41</v>
      </c>
      <c r="C1339" s="2">
        <v>0.59770000000000001</v>
      </c>
      <c r="D1339" s="2">
        <v>0.56520000000000004</v>
      </c>
      <c r="E1339" s="2">
        <v>0.55620000000000003</v>
      </c>
      <c r="F1339" s="2">
        <v>0.55779999999999996</v>
      </c>
      <c r="G1339" s="2">
        <v>0.58499999999999996</v>
      </c>
      <c r="H1339" s="2">
        <v>0.56440000000000001</v>
      </c>
      <c r="I1339" s="2">
        <v>0.56810000000000005</v>
      </c>
      <c r="J1339" s="2">
        <v>0.61480000000000001</v>
      </c>
      <c r="K1339" s="2">
        <v>0.57250000000000001</v>
      </c>
      <c r="L1339" s="2">
        <v>0.64429999999999998</v>
      </c>
      <c r="M1339" s="2">
        <v>0.47239999999999999</v>
      </c>
      <c r="N1339" s="2">
        <v>0.54730000000000001</v>
      </c>
    </row>
    <row r="1340" spans="1:14" x14ac:dyDescent="0.3">
      <c r="A1340" t="s">
        <v>274</v>
      </c>
      <c r="B1340" t="s">
        <v>42</v>
      </c>
      <c r="C1340" s="2">
        <v>0.77569999999999995</v>
      </c>
      <c r="D1340" s="2">
        <v>0.7409</v>
      </c>
      <c r="E1340" s="2">
        <v>0.75309999999999999</v>
      </c>
      <c r="F1340" s="2">
        <v>0.6341</v>
      </c>
      <c r="G1340" s="2">
        <v>0.6673</v>
      </c>
      <c r="H1340" s="2">
        <v>0.76129999999999998</v>
      </c>
      <c r="I1340" s="2">
        <v>0.79879999999999995</v>
      </c>
      <c r="J1340" s="2">
        <v>0.69589999999999996</v>
      </c>
      <c r="K1340" s="2">
        <v>0.78659999999999997</v>
      </c>
      <c r="L1340" s="2">
        <v>0.73960000000000004</v>
      </c>
      <c r="M1340" s="2">
        <v>0.74839999999999995</v>
      </c>
      <c r="N1340" s="2">
        <v>0.67859999999999998</v>
      </c>
    </row>
    <row r="1341" spans="1:14" x14ac:dyDescent="0.3">
      <c r="A1341" t="s">
        <v>274</v>
      </c>
      <c r="B1341" t="s">
        <v>43</v>
      </c>
      <c r="C1341" s="2">
        <v>0.60219999999999996</v>
      </c>
      <c r="D1341" s="2">
        <v>0.57240000000000002</v>
      </c>
      <c r="E1341" s="2">
        <v>0.55800000000000005</v>
      </c>
      <c r="F1341" s="2">
        <v>0.5484</v>
      </c>
      <c r="G1341" s="2">
        <v>0.57809999999999995</v>
      </c>
      <c r="H1341" s="2">
        <v>0.57620000000000005</v>
      </c>
      <c r="I1341" s="2">
        <v>0.56159999999999999</v>
      </c>
      <c r="J1341" s="2">
        <v>0.60599999999999998</v>
      </c>
      <c r="K1341" s="2">
        <v>0.5696</v>
      </c>
      <c r="L1341" s="2">
        <v>0.63149999999999995</v>
      </c>
      <c r="M1341" s="2">
        <v>0.4728</v>
      </c>
      <c r="N1341" s="2">
        <v>0.55279999999999996</v>
      </c>
    </row>
    <row r="1342" spans="1:14" x14ac:dyDescent="0.3">
      <c r="A1342" t="s">
        <v>274</v>
      </c>
      <c r="B1342" t="s">
        <v>44</v>
      </c>
      <c r="C1342" s="2">
        <v>0.78520000000000001</v>
      </c>
      <c r="D1342" s="2">
        <v>0.81299999999999994</v>
      </c>
      <c r="E1342" s="2">
        <v>0.83240000000000003</v>
      </c>
      <c r="F1342" s="2">
        <v>0.86580000000000001</v>
      </c>
      <c r="G1342" s="2">
        <v>0.88849999999999996</v>
      </c>
      <c r="H1342" s="2">
        <v>0.82099999999999995</v>
      </c>
      <c r="I1342" s="2">
        <v>0.78149999999999997</v>
      </c>
      <c r="J1342" s="2">
        <v>0.92589999999999995</v>
      </c>
      <c r="K1342" s="2">
        <v>0.80830000000000002</v>
      </c>
      <c r="L1342" s="2">
        <v>0.93779999999999997</v>
      </c>
      <c r="M1342" s="2">
        <v>0.76939999999999997</v>
      </c>
      <c r="N1342" s="2">
        <v>0.80820000000000003</v>
      </c>
    </row>
    <row r="1343" spans="1:14" x14ac:dyDescent="0.3">
      <c r="A1343" t="s">
        <v>274</v>
      </c>
      <c r="B1343" t="s">
        <v>45</v>
      </c>
      <c r="C1343" s="2">
        <v>0.60660000000000003</v>
      </c>
      <c r="D1343" s="2">
        <v>0.47610000000000002</v>
      </c>
      <c r="E1343" s="2">
        <v>0.76590000000000003</v>
      </c>
      <c r="F1343" s="2">
        <v>0.75819999999999999</v>
      </c>
      <c r="G1343" s="2">
        <v>0.60260000000000002</v>
      </c>
      <c r="H1343" s="2">
        <v>0.68859999999999999</v>
      </c>
      <c r="I1343" s="2">
        <v>0.66849999999999998</v>
      </c>
      <c r="J1343" s="2">
        <v>0.85409999999999997</v>
      </c>
      <c r="K1343" s="2">
        <v>0.62609999999999999</v>
      </c>
      <c r="L1343" s="2">
        <v>0.81279999999999997</v>
      </c>
      <c r="M1343" s="2">
        <v>0.54210000000000003</v>
      </c>
      <c r="N1343" s="2">
        <v>0.40250000000000002</v>
      </c>
    </row>
    <row r="1344" spans="1:14" x14ac:dyDescent="0.3">
      <c r="A1344" t="s">
        <v>274</v>
      </c>
      <c r="B1344" t="s">
        <v>46</v>
      </c>
      <c r="C1344" s="2">
        <v>0.76129999999999998</v>
      </c>
      <c r="D1344" s="2">
        <v>0.69510000000000005</v>
      </c>
      <c r="E1344" s="2">
        <v>0.66810000000000003</v>
      </c>
      <c r="F1344" s="2">
        <v>0.64419999999999999</v>
      </c>
      <c r="G1344" s="2">
        <v>0.65839999999999999</v>
      </c>
      <c r="H1344" s="2">
        <v>0.6875</v>
      </c>
      <c r="I1344" s="2">
        <v>0.72699999999999998</v>
      </c>
      <c r="J1344" s="2">
        <v>0.66410000000000002</v>
      </c>
      <c r="K1344" s="2">
        <v>0.70830000000000004</v>
      </c>
      <c r="L1344" s="2">
        <v>0.68700000000000006</v>
      </c>
      <c r="M1344" s="2">
        <v>0.6139</v>
      </c>
      <c r="N1344" s="2">
        <v>0.67720000000000002</v>
      </c>
    </row>
    <row r="1345" spans="1:14" x14ac:dyDescent="0.3">
      <c r="A1345" t="s">
        <v>274</v>
      </c>
      <c r="B1345" t="s">
        <v>47</v>
      </c>
      <c r="C1345" s="2">
        <v>0.84640000000000004</v>
      </c>
      <c r="D1345" s="2">
        <v>0.82</v>
      </c>
      <c r="E1345" s="2">
        <v>0.79669999999999996</v>
      </c>
      <c r="F1345" s="2">
        <v>0.72099999999999997</v>
      </c>
      <c r="G1345" s="2">
        <v>0.74319999999999997</v>
      </c>
      <c r="H1345" s="2">
        <v>0.83689999999999998</v>
      </c>
      <c r="I1345" s="2">
        <v>0.83960000000000001</v>
      </c>
      <c r="J1345" s="2">
        <v>0.74299999999999999</v>
      </c>
      <c r="K1345" s="2">
        <v>0.82809999999999995</v>
      </c>
      <c r="L1345" s="2">
        <v>0.77759999999999996</v>
      </c>
      <c r="M1345" s="2">
        <v>0.85980000000000001</v>
      </c>
      <c r="N1345" s="2">
        <v>0.82220000000000004</v>
      </c>
    </row>
    <row r="1346" spans="1:14" x14ac:dyDescent="0.3">
      <c r="A1346" t="s">
        <v>274</v>
      </c>
      <c r="B1346" t="s">
        <v>48</v>
      </c>
      <c r="C1346" s="2">
        <v>0.76700000000000002</v>
      </c>
      <c r="D1346" s="2">
        <v>0.70399999999999996</v>
      </c>
      <c r="E1346" s="2">
        <v>0.67030000000000001</v>
      </c>
      <c r="F1346" s="2">
        <v>0.61799999999999999</v>
      </c>
      <c r="G1346" s="2">
        <v>0.6351</v>
      </c>
      <c r="H1346" s="2">
        <v>0.68130000000000002</v>
      </c>
      <c r="I1346" s="2">
        <v>0.70740000000000003</v>
      </c>
      <c r="J1346" s="2">
        <v>0.65339999999999998</v>
      </c>
      <c r="K1346" s="2">
        <v>0.69650000000000001</v>
      </c>
      <c r="L1346" s="2">
        <v>0.67079999999999995</v>
      </c>
      <c r="M1346" s="2">
        <v>0.61460000000000004</v>
      </c>
      <c r="N1346" s="2">
        <v>0.68010000000000004</v>
      </c>
    </row>
    <row r="1347" spans="1:14" x14ac:dyDescent="0.3">
      <c r="A1347" t="s">
        <v>274</v>
      </c>
      <c r="B1347" t="s">
        <v>49</v>
      </c>
      <c r="C1347" s="2">
        <v>0.98540000000000005</v>
      </c>
      <c r="D1347" s="2">
        <v>1.1870000000000001</v>
      </c>
      <c r="E1347" s="2">
        <v>0.72619999999999996</v>
      </c>
      <c r="F1347" s="2">
        <v>0.73570000000000002</v>
      </c>
      <c r="G1347" s="2">
        <v>0.9708</v>
      </c>
      <c r="H1347" s="2">
        <v>0.81969999999999998</v>
      </c>
      <c r="I1347" s="2">
        <v>0.84989999999999999</v>
      </c>
      <c r="J1347" s="2">
        <v>0.71989999999999998</v>
      </c>
      <c r="K1347" s="2">
        <v>0.9143</v>
      </c>
      <c r="L1347" s="2">
        <v>0.79269999999999996</v>
      </c>
      <c r="M1347" s="2">
        <v>0.87139999999999995</v>
      </c>
      <c r="N1347" s="2">
        <v>1.3599000000000001</v>
      </c>
    </row>
    <row r="1348" spans="1:14" x14ac:dyDescent="0.3">
      <c r="A1348" t="s">
        <v>274</v>
      </c>
      <c r="B1348" t="s">
        <v>50</v>
      </c>
    </row>
    <row r="1349" spans="1:14" x14ac:dyDescent="0.3">
      <c r="A1349" t="s">
        <v>274</v>
      </c>
      <c r="B1349" t="s">
        <v>51</v>
      </c>
      <c r="C1349" s="2">
        <v>0</v>
      </c>
      <c r="D1349" s="2">
        <v>0</v>
      </c>
      <c r="E1349" s="2">
        <v>0</v>
      </c>
      <c r="F1349" s="2">
        <v>0</v>
      </c>
      <c r="G1349" s="2">
        <v>0</v>
      </c>
      <c r="H1349" s="2">
        <v>0</v>
      </c>
      <c r="I1349" s="2">
        <v>0</v>
      </c>
      <c r="J1349" s="2">
        <v>0</v>
      </c>
      <c r="K1349" s="2">
        <v>0</v>
      </c>
      <c r="L1349" s="2">
        <v>0</v>
      </c>
      <c r="M1349" s="2">
        <v>0</v>
      </c>
      <c r="N1349" s="2">
        <v>0</v>
      </c>
    </row>
    <row r="1350" spans="1:14" x14ac:dyDescent="0.3">
      <c r="A1350" t="s">
        <v>274</v>
      </c>
      <c r="B1350" t="s">
        <v>52</v>
      </c>
      <c r="C1350" s="2">
        <v>0</v>
      </c>
      <c r="D1350" s="2">
        <v>0</v>
      </c>
      <c r="E1350" s="2">
        <v>0</v>
      </c>
      <c r="F1350" s="2">
        <v>0</v>
      </c>
      <c r="G1350" s="2">
        <v>0</v>
      </c>
      <c r="H1350" s="2">
        <v>0</v>
      </c>
      <c r="I1350" s="2">
        <v>0</v>
      </c>
      <c r="J1350" s="2">
        <v>0</v>
      </c>
      <c r="K1350" s="2">
        <v>0</v>
      </c>
      <c r="L1350" s="2">
        <v>0</v>
      </c>
      <c r="M1350" s="2">
        <v>0</v>
      </c>
      <c r="N1350" s="2">
        <v>0</v>
      </c>
    </row>
    <row r="1351" spans="1:14" x14ac:dyDescent="0.3">
      <c r="A1351" t="s">
        <v>274</v>
      </c>
      <c r="B1351" t="s">
        <v>53</v>
      </c>
      <c r="C1351" s="2">
        <v>0</v>
      </c>
      <c r="D1351" s="2">
        <v>0</v>
      </c>
      <c r="E1351" s="2">
        <v>0</v>
      </c>
      <c r="F1351" s="2">
        <v>0</v>
      </c>
      <c r="G1351" s="2">
        <v>0</v>
      </c>
      <c r="H1351" s="2">
        <v>0</v>
      </c>
      <c r="I1351" s="2">
        <v>0</v>
      </c>
      <c r="J1351" s="2">
        <v>0</v>
      </c>
      <c r="K1351" s="2">
        <v>0</v>
      </c>
      <c r="L1351" s="2">
        <v>0</v>
      </c>
      <c r="M1351" s="2">
        <v>0</v>
      </c>
      <c r="N1351" s="2">
        <v>0</v>
      </c>
    </row>
    <row r="1352" spans="1:14" x14ac:dyDescent="0.3">
      <c r="A1352" t="s">
        <v>274</v>
      </c>
      <c r="B1352" t="s">
        <v>54</v>
      </c>
      <c r="C1352" s="2">
        <v>0</v>
      </c>
      <c r="D1352" s="2">
        <v>0</v>
      </c>
      <c r="E1352" s="2">
        <v>0</v>
      </c>
      <c r="F1352" s="2">
        <v>0</v>
      </c>
      <c r="G1352" s="2">
        <v>0</v>
      </c>
      <c r="H1352" s="2">
        <v>0</v>
      </c>
      <c r="I1352" s="2">
        <v>0</v>
      </c>
      <c r="J1352" s="2">
        <v>0</v>
      </c>
      <c r="K1352" s="2">
        <v>0</v>
      </c>
      <c r="L1352" s="2">
        <v>0</v>
      </c>
      <c r="M1352" s="2">
        <v>0</v>
      </c>
      <c r="N1352" s="2">
        <v>0</v>
      </c>
    </row>
    <row r="1353" spans="1:14" x14ac:dyDescent="0.3">
      <c r="A1353" t="s">
        <v>274</v>
      </c>
      <c r="B1353" t="s">
        <v>55</v>
      </c>
      <c r="C1353" s="2">
        <v>0</v>
      </c>
      <c r="D1353" s="2">
        <v>0</v>
      </c>
      <c r="E1353" s="2">
        <v>0.29759999999999998</v>
      </c>
      <c r="F1353" s="2">
        <v>0</v>
      </c>
      <c r="G1353" s="2">
        <v>0</v>
      </c>
      <c r="H1353" s="2">
        <v>0</v>
      </c>
      <c r="I1353" s="2">
        <v>0</v>
      </c>
      <c r="J1353" s="2">
        <v>0</v>
      </c>
      <c r="K1353" s="2">
        <v>0</v>
      </c>
      <c r="L1353" s="2">
        <v>0</v>
      </c>
      <c r="M1353" s="2">
        <v>0</v>
      </c>
      <c r="N1353" s="2">
        <v>0</v>
      </c>
    </row>
    <row r="1354" spans="1:14" x14ac:dyDescent="0.3">
      <c r="A1354" t="s">
        <v>274</v>
      </c>
      <c r="B1354" t="s">
        <v>56</v>
      </c>
      <c r="C1354" s="2">
        <v>0</v>
      </c>
      <c r="D1354" s="2">
        <v>0</v>
      </c>
      <c r="E1354" s="2">
        <v>0</v>
      </c>
      <c r="F1354" s="2">
        <v>0</v>
      </c>
      <c r="G1354" s="2">
        <v>0</v>
      </c>
      <c r="H1354" s="2">
        <v>0</v>
      </c>
      <c r="I1354" s="2">
        <v>0</v>
      </c>
      <c r="J1354" s="2">
        <v>0</v>
      </c>
      <c r="K1354" s="2">
        <v>0</v>
      </c>
      <c r="L1354" s="2">
        <v>0</v>
      </c>
      <c r="M1354" s="2">
        <v>0</v>
      </c>
      <c r="N1354" s="2">
        <v>0</v>
      </c>
    </row>
    <row r="1355" spans="1:14" x14ac:dyDescent="0.3">
      <c r="A1355" t="s">
        <v>274</v>
      </c>
      <c r="B1355" t="s">
        <v>57</v>
      </c>
      <c r="C1355" s="2">
        <v>0</v>
      </c>
      <c r="D1355" s="2">
        <v>0</v>
      </c>
      <c r="E1355" s="2">
        <v>0</v>
      </c>
      <c r="F1355" s="2">
        <v>0</v>
      </c>
      <c r="G1355" s="2">
        <v>0</v>
      </c>
      <c r="H1355" s="2">
        <v>0</v>
      </c>
      <c r="I1355" s="2">
        <v>0</v>
      </c>
      <c r="J1355" s="2">
        <v>0</v>
      </c>
      <c r="K1355" s="2">
        <v>0</v>
      </c>
      <c r="L1355" s="2">
        <v>0</v>
      </c>
      <c r="M1355" s="2">
        <v>0</v>
      </c>
      <c r="N1355" s="2">
        <v>0</v>
      </c>
    </row>
    <row r="1356" spans="1:14" x14ac:dyDescent="0.3">
      <c r="A1356" t="s">
        <v>274</v>
      </c>
      <c r="B1356" t="s">
        <v>58</v>
      </c>
    </row>
    <row r="1357" spans="1:14" x14ac:dyDescent="0.3">
      <c r="A1357" t="s">
        <v>274</v>
      </c>
      <c r="B1357" t="s">
        <v>59</v>
      </c>
      <c r="C1357">
        <v>8</v>
      </c>
      <c r="D1357">
        <v>8</v>
      </c>
      <c r="E1357">
        <v>8</v>
      </c>
      <c r="F1357">
        <v>8</v>
      </c>
      <c r="G1357">
        <v>8</v>
      </c>
      <c r="H1357">
        <v>8</v>
      </c>
      <c r="I1357">
        <v>8</v>
      </c>
      <c r="J1357">
        <v>8</v>
      </c>
      <c r="K1357">
        <v>8</v>
      </c>
      <c r="L1357">
        <v>8</v>
      </c>
      <c r="M1357">
        <v>9</v>
      </c>
      <c r="N1357">
        <v>9</v>
      </c>
    </row>
    <row r="1358" spans="1:14" x14ac:dyDescent="0.3">
      <c r="A1358" t="s">
        <v>274</v>
      </c>
      <c r="B1358" t="s">
        <v>60</v>
      </c>
      <c r="C1358">
        <v>8</v>
      </c>
      <c r="D1358">
        <v>8</v>
      </c>
      <c r="E1358">
        <v>7</v>
      </c>
      <c r="F1358">
        <v>8</v>
      </c>
      <c r="G1358">
        <v>8</v>
      </c>
      <c r="H1358">
        <v>8</v>
      </c>
      <c r="I1358">
        <v>8</v>
      </c>
      <c r="J1358">
        <v>8</v>
      </c>
      <c r="K1358">
        <v>8</v>
      </c>
      <c r="L1358">
        <v>8</v>
      </c>
      <c r="M1358">
        <v>9</v>
      </c>
      <c r="N1358">
        <v>9</v>
      </c>
    </row>
    <row r="1359" spans="1:14" x14ac:dyDescent="0.3">
      <c r="A1359" t="s">
        <v>274</v>
      </c>
      <c r="B1359" t="s">
        <v>61</v>
      </c>
      <c r="C1359">
        <v>8</v>
      </c>
      <c r="D1359">
        <v>8</v>
      </c>
      <c r="E1359">
        <v>8</v>
      </c>
      <c r="F1359">
        <v>8</v>
      </c>
      <c r="G1359">
        <v>8</v>
      </c>
      <c r="H1359">
        <v>8</v>
      </c>
      <c r="I1359">
        <v>8</v>
      </c>
      <c r="J1359">
        <v>8</v>
      </c>
      <c r="K1359">
        <v>8</v>
      </c>
      <c r="L1359">
        <v>8</v>
      </c>
      <c r="M1359">
        <v>9</v>
      </c>
      <c r="N1359">
        <v>9</v>
      </c>
    </row>
    <row r="1360" spans="1:14" x14ac:dyDescent="0.3">
      <c r="A1360" t="s">
        <v>274</v>
      </c>
      <c r="B1360" t="s">
        <v>62</v>
      </c>
      <c r="C1360">
        <v>8</v>
      </c>
      <c r="D1360">
        <v>8</v>
      </c>
      <c r="E1360">
        <v>8</v>
      </c>
      <c r="F1360">
        <v>8</v>
      </c>
      <c r="G1360">
        <v>8</v>
      </c>
      <c r="H1360">
        <v>8</v>
      </c>
      <c r="I1360">
        <v>8</v>
      </c>
      <c r="J1360">
        <v>8</v>
      </c>
      <c r="K1360">
        <v>8</v>
      </c>
      <c r="L1360">
        <v>8</v>
      </c>
      <c r="M1360">
        <v>9</v>
      </c>
      <c r="N1360">
        <v>9</v>
      </c>
    </row>
    <row r="1362" spans="1:14" ht="45" customHeight="1" x14ac:dyDescent="0.3">
      <c r="A1362" s="129" t="s">
        <v>333</v>
      </c>
      <c r="B1362" s="129"/>
      <c r="C1362" s="129"/>
      <c r="D1362" s="129"/>
      <c r="E1362" s="129"/>
      <c r="F1362" s="129"/>
      <c r="G1362" s="129"/>
      <c r="H1362" s="129"/>
      <c r="I1362" s="129"/>
      <c r="J1362" s="129"/>
      <c r="K1362" s="129"/>
      <c r="L1362" s="129"/>
      <c r="M1362" s="129"/>
      <c r="N1362" s="129"/>
    </row>
    <row r="1363" spans="1:14" x14ac:dyDescent="0.3">
      <c r="A1363" t="s">
        <v>280</v>
      </c>
      <c r="B1363" t="s">
        <v>281</v>
      </c>
    </row>
    <row r="1364" spans="1:14" x14ac:dyDescent="0.3">
      <c r="A1364" t="s">
        <v>282</v>
      </c>
      <c r="B1364" t="s">
        <v>3</v>
      </c>
      <c r="C1364" s="1">
        <v>41640</v>
      </c>
      <c r="D1364" s="1">
        <v>41671</v>
      </c>
      <c r="E1364" s="1">
        <v>41699</v>
      </c>
      <c r="F1364" s="1">
        <v>41730</v>
      </c>
      <c r="G1364" s="1">
        <v>41760</v>
      </c>
      <c r="H1364" s="1">
        <v>41791</v>
      </c>
      <c r="I1364" s="1">
        <v>41821</v>
      </c>
      <c r="J1364" s="1">
        <v>41852</v>
      </c>
      <c r="K1364" s="1">
        <v>41883</v>
      </c>
      <c r="L1364" s="1">
        <v>41913</v>
      </c>
      <c r="M1364" s="1">
        <v>41944</v>
      </c>
      <c r="N1364" s="1">
        <v>41974</v>
      </c>
    </row>
    <row r="1365" spans="1:14" x14ac:dyDescent="0.3">
      <c r="A1365" t="s">
        <v>282</v>
      </c>
      <c r="B1365" t="s">
        <v>4</v>
      </c>
      <c r="C1365">
        <v>5</v>
      </c>
      <c r="D1365">
        <v>6</v>
      </c>
      <c r="E1365">
        <v>7</v>
      </c>
      <c r="F1365">
        <v>7</v>
      </c>
      <c r="G1365">
        <v>7</v>
      </c>
      <c r="H1365">
        <v>7</v>
      </c>
      <c r="I1365">
        <v>7</v>
      </c>
      <c r="J1365">
        <v>7</v>
      </c>
      <c r="K1365">
        <v>7</v>
      </c>
      <c r="L1365">
        <v>7</v>
      </c>
      <c r="M1365">
        <v>7</v>
      </c>
      <c r="N1365">
        <v>7</v>
      </c>
    </row>
    <row r="1366" spans="1:14" x14ac:dyDescent="0.3">
      <c r="A1366" t="s">
        <v>282</v>
      </c>
      <c r="B1366" t="s">
        <v>5</v>
      </c>
      <c r="C1366">
        <v>65718983</v>
      </c>
      <c r="D1366">
        <v>363393801</v>
      </c>
      <c r="E1366">
        <v>320951303</v>
      </c>
      <c r="F1366">
        <v>347436900</v>
      </c>
      <c r="G1366">
        <v>372411170</v>
      </c>
      <c r="H1366">
        <v>423074060</v>
      </c>
      <c r="I1366">
        <v>444647562</v>
      </c>
      <c r="J1366">
        <v>469005158</v>
      </c>
      <c r="K1366">
        <v>502571938</v>
      </c>
      <c r="L1366">
        <v>416168345</v>
      </c>
      <c r="M1366">
        <v>395833111</v>
      </c>
      <c r="N1366">
        <v>317966615</v>
      </c>
    </row>
    <row r="1367" spans="1:14" x14ac:dyDescent="0.3">
      <c r="A1367" t="s">
        <v>282</v>
      </c>
      <c r="B1367" t="s">
        <v>6</v>
      </c>
    </row>
    <row r="1368" spans="1:14" x14ac:dyDescent="0.3">
      <c r="A1368" t="s">
        <v>282</v>
      </c>
      <c r="B1368" t="s">
        <v>7</v>
      </c>
      <c r="C1368">
        <v>1</v>
      </c>
      <c r="D1368">
        <v>1</v>
      </c>
      <c r="E1368">
        <v>1</v>
      </c>
      <c r="F1368">
        <v>1</v>
      </c>
      <c r="G1368">
        <v>1</v>
      </c>
      <c r="H1368">
        <v>1</v>
      </c>
      <c r="I1368">
        <v>1</v>
      </c>
      <c r="J1368">
        <v>1</v>
      </c>
      <c r="K1368">
        <v>1</v>
      </c>
      <c r="L1368">
        <v>1</v>
      </c>
      <c r="M1368">
        <v>1</v>
      </c>
      <c r="N1368">
        <v>1</v>
      </c>
    </row>
    <row r="1369" spans="1:14" x14ac:dyDescent="0.3">
      <c r="A1369" t="s">
        <v>282</v>
      </c>
      <c r="B1369" t="s">
        <v>8</v>
      </c>
    </row>
    <row r="1370" spans="1:14" x14ac:dyDescent="0.3">
      <c r="A1370" t="s">
        <v>282</v>
      </c>
      <c r="B1370" t="s">
        <v>9</v>
      </c>
      <c r="C1370">
        <v>5095503</v>
      </c>
      <c r="D1370">
        <v>4168602</v>
      </c>
      <c r="E1370">
        <v>4477924</v>
      </c>
      <c r="F1370">
        <v>4975809</v>
      </c>
      <c r="G1370">
        <v>5840816</v>
      </c>
      <c r="H1370">
        <v>6004206</v>
      </c>
      <c r="I1370">
        <v>6211056</v>
      </c>
      <c r="J1370">
        <v>6508255</v>
      </c>
      <c r="K1370">
        <v>5816683</v>
      </c>
      <c r="L1370">
        <v>5320273</v>
      </c>
      <c r="M1370">
        <v>4306542</v>
      </c>
      <c r="N1370">
        <v>4695773</v>
      </c>
    </row>
    <row r="1371" spans="1:14" x14ac:dyDescent="0.3">
      <c r="A1371" t="s">
        <v>282</v>
      </c>
      <c r="B1371" t="s">
        <v>10</v>
      </c>
      <c r="C1371">
        <v>1394777</v>
      </c>
      <c r="D1371">
        <v>1096314</v>
      </c>
      <c r="E1371">
        <v>1115810</v>
      </c>
      <c r="F1371">
        <v>1758852</v>
      </c>
      <c r="G1371">
        <v>1968994</v>
      </c>
      <c r="H1371">
        <v>2052926</v>
      </c>
      <c r="I1371">
        <v>2146355</v>
      </c>
      <c r="J1371">
        <v>2154519</v>
      </c>
      <c r="K1371">
        <v>1986577</v>
      </c>
      <c r="L1371">
        <v>1953477</v>
      </c>
      <c r="M1371">
        <v>1025589</v>
      </c>
      <c r="N1371">
        <v>1246157</v>
      </c>
    </row>
    <row r="1372" spans="1:14" x14ac:dyDescent="0.3">
      <c r="A1372" t="s">
        <v>282</v>
      </c>
      <c r="B1372" t="s">
        <v>11</v>
      </c>
      <c r="C1372">
        <v>3700726</v>
      </c>
      <c r="D1372">
        <v>3072288</v>
      </c>
      <c r="E1372">
        <v>3362115</v>
      </c>
      <c r="F1372">
        <v>3216956</v>
      </c>
      <c r="G1372">
        <v>3871821</v>
      </c>
      <c r="H1372">
        <v>3951280</v>
      </c>
      <c r="I1372">
        <v>4064700</v>
      </c>
      <c r="J1372">
        <v>4353736</v>
      </c>
      <c r="K1372">
        <v>3830106</v>
      </c>
      <c r="L1372">
        <v>3366796</v>
      </c>
      <c r="M1372">
        <v>3280953</v>
      </c>
      <c r="N1372">
        <v>3449616</v>
      </c>
    </row>
    <row r="1373" spans="1:14" x14ac:dyDescent="0.3">
      <c r="A1373" t="s">
        <v>282</v>
      </c>
      <c r="B1373" t="s">
        <v>12</v>
      </c>
      <c r="C1373" s="2">
        <v>0.27372999999999997</v>
      </c>
      <c r="D1373" s="2">
        <v>0.26299</v>
      </c>
      <c r="E1373" s="2">
        <v>0.24918000000000001</v>
      </c>
      <c r="F1373" s="2">
        <v>0.35348000000000002</v>
      </c>
      <c r="G1373" s="2">
        <v>0.33711000000000002</v>
      </c>
      <c r="H1373" s="2">
        <v>0.34190999999999999</v>
      </c>
      <c r="I1373" s="2">
        <v>0.34556999999999999</v>
      </c>
      <c r="J1373" s="2">
        <v>0.33104</v>
      </c>
      <c r="K1373" s="2">
        <v>0.34153</v>
      </c>
      <c r="L1373" s="2">
        <v>0.36718000000000001</v>
      </c>
      <c r="M1373" s="2">
        <v>0.23815</v>
      </c>
      <c r="N1373" s="2">
        <v>0.26538</v>
      </c>
    </row>
    <row r="1374" spans="1:14" x14ac:dyDescent="0.3">
      <c r="A1374" t="s">
        <v>282</v>
      </c>
      <c r="B1374" t="s">
        <v>13</v>
      </c>
      <c r="C1374" s="2">
        <v>0.72626999999999997</v>
      </c>
      <c r="D1374" s="2">
        <v>0.73701000000000005</v>
      </c>
      <c r="E1374" s="2">
        <v>0.75082000000000004</v>
      </c>
      <c r="F1374" s="2">
        <v>0.64651999999999998</v>
      </c>
      <c r="G1374" s="2">
        <v>0.66288999999999998</v>
      </c>
      <c r="H1374" s="2">
        <v>0.65808999999999995</v>
      </c>
      <c r="I1374" s="2">
        <v>0.65442999999999996</v>
      </c>
      <c r="J1374" s="2">
        <v>0.66896</v>
      </c>
      <c r="K1374" s="2">
        <v>0.65847</v>
      </c>
      <c r="L1374" s="2">
        <v>0.63282000000000005</v>
      </c>
      <c r="M1374" s="2">
        <v>0.76185000000000003</v>
      </c>
      <c r="N1374" s="2">
        <v>0.73462000000000005</v>
      </c>
    </row>
    <row r="1375" spans="1:14" x14ac:dyDescent="0.3">
      <c r="A1375" t="s">
        <v>282</v>
      </c>
      <c r="B1375" t="s">
        <v>14</v>
      </c>
    </row>
    <row r="1376" spans="1:14" x14ac:dyDescent="0.3">
      <c r="A1376" t="s">
        <v>282</v>
      </c>
      <c r="B1376" t="s">
        <v>15</v>
      </c>
      <c r="C1376">
        <v>12444</v>
      </c>
      <c r="D1376">
        <v>9408</v>
      </c>
      <c r="E1376">
        <v>9018</v>
      </c>
      <c r="F1376">
        <v>12473</v>
      </c>
      <c r="G1376">
        <v>12655</v>
      </c>
      <c r="H1376">
        <v>13244</v>
      </c>
      <c r="I1376">
        <v>12957</v>
      </c>
      <c r="J1376">
        <v>13556</v>
      </c>
      <c r="K1376">
        <v>13084</v>
      </c>
      <c r="L1376">
        <v>12339</v>
      </c>
      <c r="M1376">
        <v>9516</v>
      </c>
      <c r="N1376">
        <v>9621</v>
      </c>
    </row>
    <row r="1377" spans="1:14" x14ac:dyDescent="0.3">
      <c r="A1377" t="s">
        <v>282</v>
      </c>
      <c r="B1377" t="s">
        <v>16</v>
      </c>
      <c r="C1377">
        <v>12444</v>
      </c>
      <c r="D1377">
        <v>8991</v>
      </c>
      <c r="E1377">
        <v>8619</v>
      </c>
      <c r="F1377">
        <v>12473</v>
      </c>
      <c r="G1377">
        <v>12655</v>
      </c>
      <c r="H1377">
        <v>13244</v>
      </c>
      <c r="I1377">
        <v>12957</v>
      </c>
      <c r="J1377">
        <v>13556</v>
      </c>
      <c r="K1377">
        <v>13084</v>
      </c>
      <c r="L1377">
        <v>12339</v>
      </c>
      <c r="M1377">
        <v>9197</v>
      </c>
      <c r="N1377">
        <v>9621</v>
      </c>
    </row>
    <row r="1378" spans="1:14" x14ac:dyDescent="0.3">
      <c r="A1378" t="s">
        <v>282</v>
      </c>
      <c r="B1378" t="s">
        <v>17</v>
      </c>
      <c r="C1378">
        <v>11201</v>
      </c>
      <c r="D1378">
        <v>9408</v>
      </c>
      <c r="E1378">
        <v>9018</v>
      </c>
      <c r="F1378">
        <v>10727</v>
      </c>
      <c r="G1378">
        <v>11797</v>
      </c>
      <c r="H1378">
        <v>11873</v>
      </c>
      <c r="I1378">
        <v>11368</v>
      </c>
      <c r="J1378">
        <v>12351</v>
      </c>
      <c r="K1378">
        <v>11956</v>
      </c>
      <c r="L1378">
        <v>10730</v>
      </c>
      <c r="M1378">
        <v>9516</v>
      </c>
      <c r="N1378">
        <v>9064</v>
      </c>
    </row>
    <row r="1379" spans="1:14" x14ac:dyDescent="0.3">
      <c r="A1379" t="s">
        <v>282</v>
      </c>
      <c r="B1379" t="s">
        <v>18</v>
      </c>
      <c r="C1379" t="s">
        <v>178</v>
      </c>
      <c r="D1379" t="s">
        <v>129</v>
      </c>
      <c r="E1379" t="s">
        <v>188</v>
      </c>
      <c r="F1379" t="s">
        <v>22</v>
      </c>
      <c r="G1379" t="s">
        <v>283</v>
      </c>
      <c r="H1379" t="s">
        <v>284</v>
      </c>
      <c r="I1379" t="s">
        <v>160</v>
      </c>
      <c r="J1379" t="s">
        <v>132</v>
      </c>
      <c r="K1379" t="s">
        <v>27</v>
      </c>
      <c r="L1379" t="s">
        <v>28</v>
      </c>
      <c r="M1379" t="s">
        <v>120</v>
      </c>
      <c r="N1379" t="s">
        <v>30</v>
      </c>
    </row>
    <row r="1380" spans="1:14" x14ac:dyDescent="0.3">
      <c r="A1380" t="s">
        <v>282</v>
      </c>
      <c r="B1380" t="s">
        <v>31</v>
      </c>
      <c r="C1380" t="s">
        <v>108</v>
      </c>
      <c r="D1380" t="s">
        <v>34</v>
      </c>
      <c r="E1380" t="s">
        <v>124</v>
      </c>
      <c r="F1380" t="s">
        <v>34</v>
      </c>
      <c r="G1380" t="s">
        <v>124</v>
      </c>
      <c r="H1380" t="s">
        <v>124</v>
      </c>
      <c r="I1380" t="s">
        <v>34</v>
      </c>
      <c r="J1380" t="s">
        <v>34</v>
      </c>
      <c r="K1380" t="s">
        <v>34</v>
      </c>
      <c r="L1380" t="s">
        <v>123</v>
      </c>
      <c r="M1380" t="s">
        <v>34</v>
      </c>
      <c r="N1380" t="s">
        <v>108</v>
      </c>
    </row>
    <row r="1381" spans="1:14" x14ac:dyDescent="0.3">
      <c r="A1381" t="s">
        <v>282</v>
      </c>
      <c r="B1381" t="s">
        <v>36</v>
      </c>
      <c r="C1381">
        <v>12444</v>
      </c>
      <c r="D1381">
        <v>9408</v>
      </c>
      <c r="E1381">
        <v>9018</v>
      </c>
      <c r="F1381">
        <v>12473</v>
      </c>
      <c r="G1381">
        <v>12655</v>
      </c>
      <c r="H1381">
        <v>13244</v>
      </c>
      <c r="I1381">
        <v>12957</v>
      </c>
      <c r="J1381">
        <v>13556</v>
      </c>
      <c r="K1381">
        <v>13084</v>
      </c>
      <c r="L1381">
        <v>12339</v>
      </c>
      <c r="M1381">
        <v>9516</v>
      </c>
      <c r="N1381">
        <v>9621</v>
      </c>
    </row>
    <row r="1382" spans="1:14" x14ac:dyDescent="0.3">
      <c r="A1382" t="s">
        <v>282</v>
      </c>
      <c r="B1382" t="s">
        <v>37</v>
      </c>
      <c r="C1382">
        <v>12444</v>
      </c>
      <c r="D1382">
        <v>8991</v>
      </c>
      <c r="E1382">
        <v>8619</v>
      </c>
      <c r="F1382">
        <v>12473</v>
      </c>
      <c r="G1382">
        <v>12655</v>
      </c>
      <c r="H1382">
        <v>13244</v>
      </c>
      <c r="I1382">
        <v>12957</v>
      </c>
      <c r="J1382">
        <v>13556</v>
      </c>
      <c r="K1382">
        <v>13084</v>
      </c>
      <c r="L1382">
        <v>12339</v>
      </c>
      <c r="M1382">
        <v>9197</v>
      </c>
      <c r="N1382">
        <v>9621</v>
      </c>
    </row>
    <row r="1383" spans="1:14" x14ac:dyDescent="0.3">
      <c r="A1383" t="s">
        <v>282</v>
      </c>
      <c r="B1383" t="s">
        <v>38</v>
      </c>
      <c r="C1383">
        <v>11201</v>
      </c>
      <c r="D1383">
        <v>9408</v>
      </c>
      <c r="E1383">
        <v>9018</v>
      </c>
      <c r="F1383">
        <v>10727</v>
      </c>
      <c r="G1383">
        <v>11797</v>
      </c>
      <c r="H1383">
        <v>11873</v>
      </c>
      <c r="I1383">
        <v>11368</v>
      </c>
      <c r="J1383">
        <v>12351</v>
      </c>
      <c r="K1383">
        <v>11956</v>
      </c>
      <c r="L1383">
        <v>10730</v>
      </c>
      <c r="M1383">
        <v>9516</v>
      </c>
      <c r="N1383">
        <v>9064</v>
      </c>
    </row>
    <row r="1384" spans="1:14" x14ac:dyDescent="0.3">
      <c r="A1384" t="s">
        <v>282</v>
      </c>
      <c r="B1384" t="s">
        <v>39</v>
      </c>
      <c r="C1384">
        <v>12444</v>
      </c>
      <c r="D1384">
        <v>8971</v>
      </c>
      <c r="E1384">
        <v>7541</v>
      </c>
      <c r="F1384">
        <v>12473</v>
      </c>
      <c r="G1384">
        <v>12591</v>
      </c>
      <c r="H1384">
        <v>12731</v>
      </c>
      <c r="I1384">
        <v>12637</v>
      </c>
      <c r="J1384">
        <v>13556</v>
      </c>
      <c r="K1384">
        <v>13084</v>
      </c>
      <c r="L1384">
        <v>11571</v>
      </c>
      <c r="M1384">
        <v>9252</v>
      </c>
      <c r="N1384">
        <v>8931</v>
      </c>
    </row>
    <row r="1385" spans="1:14" x14ac:dyDescent="0.3">
      <c r="A1385" t="s">
        <v>282</v>
      </c>
      <c r="B1385" t="s">
        <v>40</v>
      </c>
      <c r="C1385" s="3">
        <v>41640</v>
      </c>
      <c r="D1385" s="3">
        <v>41671</v>
      </c>
      <c r="E1385" s="3">
        <v>41699</v>
      </c>
      <c r="F1385" s="3">
        <v>41730</v>
      </c>
      <c r="G1385" s="3">
        <v>41760</v>
      </c>
      <c r="H1385" s="3">
        <v>41791</v>
      </c>
      <c r="I1385" s="3">
        <v>41821</v>
      </c>
      <c r="J1385" s="3">
        <v>41852</v>
      </c>
      <c r="K1385" s="3">
        <v>41883</v>
      </c>
      <c r="L1385" s="3">
        <v>41913</v>
      </c>
      <c r="M1385" s="3">
        <v>41944</v>
      </c>
      <c r="N1385" s="3">
        <v>41974</v>
      </c>
    </row>
    <row r="1386" spans="1:14" x14ac:dyDescent="0.3">
      <c r="A1386" t="s">
        <v>282</v>
      </c>
      <c r="B1386" t="s">
        <v>41</v>
      </c>
      <c r="C1386" s="2">
        <v>0.5504</v>
      </c>
      <c r="D1386" s="2">
        <v>0.65939999999999999</v>
      </c>
      <c r="E1386" s="2">
        <v>0.66830000000000001</v>
      </c>
      <c r="F1386" s="2">
        <v>0.55410000000000004</v>
      </c>
      <c r="G1386" s="2">
        <v>0.62029999999999996</v>
      </c>
      <c r="H1386" s="2">
        <v>0.62960000000000005</v>
      </c>
      <c r="I1386" s="2">
        <v>0.64429999999999998</v>
      </c>
      <c r="J1386" s="2">
        <v>0.64529999999999998</v>
      </c>
      <c r="K1386" s="2">
        <v>0.61750000000000005</v>
      </c>
      <c r="L1386" s="2">
        <v>0.57950000000000002</v>
      </c>
      <c r="M1386" s="2">
        <v>0.62860000000000005</v>
      </c>
      <c r="N1386" s="2">
        <v>0.65600000000000003</v>
      </c>
    </row>
    <row r="1387" spans="1:14" x14ac:dyDescent="0.3">
      <c r="A1387" t="s">
        <v>282</v>
      </c>
      <c r="B1387" t="s">
        <v>42</v>
      </c>
      <c r="C1387" s="2">
        <v>0.63680000000000003</v>
      </c>
      <c r="D1387" s="2">
        <v>0.7621</v>
      </c>
      <c r="E1387" s="2">
        <v>0.77059999999999995</v>
      </c>
      <c r="F1387" s="2">
        <v>0.71220000000000006</v>
      </c>
      <c r="G1387" s="2">
        <v>0.82320000000000004</v>
      </c>
      <c r="H1387" s="2">
        <v>0.82010000000000005</v>
      </c>
      <c r="I1387" s="2">
        <v>0.83660000000000001</v>
      </c>
      <c r="J1387" s="2">
        <v>0.84089999999999998</v>
      </c>
      <c r="K1387" s="2">
        <v>0.80330000000000001</v>
      </c>
      <c r="L1387" s="2">
        <v>0.76480000000000004</v>
      </c>
      <c r="M1387" s="2">
        <v>0.73360000000000003</v>
      </c>
      <c r="N1387" s="2">
        <v>0.7359</v>
      </c>
    </row>
    <row r="1388" spans="1:14" x14ac:dyDescent="0.3">
      <c r="A1388" t="s">
        <v>282</v>
      </c>
      <c r="B1388" t="s">
        <v>43</v>
      </c>
      <c r="C1388" s="2">
        <v>0.58169999999999999</v>
      </c>
      <c r="D1388" s="2">
        <v>0.63780000000000003</v>
      </c>
      <c r="E1388" s="2">
        <v>0.64839999999999998</v>
      </c>
      <c r="F1388" s="2">
        <v>0.57450000000000001</v>
      </c>
      <c r="G1388" s="2">
        <v>0.59130000000000005</v>
      </c>
      <c r="H1388" s="2">
        <v>0.62670000000000003</v>
      </c>
      <c r="I1388" s="2">
        <v>0.65490000000000004</v>
      </c>
      <c r="J1388" s="2">
        <v>0.6351</v>
      </c>
      <c r="K1388" s="2">
        <v>0.60329999999999995</v>
      </c>
      <c r="L1388" s="2">
        <v>0.58430000000000004</v>
      </c>
      <c r="M1388" s="2">
        <v>0.60699999999999998</v>
      </c>
      <c r="N1388" s="2">
        <v>0.67</v>
      </c>
    </row>
    <row r="1389" spans="1:14" x14ac:dyDescent="0.3">
      <c r="A1389" t="s">
        <v>282</v>
      </c>
      <c r="B1389" t="s">
        <v>44</v>
      </c>
      <c r="C1389" s="2">
        <v>1</v>
      </c>
      <c r="D1389" s="2">
        <v>1</v>
      </c>
      <c r="E1389" s="2">
        <v>1</v>
      </c>
      <c r="F1389" s="2">
        <v>1</v>
      </c>
      <c r="G1389" s="2">
        <v>1</v>
      </c>
      <c r="H1389" s="2">
        <v>1</v>
      </c>
      <c r="I1389" s="2">
        <v>1</v>
      </c>
      <c r="J1389" s="2">
        <v>1</v>
      </c>
      <c r="K1389" s="2">
        <v>1</v>
      </c>
      <c r="L1389" s="2">
        <v>1</v>
      </c>
      <c r="M1389" s="2">
        <v>1</v>
      </c>
      <c r="N1389" s="2">
        <v>1</v>
      </c>
    </row>
    <row r="1390" spans="1:14" x14ac:dyDescent="0.3">
      <c r="A1390" t="s">
        <v>282</v>
      </c>
      <c r="B1390" t="s">
        <v>45</v>
      </c>
      <c r="C1390" s="2">
        <v>1</v>
      </c>
      <c r="D1390" s="2">
        <v>0.9536</v>
      </c>
      <c r="E1390" s="2">
        <v>0.83620000000000005</v>
      </c>
      <c r="F1390" s="2">
        <v>1</v>
      </c>
      <c r="G1390" s="2">
        <v>0.99490000000000001</v>
      </c>
      <c r="H1390" s="2">
        <v>0.96120000000000005</v>
      </c>
      <c r="I1390" s="2">
        <v>0.97529999999999994</v>
      </c>
      <c r="J1390" s="2">
        <v>1</v>
      </c>
      <c r="K1390" s="2">
        <v>1</v>
      </c>
      <c r="L1390" s="2">
        <v>0.93779999999999997</v>
      </c>
      <c r="M1390" s="2">
        <v>0.97230000000000005</v>
      </c>
      <c r="N1390" s="2">
        <v>0.92820000000000003</v>
      </c>
    </row>
    <row r="1391" spans="1:14" x14ac:dyDescent="0.3">
      <c r="A1391" t="s">
        <v>282</v>
      </c>
      <c r="B1391" t="s">
        <v>46</v>
      </c>
      <c r="C1391" s="2">
        <v>0.5504</v>
      </c>
      <c r="D1391" s="2">
        <v>0.65939999999999999</v>
      </c>
      <c r="E1391" s="2">
        <v>0.66830000000000001</v>
      </c>
      <c r="F1391" s="2">
        <v>0.55410000000000004</v>
      </c>
      <c r="G1391" s="2">
        <v>0.62029999999999996</v>
      </c>
      <c r="H1391" s="2">
        <v>0.62960000000000005</v>
      </c>
      <c r="I1391" s="2">
        <v>0.64429999999999998</v>
      </c>
      <c r="J1391" s="2">
        <v>0.64529999999999998</v>
      </c>
      <c r="K1391" s="2">
        <v>0.61750000000000005</v>
      </c>
      <c r="L1391" s="2">
        <v>0.57950000000000002</v>
      </c>
      <c r="M1391" s="2">
        <v>0.62860000000000005</v>
      </c>
      <c r="N1391" s="2">
        <v>0.65600000000000003</v>
      </c>
    </row>
    <row r="1392" spans="1:14" x14ac:dyDescent="0.3">
      <c r="A1392" t="s">
        <v>282</v>
      </c>
      <c r="B1392" t="s">
        <v>47</v>
      </c>
      <c r="C1392" s="2">
        <v>0.63680000000000003</v>
      </c>
      <c r="D1392" s="2">
        <v>0.7621</v>
      </c>
      <c r="E1392" s="2">
        <v>0.77059999999999995</v>
      </c>
      <c r="F1392" s="2">
        <v>0.71220000000000006</v>
      </c>
      <c r="G1392" s="2">
        <v>0.82320000000000004</v>
      </c>
      <c r="H1392" s="2">
        <v>0.82010000000000005</v>
      </c>
      <c r="I1392" s="2">
        <v>0.83660000000000001</v>
      </c>
      <c r="J1392" s="2">
        <v>0.84089999999999998</v>
      </c>
      <c r="K1392" s="2">
        <v>0.80330000000000001</v>
      </c>
      <c r="L1392" s="2">
        <v>0.76480000000000004</v>
      </c>
      <c r="M1392" s="2">
        <v>0.73360000000000003</v>
      </c>
      <c r="N1392" s="2">
        <v>0.7359</v>
      </c>
    </row>
    <row r="1393" spans="1:14" x14ac:dyDescent="0.3">
      <c r="A1393" t="s">
        <v>282</v>
      </c>
      <c r="B1393" t="s">
        <v>48</v>
      </c>
      <c r="C1393" s="2">
        <v>0.58169999999999999</v>
      </c>
      <c r="D1393" s="2">
        <v>0.63780000000000003</v>
      </c>
      <c r="E1393" s="2">
        <v>0.64839999999999998</v>
      </c>
      <c r="F1393" s="2">
        <v>0.57450000000000001</v>
      </c>
      <c r="G1393" s="2">
        <v>0.59130000000000005</v>
      </c>
      <c r="H1393" s="2">
        <v>0.62670000000000003</v>
      </c>
      <c r="I1393" s="2">
        <v>0.65490000000000004</v>
      </c>
      <c r="J1393" s="2">
        <v>0.6351</v>
      </c>
      <c r="K1393" s="2">
        <v>0.60329999999999995</v>
      </c>
      <c r="L1393" s="2">
        <v>0.58430000000000004</v>
      </c>
      <c r="M1393" s="2">
        <v>0.60699999999999998</v>
      </c>
      <c r="N1393" s="2">
        <v>0.67</v>
      </c>
    </row>
    <row r="1394" spans="1:14" x14ac:dyDescent="0.3">
      <c r="A1394" t="s">
        <v>282</v>
      </c>
      <c r="B1394" t="s">
        <v>49</v>
      </c>
      <c r="C1394" s="2">
        <v>0.5504</v>
      </c>
      <c r="D1394" s="2">
        <v>0.6915</v>
      </c>
      <c r="E1394" s="2">
        <v>0.79920000000000002</v>
      </c>
      <c r="F1394" s="2">
        <v>0.55410000000000004</v>
      </c>
      <c r="G1394" s="2">
        <v>0.62350000000000005</v>
      </c>
      <c r="H1394" s="2">
        <v>0.65500000000000003</v>
      </c>
      <c r="I1394" s="2">
        <v>0.66059999999999997</v>
      </c>
      <c r="J1394" s="2">
        <v>0.64529999999999998</v>
      </c>
      <c r="K1394" s="2">
        <v>0.61750000000000005</v>
      </c>
      <c r="L1394" s="2">
        <v>0.61799999999999999</v>
      </c>
      <c r="M1394" s="2">
        <v>0.64649999999999996</v>
      </c>
      <c r="N1394" s="2">
        <v>0.70669999999999999</v>
      </c>
    </row>
    <row r="1395" spans="1:14" x14ac:dyDescent="0.3">
      <c r="A1395" t="s">
        <v>282</v>
      </c>
      <c r="B1395" t="s">
        <v>50</v>
      </c>
    </row>
    <row r="1396" spans="1:14" x14ac:dyDescent="0.3">
      <c r="A1396" t="s">
        <v>282</v>
      </c>
      <c r="B1396" t="s">
        <v>51</v>
      </c>
      <c r="C1396" s="2">
        <v>0</v>
      </c>
      <c r="D1396" s="2">
        <v>0</v>
      </c>
      <c r="E1396" s="2">
        <v>0</v>
      </c>
      <c r="F1396" s="2">
        <v>0</v>
      </c>
      <c r="G1396" s="2">
        <v>0</v>
      </c>
      <c r="H1396" s="2">
        <v>0</v>
      </c>
      <c r="I1396" s="2">
        <v>0</v>
      </c>
      <c r="J1396" s="2">
        <v>0</v>
      </c>
      <c r="K1396" s="2">
        <v>0</v>
      </c>
      <c r="L1396" s="2">
        <v>0</v>
      </c>
      <c r="M1396" s="2">
        <v>0</v>
      </c>
      <c r="N1396" s="2">
        <v>0</v>
      </c>
    </row>
    <row r="1397" spans="1:14" x14ac:dyDescent="0.3">
      <c r="A1397" t="s">
        <v>282</v>
      </c>
      <c r="B1397" t="s">
        <v>52</v>
      </c>
      <c r="C1397" s="2">
        <v>0</v>
      </c>
      <c r="D1397" s="2">
        <v>0</v>
      </c>
      <c r="E1397" s="2">
        <v>0</v>
      </c>
      <c r="F1397" s="2">
        <v>0</v>
      </c>
      <c r="G1397" s="2">
        <v>0</v>
      </c>
      <c r="H1397" s="2">
        <v>0</v>
      </c>
      <c r="I1397" s="2">
        <v>0</v>
      </c>
      <c r="J1397" s="2">
        <v>0</v>
      </c>
      <c r="K1397" s="2">
        <v>0</v>
      </c>
      <c r="L1397" s="2">
        <v>0</v>
      </c>
      <c r="M1397" s="2">
        <v>0</v>
      </c>
      <c r="N1397" s="2">
        <v>0</v>
      </c>
    </row>
    <row r="1398" spans="1:14" x14ac:dyDescent="0.3">
      <c r="A1398" t="s">
        <v>282</v>
      </c>
      <c r="B1398" t="s">
        <v>53</v>
      </c>
      <c r="C1398" s="2">
        <v>0</v>
      </c>
      <c r="D1398" s="2">
        <v>0</v>
      </c>
      <c r="E1398" s="2">
        <v>0</v>
      </c>
      <c r="F1398" s="2">
        <v>0</v>
      </c>
      <c r="G1398" s="2">
        <v>0</v>
      </c>
      <c r="H1398" s="2">
        <v>0</v>
      </c>
      <c r="I1398" s="2">
        <v>0</v>
      </c>
      <c r="J1398" s="2">
        <v>0</v>
      </c>
      <c r="K1398" s="2">
        <v>0</v>
      </c>
      <c r="L1398" s="2">
        <v>0</v>
      </c>
      <c r="M1398" s="2">
        <v>0</v>
      </c>
      <c r="N1398" s="2">
        <v>0</v>
      </c>
    </row>
    <row r="1399" spans="1:14" x14ac:dyDescent="0.3">
      <c r="A1399" t="s">
        <v>282</v>
      </c>
      <c r="B1399" t="s">
        <v>54</v>
      </c>
      <c r="C1399" s="2">
        <v>0</v>
      </c>
      <c r="D1399" s="2">
        <v>0</v>
      </c>
      <c r="E1399" s="2">
        <v>0</v>
      </c>
      <c r="F1399" s="2">
        <v>0</v>
      </c>
      <c r="G1399" s="2">
        <v>0</v>
      </c>
      <c r="H1399" s="2">
        <v>0</v>
      </c>
      <c r="I1399" s="2">
        <v>0</v>
      </c>
      <c r="J1399" s="2">
        <v>0</v>
      </c>
      <c r="K1399" s="2">
        <v>0</v>
      </c>
      <c r="L1399" s="2">
        <v>0</v>
      </c>
      <c r="M1399" s="2">
        <v>0</v>
      </c>
      <c r="N1399" s="2">
        <v>0</v>
      </c>
    </row>
    <row r="1400" spans="1:14" x14ac:dyDescent="0.3">
      <c r="A1400" t="s">
        <v>282</v>
      </c>
      <c r="B1400" t="s">
        <v>55</v>
      </c>
      <c r="C1400" s="2">
        <v>0</v>
      </c>
      <c r="D1400" s="2">
        <v>0</v>
      </c>
      <c r="E1400" s="2">
        <v>0</v>
      </c>
      <c r="F1400" s="2">
        <v>0</v>
      </c>
      <c r="G1400" s="2">
        <v>0</v>
      </c>
      <c r="H1400" s="2">
        <v>0</v>
      </c>
      <c r="I1400" s="2">
        <v>0</v>
      </c>
      <c r="J1400" s="2">
        <v>0</v>
      </c>
      <c r="K1400" s="2">
        <v>0</v>
      </c>
      <c r="L1400" s="2">
        <v>0</v>
      </c>
      <c r="M1400" s="2">
        <v>0</v>
      </c>
      <c r="N1400" s="2">
        <v>0</v>
      </c>
    </row>
    <row r="1401" spans="1:14" x14ac:dyDescent="0.3">
      <c r="A1401" t="s">
        <v>282</v>
      </c>
      <c r="B1401" t="s">
        <v>56</v>
      </c>
      <c r="C1401" s="2">
        <v>0</v>
      </c>
      <c r="D1401" s="2">
        <v>0</v>
      </c>
      <c r="E1401" s="2">
        <v>0</v>
      </c>
      <c r="F1401" s="2">
        <v>0</v>
      </c>
      <c r="G1401" s="2">
        <v>0</v>
      </c>
      <c r="H1401" s="2">
        <v>0</v>
      </c>
      <c r="I1401" s="2">
        <v>0</v>
      </c>
      <c r="J1401" s="2">
        <v>0</v>
      </c>
      <c r="K1401" s="2">
        <v>0</v>
      </c>
      <c r="L1401" s="2">
        <v>0</v>
      </c>
      <c r="M1401" s="2">
        <v>0</v>
      </c>
      <c r="N1401" s="2">
        <v>0</v>
      </c>
    </row>
    <row r="1402" spans="1:14" x14ac:dyDescent="0.3">
      <c r="A1402" t="s">
        <v>282</v>
      </c>
      <c r="B1402" t="s">
        <v>57</v>
      </c>
      <c r="C1402" s="2">
        <v>0</v>
      </c>
      <c r="D1402" s="2">
        <v>0</v>
      </c>
      <c r="E1402" s="2">
        <v>0</v>
      </c>
      <c r="F1402" s="2">
        <v>0</v>
      </c>
      <c r="G1402" s="2">
        <v>0</v>
      </c>
      <c r="H1402" s="2">
        <v>0</v>
      </c>
      <c r="I1402" s="2">
        <v>0</v>
      </c>
      <c r="J1402" s="2">
        <v>0</v>
      </c>
      <c r="K1402" s="2">
        <v>0</v>
      </c>
      <c r="L1402" s="2">
        <v>0</v>
      </c>
      <c r="M1402" s="2">
        <v>0</v>
      </c>
      <c r="N1402" s="2">
        <v>0</v>
      </c>
    </row>
    <row r="1403" spans="1:14" x14ac:dyDescent="0.3">
      <c r="A1403" t="s">
        <v>282</v>
      </c>
      <c r="B1403" t="s">
        <v>58</v>
      </c>
    </row>
    <row r="1404" spans="1:14" x14ac:dyDescent="0.3">
      <c r="A1404" t="s">
        <v>282</v>
      </c>
      <c r="B1404" t="s">
        <v>59</v>
      </c>
      <c r="C1404">
        <v>1</v>
      </c>
      <c r="D1404">
        <v>1</v>
      </c>
      <c r="E1404">
        <v>1</v>
      </c>
      <c r="F1404">
        <v>1</v>
      </c>
      <c r="G1404">
        <v>1</v>
      </c>
      <c r="H1404">
        <v>1</v>
      </c>
      <c r="I1404">
        <v>1</v>
      </c>
      <c r="J1404">
        <v>1</v>
      </c>
      <c r="K1404">
        <v>1</v>
      </c>
      <c r="L1404">
        <v>1</v>
      </c>
      <c r="M1404">
        <v>1</v>
      </c>
      <c r="N1404">
        <v>1</v>
      </c>
    </row>
    <row r="1405" spans="1:14" x14ac:dyDescent="0.3">
      <c r="A1405" t="s">
        <v>282</v>
      </c>
      <c r="B1405" t="s">
        <v>60</v>
      </c>
      <c r="C1405">
        <v>1</v>
      </c>
      <c r="D1405">
        <v>1</v>
      </c>
      <c r="E1405">
        <v>1</v>
      </c>
      <c r="F1405">
        <v>1</v>
      </c>
      <c r="G1405">
        <v>1</v>
      </c>
      <c r="H1405">
        <v>1</v>
      </c>
      <c r="I1405">
        <v>1</v>
      </c>
      <c r="J1405">
        <v>1</v>
      </c>
      <c r="K1405">
        <v>1</v>
      </c>
      <c r="L1405">
        <v>1</v>
      </c>
      <c r="M1405">
        <v>1</v>
      </c>
      <c r="N1405">
        <v>1</v>
      </c>
    </row>
    <row r="1406" spans="1:14" x14ac:dyDescent="0.3">
      <c r="A1406" t="s">
        <v>282</v>
      </c>
      <c r="B1406" t="s">
        <v>61</v>
      </c>
      <c r="C1406">
        <v>1</v>
      </c>
      <c r="D1406">
        <v>1</v>
      </c>
      <c r="E1406">
        <v>1</v>
      </c>
      <c r="F1406">
        <v>1</v>
      </c>
      <c r="G1406">
        <v>1</v>
      </c>
      <c r="H1406">
        <v>1</v>
      </c>
      <c r="I1406">
        <v>1</v>
      </c>
      <c r="J1406">
        <v>1</v>
      </c>
      <c r="K1406">
        <v>1</v>
      </c>
      <c r="L1406">
        <v>1</v>
      </c>
      <c r="M1406">
        <v>1</v>
      </c>
      <c r="N1406">
        <v>1</v>
      </c>
    </row>
    <row r="1407" spans="1:14" x14ac:dyDescent="0.3">
      <c r="A1407" t="s">
        <v>282</v>
      </c>
      <c r="B1407" t="s">
        <v>62</v>
      </c>
      <c r="C1407">
        <v>1</v>
      </c>
      <c r="D1407">
        <v>1</v>
      </c>
      <c r="E1407">
        <v>1</v>
      </c>
      <c r="F1407">
        <v>1</v>
      </c>
      <c r="G1407">
        <v>1</v>
      </c>
      <c r="H1407">
        <v>1</v>
      </c>
      <c r="I1407">
        <v>1</v>
      </c>
      <c r="J1407">
        <v>1</v>
      </c>
      <c r="K1407">
        <v>1</v>
      </c>
      <c r="L1407">
        <v>1</v>
      </c>
      <c r="M1407">
        <v>1</v>
      </c>
      <c r="N1407">
        <v>1</v>
      </c>
    </row>
    <row r="1409" spans="1:14" x14ac:dyDescent="0.3">
      <c r="A1409" s="4" t="s">
        <v>326</v>
      </c>
    </row>
    <row r="1410" spans="1:14" x14ac:dyDescent="0.3">
      <c r="A1410" s="5" t="s">
        <v>327</v>
      </c>
    </row>
    <row r="1412" spans="1:14" x14ac:dyDescent="0.3">
      <c r="A1412" t="s">
        <v>285</v>
      </c>
      <c r="B1412" t="s">
        <v>286</v>
      </c>
    </row>
    <row r="1413" spans="1:14" x14ac:dyDescent="0.3">
      <c r="A1413" t="s">
        <v>287</v>
      </c>
      <c r="B1413" t="s">
        <v>3</v>
      </c>
      <c r="C1413" s="1">
        <v>41640</v>
      </c>
      <c r="D1413" s="1">
        <v>41671</v>
      </c>
      <c r="E1413" s="1">
        <v>41699</v>
      </c>
      <c r="F1413" s="1">
        <v>41730</v>
      </c>
      <c r="G1413" s="1">
        <v>41760</v>
      </c>
      <c r="H1413" s="1">
        <v>41791</v>
      </c>
      <c r="I1413" s="1">
        <v>41821</v>
      </c>
      <c r="J1413" s="1">
        <v>41852</v>
      </c>
      <c r="K1413" s="1">
        <v>41883</v>
      </c>
      <c r="L1413" s="1">
        <v>41913</v>
      </c>
      <c r="M1413" s="1">
        <v>41944</v>
      </c>
      <c r="N1413" s="1">
        <v>41974</v>
      </c>
    </row>
    <row r="1414" spans="1:14" x14ac:dyDescent="0.3">
      <c r="A1414" t="s">
        <v>287</v>
      </c>
      <c r="B1414" t="s">
        <v>4</v>
      </c>
      <c r="C1414">
        <v>2</v>
      </c>
      <c r="D1414">
        <v>3</v>
      </c>
      <c r="E1414">
        <v>3</v>
      </c>
      <c r="F1414">
        <v>3</v>
      </c>
      <c r="G1414">
        <v>3</v>
      </c>
      <c r="H1414">
        <v>3</v>
      </c>
      <c r="I1414">
        <v>2</v>
      </c>
      <c r="J1414">
        <v>2</v>
      </c>
      <c r="K1414">
        <v>2</v>
      </c>
      <c r="L1414">
        <v>2</v>
      </c>
      <c r="M1414">
        <v>2</v>
      </c>
      <c r="N1414">
        <v>2</v>
      </c>
    </row>
    <row r="1415" spans="1:14" x14ac:dyDescent="0.3">
      <c r="A1415" t="s">
        <v>287</v>
      </c>
      <c r="B1415" t="s">
        <v>5</v>
      </c>
      <c r="C1415">
        <v>93356393</v>
      </c>
      <c r="D1415">
        <v>16537000</v>
      </c>
      <c r="E1415">
        <v>34099000</v>
      </c>
      <c r="F1415">
        <v>31857000</v>
      </c>
      <c r="G1415">
        <v>22587000</v>
      </c>
      <c r="H1415">
        <v>31565000</v>
      </c>
      <c r="I1415">
        <v>39650000</v>
      </c>
      <c r="J1415">
        <v>41742000</v>
      </c>
      <c r="K1415">
        <v>42082000</v>
      </c>
      <c r="L1415">
        <v>34460000</v>
      </c>
      <c r="M1415">
        <v>31168000</v>
      </c>
      <c r="N1415">
        <v>23287000</v>
      </c>
    </row>
    <row r="1416" spans="1:14" x14ac:dyDescent="0.3">
      <c r="A1416" t="s">
        <v>287</v>
      </c>
      <c r="B1416" t="s">
        <v>6</v>
      </c>
    </row>
    <row r="1417" spans="1:14" x14ac:dyDescent="0.3">
      <c r="A1417" t="s">
        <v>287</v>
      </c>
      <c r="B1417" t="s">
        <v>7</v>
      </c>
      <c r="C1417">
        <v>1</v>
      </c>
      <c r="D1417">
        <v>1</v>
      </c>
      <c r="E1417">
        <v>1</v>
      </c>
      <c r="F1417">
        <v>1</v>
      </c>
      <c r="G1417">
        <v>1</v>
      </c>
      <c r="H1417">
        <v>1</v>
      </c>
      <c r="I1417">
        <v>1</v>
      </c>
      <c r="J1417">
        <v>1</v>
      </c>
      <c r="K1417">
        <v>1</v>
      </c>
      <c r="L1417">
        <v>1</v>
      </c>
      <c r="M1417">
        <v>1</v>
      </c>
      <c r="N1417">
        <v>1</v>
      </c>
    </row>
    <row r="1418" spans="1:14" x14ac:dyDescent="0.3">
      <c r="A1418" t="s">
        <v>287</v>
      </c>
      <c r="B1418" t="s">
        <v>8</v>
      </c>
    </row>
    <row r="1419" spans="1:14" x14ac:dyDescent="0.3">
      <c r="A1419" t="s">
        <v>287</v>
      </c>
      <c r="B1419" t="s">
        <v>9</v>
      </c>
      <c r="C1419">
        <v>16537000</v>
      </c>
      <c r="D1419">
        <v>15456000</v>
      </c>
      <c r="E1419">
        <v>16974000</v>
      </c>
      <c r="F1419">
        <v>15387000</v>
      </c>
      <c r="G1419">
        <v>16790000</v>
      </c>
      <c r="H1419">
        <v>16560000</v>
      </c>
      <c r="I1419">
        <v>17112000</v>
      </c>
      <c r="J1419">
        <v>17112000</v>
      </c>
      <c r="K1419">
        <v>16560000</v>
      </c>
      <c r="L1419">
        <v>16583000</v>
      </c>
      <c r="M1419">
        <v>16031000</v>
      </c>
      <c r="N1419">
        <v>15847000</v>
      </c>
    </row>
    <row r="1420" spans="1:14" x14ac:dyDescent="0.3">
      <c r="A1420" t="s">
        <v>287</v>
      </c>
      <c r="B1420" t="s">
        <v>10</v>
      </c>
      <c r="C1420">
        <v>4048000</v>
      </c>
      <c r="D1420">
        <v>3680000</v>
      </c>
      <c r="E1420">
        <v>3864000</v>
      </c>
      <c r="F1420">
        <v>4554000</v>
      </c>
      <c r="G1420">
        <v>4347000</v>
      </c>
      <c r="H1420">
        <v>4347000</v>
      </c>
      <c r="I1420">
        <v>4554000</v>
      </c>
      <c r="J1420">
        <v>4347000</v>
      </c>
      <c r="K1420">
        <v>4347000</v>
      </c>
      <c r="L1420">
        <v>4761000</v>
      </c>
      <c r="M1420">
        <v>3496000</v>
      </c>
      <c r="N1420">
        <v>4048000</v>
      </c>
    </row>
    <row r="1421" spans="1:14" x14ac:dyDescent="0.3">
      <c r="A1421" t="s">
        <v>287</v>
      </c>
      <c r="B1421" t="s">
        <v>11</v>
      </c>
      <c r="C1421">
        <v>12489000</v>
      </c>
      <c r="D1421">
        <v>11776000</v>
      </c>
      <c r="E1421">
        <v>13110000</v>
      </c>
      <c r="F1421">
        <v>10833000</v>
      </c>
      <c r="G1421">
        <v>12443000</v>
      </c>
      <c r="H1421">
        <v>12213000</v>
      </c>
      <c r="I1421">
        <v>12558000</v>
      </c>
      <c r="J1421">
        <v>12765000</v>
      </c>
      <c r="K1421">
        <v>12213000</v>
      </c>
      <c r="L1421">
        <v>11822000</v>
      </c>
      <c r="M1421">
        <v>12535000</v>
      </c>
      <c r="N1421">
        <v>11799000</v>
      </c>
    </row>
    <row r="1422" spans="1:14" x14ac:dyDescent="0.3">
      <c r="A1422" t="s">
        <v>287</v>
      </c>
      <c r="B1422" t="s">
        <v>12</v>
      </c>
      <c r="C1422" s="2">
        <v>0.24478</v>
      </c>
      <c r="D1422" s="2">
        <v>0.23810000000000001</v>
      </c>
      <c r="E1422" s="2">
        <v>0.22764000000000001</v>
      </c>
      <c r="F1422" s="2">
        <v>0.29596</v>
      </c>
      <c r="G1422" s="2">
        <v>0.25890000000000002</v>
      </c>
      <c r="H1422" s="2">
        <v>0.26250000000000001</v>
      </c>
      <c r="I1422" s="2">
        <v>0.26612999999999998</v>
      </c>
      <c r="J1422" s="2">
        <v>0.25402999999999998</v>
      </c>
      <c r="K1422" s="2">
        <v>0.26250000000000001</v>
      </c>
      <c r="L1422" s="2">
        <v>0.28710000000000002</v>
      </c>
      <c r="M1422" s="2">
        <v>0.21808</v>
      </c>
      <c r="N1422" s="2">
        <v>0.25544</v>
      </c>
    </row>
    <row r="1423" spans="1:14" x14ac:dyDescent="0.3">
      <c r="A1423" t="s">
        <v>287</v>
      </c>
      <c r="B1423" t="s">
        <v>13</v>
      </c>
      <c r="C1423" s="2">
        <v>0.75522</v>
      </c>
      <c r="D1423" s="2">
        <v>0.76190000000000002</v>
      </c>
      <c r="E1423" s="2">
        <v>0.77236000000000005</v>
      </c>
      <c r="F1423" s="2">
        <v>0.70404</v>
      </c>
      <c r="G1423" s="2">
        <v>0.74109999999999998</v>
      </c>
      <c r="H1423" s="2">
        <v>0.73750000000000004</v>
      </c>
      <c r="I1423" s="2">
        <v>0.73387000000000002</v>
      </c>
      <c r="J1423" s="2">
        <v>0.74597000000000002</v>
      </c>
      <c r="K1423" s="2">
        <v>0.73750000000000004</v>
      </c>
      <c r="L1423" s="2">
        <v>0.71289999999999998</v>
      </c>
      <c r="M1423" s="2">
        <v>0.78191999999999995</v>
      </c>
      <c r="N1423" s="2">
        <v>0.74456</v>
      </c>
    </row>
    <row r="1424" spans="1:14" x14ac:dyDescent="0.3">
      <c r="A1424" t="s">
        <v>287</v>
      </c>
      <c r="B1424" t="s">
        <v>14</v>
      </c>
    </row>
    <row r="1425" spans="1:14" x14ac:dyDescent="0.3">
      <c r="A1425" t="s">
        <v>287</v>
      </c>
      <c r="B1425" t="s">
        <v>15</v>
      </c>
      <c r="C1425">
        <v>23000</v>
      </c>
      <c r="D1425">
        <v>23000</v>
      </c>
      <c r="E1425">
        <v>23000</v>
      </c>
      <c r="F1425">
        <v>23000</v>
      </c>
      <c r="G1425">
        <v>23000</v>
      </c>
      <c r="H1425">
        <v>23000</v>
      </c>
      <c r="I1425">
        <v>23000</v>
      </c>
      <c r="J1425">
        <v>23000</v>
      </c>
      <c r="K1425">
        <v>23000</v>
      </c>
      <c r="L1425">
        <v>23000</v>
      </c>
      <c r="M1425">
        <v>23000</v>
      </c>
      <c r="N1425">
        <v>23000</v>
      </c>
    </row>
    <row r="1426" spans="1:14" x14ac:dyDescent="0.3">
      <c r="A1426" t="s">
        <v>287</v>
      </c>
      <c r="B1426" t="s">
        <v>16</v>
      </c>
      <c r="C1426">
        <v>23000</v>
      </c>
      <c r="D1426">
        <v>23000</v>
      </c>
      <c r="E1426">
        <v>23000</v>
      </c>
      <c r="F1426">
        <v>23000</v>
      </c>
      <c r="G1426">
        <v>23000</v>
      </c>
      <c r="H1426">
        <v>23000</v>
      </c>
      <c r="I1426">
        <v>23000</v>
      </c>
      <c r="J1426">
        <v>23000</v>
      </c>
      <c r="K1426">
        <v>23000</v>
      </c>
      <c r="L1426">
        <v>23000</v>
      </c>
      <c r="M1426">
        <v>23000</v>
      </c>
      <c r="N1426">
        <v>23000</v>
      </c>
    </row>
    <row r="1427" spans="1:14" x14ac:dyDescent="0.3">
      <c r="A1427" t="s">
        <v>287</v>
      </c>
      <c r="B1427" t="s">
        <v>17</v>
      </c>
      <c r="C1427">
        <v>23000</v>
      </c>
      <c r="D1427">
        <v>23000</v>
      </c>
      <c r="E1427">
        <v>23000</v>
      </c>
      <c r="F1427">
        <v>23000</v>
      </c>
      <c r="G1427">
        <v>23000</v>
      </c>
      <c r="H1427">
        <v>23000</v>
      </c>
      <c r="I1427">
        <v>23000</v>
      </c>
      <c r="J1427">
        <v>23000</v>
      </c>
      <c r="K1427">
        <v>23000</v>
      </c>
      <c r="L1427">
        <v>23000</v>
      </c>
      <c r="M1427">
        <v>23000</v>
      </c>
      <c r="N1427">
        <v>23000</v>
      </c>
    </row>
    <row r="1428" spans="1:14" x14ac:dyDescent="0.3">
      <c r="A1428" t="s">
        <v>287</v>
      </c>
      <c r="B1428" t="s">
        <v>18</v>
      </c>
      <c r="C1428" t="s">
        <v>112</v>
      </c>
      <c r="D1428" t="s">
        <v>209</v>
      </c>
      <c r="E1428" t="s">
        <v>197</v>
      </c>
      <c r="F1428" t="s">
        <v>198</v>
      </c>
      <c r="G1428" t="s">
        <v>70</v>
      </c>
      <c r="H1428" t="s">
        <v>199</v>
      </c>
      <c r="I1428" t="s">
        <v>200</v>
      </c>
      <c r="J1428" t="s">
        <v>201</v>
      </c>
      <c r="K1428" t="s">
        <v>118</v>
      </c>
      <c r="L1428" t="s">
        <v>202</v>
      </c>
      <c r="M1428" t="s">
        <v>203</v>
      </c>
      <c r="N1428" t="s">
        <v>204</v>
      </c>
    </row>
    <row r="1429" spans="1:14" x14ac:dyDescent="0.3">
      <c r="A1429" t="s">
        <v>287</v>
      </c>
      <c r="B1429" t="s">
        <v>31</v>
      </c>
      <c r="C1429" t="s">
        <v>205</v>
      </c>
      <c r="D1429" t="s">
        <v>205</v>
      </c>
      <c r="E1429" t="s">
        <v>205</v>
      </c>
      <c r="F1429" t="s">
        <v>205</v>
      </c>
      <c r="G1429" t="s">
        <v>205</v>
      </c>
      <c r="H1429" t="s">
        <v>205</v>
      </c>
      <c r="I1429" t="s">
        <v>205</v>
      </c>
      <c r="J1429" t="s">
        <v>205</v>
      </c>
      <c r="K1429" t="s">
        <v>205</v>
      </c>
      <c r="L1429" t="s">
        <v>205</v>
      </c>
      <c r="M1429" t="s">
        <v>205</v>
      </c>
      <c r="N1429" t="s">
        <v>205</v>
      </c>
    </row>
    <row r="1430" spans="1:14" x14ac:dyDescent="0.3">
      <c r="A1430" t="s">
        <v>287</v>
      </c>
      <c r="B1430" t="s">
        <v>36</v>
      </c>
      <c r="C1430">
        <v>23000</v>
      </c>
      <c r="D1430">
        <v>23000</v>
      </c>
      <c r="E1430">
        <v>23000</v>
      </c>
      <c r="F1430">
        <v>23000</v>
      </c>
      <c r="G1430">
        <v>23000</v>
      </c>
      <c r="H1430">
        <v>23000</v>
      </c>
      <c r="I1430">
        <v>23000</v>
      </c>
      <c r="J1430">
        <v>23000</v>
      </c>
      <c r="K1430">
        <v>23000</v>
      </c>
      <c r="L1430">
        <v>23000</v>
      </c>
      <c r="M1430">
        <v>23000</v>
      </c>
      <c r="N1430">
        <v>23000</v>
      </c>
    </row>
    <row r="1431" spans="1:14" x14ac:dyDescent="0.3">
      <c r="A1431" t="s">
        <v>287</v>
      </c>
      <c r="B1431" t="s">
        <v>37</v>
      </c>
      <c r="C1431">
        <v>23000</v>
      </c>
      <c r="D1431">
        <v>23000</v>
      </c>
      <c r="E1431">
        <v>23000</v>
      </c>
      <c r="F1431">
        <v>23000</v>
      </c>
      <c r="G1431">
        <v>23000</v>
      </c>
      <c r="H1431">
        <v>23000</v>
      </c>
      <c r="I1431">
        <v>23000</v>
      </c>
      <c r="J1431">
        <v>23000</v>
      </c>
      <c r="K1431">
        <v>23000</v>
      </c>
      <c r="L1431">
        <v>23000</v>
      </c>
      <c r="M1431">
        <v>23000</v>
      </c>
      <c r="N1431">
        <v>23000</v>
      </c>
    </row>
    <row r="1432" spans="1:14" x14ac:dyDescent="0.3">
      <c r="A1432" t="s">
        <v>287</v>
      </c>
      <c r="B1432" t="s">
        <v>38</v>
      </c>
      <c r="C1432">
        <v>23000</v>
      </c>
      <c r="D1432">
        <v>23000</v>
      </c>
      <c r="E1432">
        <v>23000</v>
      </c>
      <c r="F1432">
        <v>23000</v>
      </c>
      <c r="G1432">
        <v>23000</v>
      </c>
      <c r="H1432">
        <v>23000</v>
      </c>
      <c r="I1432">
        <v>23000</v>
      </c>
      <c r="J1432">
        <v>23000</v>
      </c>
      <c r="K1432">
        <v>23000</v>
      </c>
      <c r="L1432">
        <v>23000</v>
      </c>
      <c r="M1432">
        <v>23000</v>
      </c>
      <c r="N1432">
        <v>23000</v>
      </c>
    </row>
    <row r="1433" spans="1:14" x14ac:dyDescent="0.3">
      <c r="A1433" t="s">
        <v>287</v>
      </c>
      <c r="B1433" t="s">
        <v>39</v>
      </c>
      <c r="C1433">
        <v>23000</v>
      </c>
      <c r="D1433">
        <v>23000</v>
      </c>
      <c r="E1433">
        <v>23000</v>
      </c>
      <c r="F1433">
        <v>23000</v>
      </c>
      <c r="G1433">
        <v>23000</v>
      </c>
      <c r="H1433">
        <v>23000</v>
      </c>
      <c r="I1433">
        <v>23000</v>
      </c>
      <c r="J1433">
        <v>23000</v>
      </c>
      <c r="K1433">
        <v>23000</v>
      </c>
      <c r="L1433">
        <v>23000</v>
      </c>
      <c r="M1433">
        <v>23000</v>
      </c>
      <c r="N1433">
        <v>23000</v>
      </c>
    </row>
    <row r="1434" spans="1:14" x14ac:dyDescent="0.3">
      <c r="A1434" t="s">
        <v>287</v>
      </c>
      <c r="B1434" t="s">
        <v>40</v>
      </c>
      <c r="C1434" s="3">
        <v>41640</v>
      </c>
      <c r="D1434" s="3">
        <v>41671</v>
      </c>
      <c r="E1434" s="3">
        <v>41699</v>
      </c>
      <c r="F1434" s="3">
        <v>41730</v>
      </c>
      <c r="G1434" s="3">
        <v>41760</v>
      </c>
      <c r="H1434" s="3">
        <v>41791</v>
      </c>
      <c r="I1434" s="3">
        <v>41821</v>
      </c>
      <c r="J1434" s="3">
        <v>41852</v>
      </c>
      <c r="K1434" s="3">
        <v>41883</v>
      </c>
      <c r="L1434" s="3">
        <v>41913</v>
      </c>
      <c r="M1434" s="3">
        <v>41944</v>
      </c>
      <c r="N1434" s="3">
        <v>41974</v>
      </c>
    </row>
    <row r="1435" spans="1:14" x14ac:dyDescent="0.3">
      <c r="A1435" t="s">
        <v>287</v>
      </c>
      <c r="B1435" t="s">
        <v>41</v>
      </c>
      <c r="C1435" s="2">
        <v>0.96640000000000004</v>
      </c>
      <c r="D1435" s="2">
        <v>1</v>
      </c>
      <c r="E1435" s="2">
        <v>0.99329999999999996</v>
      </c>
      <c r="F1435" s="2">
        <v>0.92920000000000003</v>
      </c>
      <c r="G1435" s="2">
        <v>0.98119999999999996</v>
      </c>
      <c r="H1435" s="2">
        <v>1</v>
      </c>
      <c r="I1435" s="2">
        <v>1</v>
      </c>
      <c r="J1435" s="2">
        <v>1</v>
      </c>
      <c r="K1435" s="2">
        <v>1</v>
      </c>
      <c r="L1435" s="2">
        <v>0.96909999999999996</v>
      </c>
      <c r="M1435" s="2">
        <v>0.96809999999999996</v>
      </c>
      <c r="N1435" s="2">
        <v>0.92610000000000003</v>
      </c>
    </row>
    <row r="1436" spans="1:14" x14ac:dyDescent="0.3">
      <c r="A1436" t="s">
        <v>287</v>
      </c>
      <c r="B1436" t="s">
        <v>42</v>
      </c>
      <c r="C1436" s="2">
        <v>1</v>
      </c>
      <c r="D1436" s="2">
        <v>1</v>
      </c>
      <c r="E1436" s="2">
        <v>1</v>
      </c>
      <c r="F1436" s="2">
        <v>1</v>
      </c>
      <c r="G1436" s="2">
        <v>1</v>
      </c>
      <c r="H1436" s="2">
        <v>1</v>
      </c>
      <c r="I1436" s="2">
        <v>1</v>
      </c>
      <c r="J1436" s="2">
        <v>1</v>
      </c>
      <c r="K1436" s="2">
        <v>1</v>
      </c>
      <c r="L1436" s="2">
        <v>1</v>
      </c>
      <c r="M1436" s="2">
        <v>1</v>
      </c>
      <c r="N1436" s="2">
        <v>1</v>
      </c>
    </row>
    <row r="1437" spans="1:14" x14ac:dyDescent="0.3">
      <c r="A1437" t="s">
        <v>287</v>
      </c>
      <c r="B1437" t="s">
        <v>43</v>
      </c>
      <c r="C1437" s="2">
        <v>0.95599999999999996</v>
      </c>
      <c r="D1437" s="2">
        <v>1</v>
      </c>
      <c r="E1437" s="2">
        <v>0.99129999999999996</v>
      </c>
      <c r="F1437" s="2">
        <v>0.90229999999999999</v>
      </c>
      <c r="G1437" s="2">
        <v>0.9748</v>
      </c>
      <c r="H1437" s="2">
        <v>1</v>
      </c>
      <c r="I1437" s="2">
        <v>1</v>
      </c>
      <c r="J1437" s="2">
        <v>1</v>
      </c>
      <c r="K1437" s="2">
        <v>1</v>
      </c>
      <c r="L1437" s="2">
        <v>0.95720000000000005</v>
      </c>
      <c r="M1437" s="2">
        <v>0.95950000000000002</v>
      </c>
      <c r="N1437" s="2">
        <v>0.9032</v>
      </c>
    </row>
    <row r="1438" spans="1:14" x14ac:dyDescent="0.3">
      <c r="A1438" t="s">
        <v>287</v>
      </c>
      <c r="B1438" t="s">
        <v>44</v>
      </c>
      <c r="C1438" s="2">
        <v>1</v>
      </c>
      <c r="D1438" s="2">
        <v>1</v>
      </c>
      <c r="E1438" s="2">
        <v>1</v>
      </c>
      <c r="F1438" s="2">
        <v>1</v>
      </c>
      <c r="G1438" s="2">
        <v>1</v>
      </c>
      <c r="H1438" s="2">
        <v>1</v>
      </c>
      <c r="I1438" s="2">
        <v>1</v>
      </c>
      <c r="J1438" s="2">
        <v>1</v>
      </c>
      <c r="K1438" s="2">
        <v>1</v>
      </c>
      <c r="L1438" s="2">
        <v>1</v>
      </c>
      <c r="M1438" s="2">
        <v>1</v>
      </c>
      <c r="N1438" s="2">
        <v>1</v>
      </c>
    </row>
    <row r="1439" spans="1:14" x14ac:dyDescent="0.3">
      <c r="A1439" t="s">
        <v>287</v>
      </c>
      <c r="B1439" t="s">
        <v>45</v>
      </c>
      <c r="C1439" s="2">
        <v>1</v>
      </c>
      <c r="D1439" s="2">
        <v>1</v>
      </c>
      <c r="E1439" s="2">
        <v>1</v>
      </c>
      <c r="F1439" s="2">
        <v>1</v>
      </c>
      <c r="G1439" s="2">
        <v>1</v>
      </c>
      <c r="H1439" s="2">
        <v>1</v>
      </c>
      <c r="I1439" s="2">
        <v>1</v>
      </c>
      <c r="J1439" s="2">
        <v>1</v>
      </c>
      <c r="K1439" s="2">
        <v>1</v>
      </c>
      <c r="L1439" s="2">
        <v>1</v>
      </c>
      <c r="M1439" s="2">
        <v>1</v>
      </c>
      <c r="N1439" s="2">
        <v>1</v>
      </c>
    </row>
    <row r="1440" spans="1:14" x14ac:dyDescent="0.3">
      <c r="A1440" t="s">
        <v>287</v>
      </c>
      <c r="B1440" t="s">
        <v>46</v>
      </c>
      <c r="C1440" s="2">
        <v>0.96640000000000004</v>
      </c>
      <c r="D1440" s="2">
        <v>1</v>
      </c>
      <c r="E1440" s="2">
        <v>0.99329999999999996</v>
      </c>
      <c r="F1440" s="2">
        <v>0.92920000000000003</v>
      </c>
      <c r="G1440" s="2">
        <v>0.98119999999999996</v>
      </c>
      <c r="H1440" s="2">
        <v>1</v>
      </c>
      <c r="I1440" s="2">
        <v>1</v>
      </c>
      <c r="J1440" s="2">
        <v>1</v>
      </c>
      <c r="K1440" s="2">
        <v>1</v>
      </c>
      <c r="L1440" s="2">
        <v>0.96909999999999996</v>
      </c>
      <c r="M1440" s="2">
        <v>0.96809999999999996</v>
      </c>
      <c r="N1440" s="2">
        <v>0.92610000000000003</v>
      </c>
    </row>
    <row r="1441" spans="1:14" x14ac:dyDescent="0.3">
      <c r="A1441" t="s">
        <v>287</v>
      </c>
      <c r="B1441" t="s">
        <v>47</v>
      </c>
      <c r="C1441" s="2">
        <v>1</v>
      </c>
      <c r="D1441" s="2">
        <v>1</v>
      </c>
      <c r="E1441" s="2">
        <v>1</v>
      </c>
      <c r="F1441" s="2">
        <v>1</v>
      </c>
      <c r="G1441" s="2">
        <v>1</v>
      </c>
      <c r="H1441" s="2">
        <v>1</v>
      </c>
      <c r="I1441" s="2">
        <v>1</v>
      </c>
      <c r="J1441" s="2">
        <v>1</v>
      </c>
      <c r="K1441" s="2">
        <v>1</v>
      </c>
      <c r="L1441" s="2">
        <v>1</v>
      </c>
      <c r="M1441" s="2">
        <v>1</v>
      </c>
      <c r="N1441" s="2">
        <v>1</v>
      </c>
    </row>
    <row r="1442" spans="1:14" x14ac:dyDescent="0.3">
      <c r="A1442" t="s">
        <v>287</v>
      </c>
      <c r="B1442" t="s">
        <v>48</v>
      </c>
      <c r="C1442" s="2">
        <v>0.95599999999999996</v>
      </c>
      <c r="D1442" s="2">
        <v>1</v>
      </c>
      <c r="E1442" s="2">
        <v>0.99129999999999996</v>
      </c>
      <c r="F1442" s="2">
        <v>0.90229999999999999</v>
      </c>
      <c r="G1442" s="2">
        <v>0.9748</v>
      </c>
      <c r="H1442" s="2">
        <v>1</v>
      </c>
      <c r="I1442" s="2">
        <v>1</v>
      </c>
      <c r="J1442" s="2">
        <v>1</v>
      </c>
      <c r="K1442" s="2">
        <v>1</v>
      </c>
      <c r="L1442" s="2">
        <v>0.95720000000000005</v>
      </c>
      <c r="M1442" s="2">
        <v>0.95950000000000002</v>
      </c>
      <c r="N1442" s="2">
        <v>0.9032</v>
      </c>
    </row>
    <row r="1443" spans="1:14" x14ac:dyDescent="0.3">
      <c r="A1443" t="s">
        <v>287</v>
      </c>
      <c r="B1443" t="s">
        <v>49</v>
      </c>
      <c r="C1443" s="2">
        <v>0.96640000000000004</v>
      </c>
      <c r="D1443" s="2">
        <v>1</v>
      </c>
      <c r="E1443" s="2">
        <v>0.99329999999999996</v>
      </c>
      <c r="F1443" s="2">
        <v>0.92920000000000003</v>
      </c>
      <c r="G1443" s="2">
        <v>0.98119999999999996</v>
      </c>
      <c r="H1443" s="2">
        <v>1</v>
      </c>
      <c r="I1443" s="2">
        <v>1</v>
      </c>
      <c r="J1443" s="2">
        <v>1</v>
      </c>
      <c r="K1443" s="2">
        <v>1</v>
      </c>
      <c r="L1443" s="2">
        <v>0.96909999999999996</v>
      </c>
      <c r="M1443" s="2">
        <v>0.96809999999999996</v>
      </c>
      <c r="N1443" s="2">
        <v>0.92610000000000003</v>
      </c>
    </row>
    <row r="1444" spans="1:14" x14ac:dyDescent="0.3">
      <c r="A1444" t="s">
        <v>287</v>
      </c>
      <c r="B1444" t="s">
        <v>50</v>
      </c>
    </row>
    <row r="1445" spans="1:14" x14ac:dyDescent="0.3">
      <c r="A1445" t="s">
        <v>287</v>
      </c>
      <c r="B1445" t="s">
        <v>51</v>
      </c>
      <c r="C1445" s="2">
        <v>0</v>
      </c>
      <c r="D1445" s="2">
        <v>0</v>
      </c>
      <c r="E1445" s="2">
        <v>0</v>
      </c>
      <c r="F1445" s="2">
        <v>0</v>
      </c>
      <c r="G1445" s="2">
        <v>0</v>
      </c>
      <c r="H1445" s="2">
        <v>0</v>
      </c>
      <c r="I1445" s="2">
        <v>0</v>
      </c>
      <c r="J1445" s="2">
        <v>0</v>
      </c>
      <c r="K1445" s="2">
        <v>0</v>
      </c>
      <c r="L1445" s="2">
        <v>0</v>
      </c>
      <c r="M1445" s="2">
        <v>0</v>
      </c>
      <c r="N1445" s="2">
        <v>0</v>
      </c>
    </row>
    <row r="1446" spans="1:14" x14ac:dyDescent="0.3">
      <c r="A1446" t="s">
        <v>287</v>
      </c>
      <c r="B1446" t="s">
        <v>52</v>
      </c>
      <c r="C1446" s="2">
        <v>0</v>
      </c>
      <c r="D1446" s="2">
        <v>0</v>
      </c>
      <c r="E1446" s="2">
        <v>0</v>
      </c>
      <c r="F1446" s="2">
        <v>0</v>
      </c>
      <c r="G1446" s="2">
        <v>0</v>
      </c>
      <c r="H1446" s="2">
        <v>0</v>
      </c>
      <c r="I1446" s="2">
        <v>0</v>
      </c>
      <c r="J1446" s="2">
        <v>0</v>
      </c>
      <c r="K1446" s="2">
        <v>0</v>
      </c>
      <c r="L1446" s="2">
        <v>0</v>
      </c>
      <c r="M1446" s="2">
        <v>0</v>
      </c>
      <c r="N1446" s="2">
        <v>0</v>
      </c>
    </row>
    <row r="1447" spans="1:14" x14ac:dyDescent="0.3">
      <c r="A1447" t="s">
        <v>287</v>
      </c>
      <c r="B1447" t="s">
        <v>53</v>
      </c>
      <c r="C1447" s="2">
        <v>0</v>
      </c>
      <c r="D1447" s="2">
        <v>0</v>
      </c>
      <c r="E1447" s="2">
        <v>0</v>
      </c>
      <c r="F1447" s="2">
        <v>0</v>
      </c>
      <c r="G1447" s="2">
        <v>0</v>
      </c>
      <c r="H1447" s="2">
        <v>0</v>
      </c>
      <c r="I1447" s="2">
        <v>0</v>
      </c>
      <c r="J1447" s="2">
        <v>0</v>
      </c>
      <c r="K1447" s="2">
        <v>0</v>
      </c>
      <c r="L1447" s="2">
        <v>0</v>
      </c>
      <c r="M1447" s="2">
        <v>0</v>
      </c>
      <c r="N1447" s="2">
        <v>0</v>
      </c>
    </row>
    <row r="1448" spans="1:14" x14ac:dyDescent="0.3">
      <c r="A1448" t="s">
        <v>287</v>
      </c>
      <c r="B1448" t="s">
        <v>54</v>
      </c>
      <c r="C1448" s="2">
        <v>0</v>
      </c>
      <c r="D1448" s="2">
        <v>0</v>
      </c>
      <c r="E1448" s="2">
        <v>0</v>
      </c>
      <c r="F1448" s="2">
        <v>0</v>
      </c>
      <c r="G1448" s="2">
        <v>0</v>
      </c>
      <c r="H1448" s="2">
        <v>0</v>
      </c>
      <c r="I1448" s="2">
        <v>0</v>
      </c>
      <c r="J1448" s="2">
        <v>0</v>
      </c>
      <c r="K1448" s="2">
        <v>0</v>
      </c>
      <c r="L1448" s="2">
        <v>0</v>
      </c>
      <c r="M1448" s="2">
        <v>0</v>
      </c>
      <c r="N1448" s="2">
        <v>0</v>
      </c>
    </row>
    <row r="1449" spans="1:14" x14ac:dyDescent="0.3">
      <c r="A1449" t="s">
        <v>287</v>
      </c>
      <c r="B1449" t="s">
        <v>55</v>
      </c>
      <c r="C1449" s="2">
        <v>0</v>
      </c>
      <c r="D1449" s="2">
        <v>0</v>
      </c>
      <c r="E1449" s="2">
        <v>0</v>
      </c>
      <c r="F1449" s="2">
        <v>0</v>
      </c>
      <c r="G1449" s="2">
        <v>0</v>
      </c>
      <c r="H1449" s="2">
        <v>0</v>
      </c>
      <c r="I1449" s="2">
        <v>0</v>
      </c>
      <c r="J1449" s="2">
        <v>0</v>
      </c>
      <c r="K1449" s="2">
        <v>0</v>
      </c>
      <c r="L1449" s="2">
        <v>0</v>
      </c>
      <c r="M1449" s="2">
        <v>0</v>
      </c>
      <c r="N1449" s="2">
        <v>0</v>
      </c>
    </row>
    <row r="1450" spans="1:14" x14ac:dyDescent="0.3">
      <c r="A1450" t="s">
        <v>287</v>
      </c>
      <c r="B1450" t="s">
        <v>56</v>
      </c>
      <c r="C1450" s="2">
        <v>0</v>
      </c>
      <c r="D1450" s="2">
        <v>0</v>
      </c>
      <c r="E1450" s="2">
        <v>0</v>
      </c>
      <c r="F1450" s="2">
        <v>0</v>
      </c>
      <c r="G1450" s="2">
        <v>0</v>
      </c>
      <c r="H1450" s="2">
        <v>0</v>
      </c>
      <c r="I1450" s="2">
        <v>0</v>
      </c>
      <c r="J1450" s="2">
        <v>0</v>
      </c>
      <c r="K1450" s="2">
        <v>0</v>
      </c>
      <c r="L1450" s="2">
        <v>0</v>
      </c>
      <c r="M1450" s="2">
        <v>0</v>
      </c>
      <c r="N1450" s="2">
        <v>0</v>
      </c>
    </row>
    <row r="1451" spans="1:14" x14ac:dyDescent="0.3">
      <c r="A1451" t="s">
        <v>287</v>
      </c>
      <c r="B1451" t="s">
        <v>57</v>
      </c>
      <c r="C1451" s="2">
        <v>0</v>
      </c>
      <c r="D1451" s="2">
        <v>0</v>
      </c>
      <c r="E1451" s="2">
        <v>0</v>
      </c>
      <c r="F1451" s="2">
        <v>0</v>
      </c>
      <c r="G1451" s="2">
        <v>0</v>
      </c>
      <c r="H1451" s="2">
        <v>0</v>
      </c>
      <c r="I1451" s="2">
        <v>0</v>
      </c>
      <c r="J1451" s="2">
        <v>0</v>
      </c>
      <c r="K1451" s="2">
        <v>0</v>
      </c>
      <c r="L1451" s="2">
        <v>0</v>
      </c>
      <c r="M1451" s="2">
        <v>0</v>
      </c>
      <c r="N1451" s="2">
        <v>0</v>
      </c>
    </row>
    <row r="1452" spans="1:14" x14ac:dyDescent="0.3">
      <c r="A1452" t="s">
        <v>287</v>
      </c>
      <c r="B1452" t="s">
        <v>58</v>
      </c>
    </row>
    <row r="1453" spans="1:14" x14ac:dyDescent="0.3">
      <c r="A1453" t="s">
        <v>287</v>
      </c>
      <c r="B1453" t="s">
        <v>59</v>
      </c>
      <c r="C1453">
        <v>1</v>
      </c>
      <c r="D1453">
        <v>1</v>
      </c>
      <c r="E1453">
        <v>1</v>
      </c>
      <c r="F1453">
        <v>1</v>
      </c>
      <c r="G1453">
        <v>1</v>
      </c>
      <c r="H1453">
        <v>1</v>
      </c>
      <c r="I1453">
        <v>1</v>
      </c>
      <c r="J1453">
        <v>1</v>
      </c>
      <c r="K1453">
        <v>1</v>
      </c>
      <c r="L1453">
        <v>1</v>
      </c>
      <c r="M1453">
        <v>1</v>
      </c>
      <c r="N1453">
        <v>1</v>
      </c>
    </row>
    <row r="1454" spans="1:14" x14ac:dyDescent="0.3">
      <c r="A1454" t="s">
        <v>287</v>
      </c>
      <c r="B1454" t="s">
        <v>60</v>
      </c>
      <c r="C1454">
        <v>1</v>
      </c>
      <c r="D1454">
        <v>1</v>
      </c>
      <c r="E1454">
        <v>1</v>
      </c>
      <c r="F1454">
        <v>1</v>
      </c>
      <c r="G1454">
        <v>1</v>
      </c>
      <c r="H1454">
        <v>1</v>
      </c>
      <c r="I1454">
        <v>1</v>
      </c>
      <c r="J1454">
        <v>1</v>
      </c>
      <c r="K1454">
        <v>1</v>
      </c>
      <c r="L1454">
        <v>1</v>
      </c>
      <c r="M1454">
        <v>1</v>
      </c>
      <c r="N1454">
        <v>1</v>
      </c>
    </row>
    <row r="1455" spans="1:14" x14ac:dyDescent="0.3">
      <c r="A1455" t="s">
        <v>287</v>
      </c>
      <c r="B1455" t="s">
        <v>61</v>
      </c>
      <c r="C1455">
        <v>1</v>
      </c>
      <c r="D1455">
        <v>1</v>
      </c>
      <c r="E1455">
        <v>1</v>
      </c>
      <c r="F1455">
        <v>1</v>
      </c>
      <c r="G1455">
        <v>1</v>
      </c>
      <c r="H1455">
        <v>1</v>
      </c>
      <c r="I1455">
        <v>1</v>
      </c>
      <c r="J1455">
        <v>1</v>
      </c>
      <c r="K1455">
        <v>1</v>
      </c>
      <c r="L1455">
        <v>1</v>
      </c>
      <c r="M1455">
        <v>1</v>
      </c>
      <c r="N1455">
        <v>1</v>
      </c>
    </row>
    <row r="1456" spans="1:14" x14ac:dyDescent="0.3">
      <c r="A1456" t="s">
        <v>287</v>
      </c>
      <c r="B1456" t="s">
        <v>62</v>
      </c>
      <c r="C1456">
        <v>1</v>
      </c>
      <c r="D1456">
        <v>1</v>
      </c>
      <c r="E1456">
        <v>1</v>
      </c>
      <c r="F1456">
        <v>1</v>
      </c>
      <c r="G1456">
        <v>1</v>
      </c>
      <c r="H1456">
        <v>1</v>
      </c>
      <c r="I1456">
        <v>1</v>
      </c>
      <c r="J1456">
        <v>1</v>
      </c>
      <c r="K1456">
        <v>1</v>
      </c>
      <c r="L1456">
        <v>1</v>
      </c>
      <c r="M1456">
        <v>1</v>
      </c>
      <c r="N1456">
        <v>1</v>
      </c>
    </row>
    <row r="1458" spans="1:1" x14ac:dyDescent="0.3">
      <c r="A1458" s="4" t="s">
        <v>329</v>
      </c>
    </row>
    <row r="1459" spans="1:1" x14ac:dyDescent="0.3">
      <c r="A1459" s="5" t="s">
        <v>328</v>
      </c>
    </row>
  </sheetData>
  <mergeCells count="8">
    <mergeCell ref="A1362:N1362"/>
    <mergeCell ref="A1262:N1262"/>
    <mergeCell ref="A439:O439"/>
    <mergeCell ref="A343:O343"/>
    <mergeCell ref="B25:N25"/>
    <mergeCell ref="B26:N26"/>
    <mergeCell ref="B29:N29"/>
    <mergeCell ref="B27:N27"/>
  </mergeCells>
  <pageMargins left="0.5" right="0.5" top="0.75" bottom="0.75" header="0.3" footer="0.3"/>
  <pageSetup scale="65" fitToHeight="50" orientation="landscape" r:id="rId1"/>
  <headerFooter>
    <oddFooter>&amp;RPage &amp;P of &amp;N</oddFooter>
  </headerFooter>
  <rowBreaks count="25" manualBreakCount="25">
    <brk id="45" max="16383" man="1"/>
    <brk id="93" max="16383" man="1"/>
    <brk id="247" max="16383" man="1"/>
    <brk id="296" max="16383" man="1"/>
    <brk id="344" max="16383" man="1"/>
    <brk id="392" max="16383" man="1"/>
    <brk id="440" max="16383" man="1"/>
    <brk id="488" max="16383" man="1"/>
    <brk id="536" max="16383" man="1"/>
    <brk id="584" max="16383" man="1"/>
    <brk id="632" max="16383" man="1"/>
    <brk id="680" max="16383" man="1"/>
    <brk id="729" max="16383" man="1"/>
    <brk id="777" max="16383" man="1"/>
    <brk id="826" max="16383" man="1"/>
    <brk id="874" max="16383" man="1"/>
    <brk id="975" max="16383" man="1"/>
    <brk id="1023" max="16383" man="1"/>
    <brk id="1071" max="16383" man="1"/>
    <brk id="1119" max="16383" man="1"/>
    <brk id="1167" max="16383" man="1"/>
    <brk id="1215" max="16383" man="1"/>
    <brk id="1262" max="16383" man="1"/>
    <brk id="1362" max="16383" man="1"/>
    <brk id="14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53"/>
  <sheetViews>
    <sheetView showGridLines="0" zoomScaleNormal="100" workbookViewId="0">
      <selection activeCell="A2" sqref="A1:A2"/>
    </sheetView>
  </sheetViews>
  <sheetFormatPr defaultColWidth="9.109375" defaultRowHeight="13.2" x14ac:dyDescent="0.25"/>
  <cols>
    <col min="1" max="1" width="19.33203125" style="52" customWidth="1"/>
    <col min="2" max="2" width="32.33203125" style="53" customWidth="1"/>
    <col min="3" max="3" width="23" style="52" bestFit="1" customWidth="1"/>
    <col min="4" max="4" width="45.6640625" style="53" customWidth="1"/>
    <col min="5" max="16384" width="9.109375" style="53"/>
  </cols>
  <sheetData>
    <row r="1" spans="1:5" ht="14.4" x14ac:dyDescent="0.3">
      <c r="A1" s="150" t="s">
        <v>486</v>
      </c>
    </row>
    <row r="2" spans="1:5" ht="14.4" x14ac:dyDescent="0.3">
      <c r="A2" s="150" t="s">
        <v>485</v>
      </c>
    </row>
    <row r="4" spans="1:5" s="10" customFormat="1" ht="17.399999999999999" x14ac:dyDescent="0.3">
      <c r="A4" s="9" t="s">
        <v>473</v>
      </c>
      <c r="D4" s="11"/>
    </row>
    <row r="5" spans="1:5" s="10" customFormat="1" ht="17.399999999999999" x14ac:dyDescent="0.3">
      <c r="A5" s="9" t="s">
        <v>345</v>
      </c>
      <c r="D5" s="11"/>
    </row>
    <row r="6" spans="1:5" s="10" customFormat="1" ht="15.6" x14ac:dyDescent="0.3">
      <c r="D6" s="11"/>
    </row>
    <row r="7" spans="1:5" s="10" customFormat="1" ht="12.75" customHeight="1" x14ac:dyDescent="0.3">
      <c r="C7" s="12"/>
      <c r="E7" s="13"/>
    </row>
    <row r="8" spans="1:5" s="14" customFormat="1" ht="17.399999999999999" x14ac:dyDescent="0.3">
      <c r="A8" s="140" t="s">
        <v>346</v>
      </c>
      <c r="B8" s="140"/>
      <c r="C8" s="140"/>
      <c r="D8" s="140"/>
    </row>
    <row r="9" spans="1:5" s="14" customFormat="1" ht="18" customHeight="1" thickBot="1" x14ac:dyDescent="0.3">
      <c r="A9" s="15"/>
      <c r="C9" s="15"/>
    </row>
    <row r="10" spans="1:5" s="14" customFormat="1" ht="21.9" customHeight="1" thickBot="1" x14ac:dyDescent="0.3">
      <c r="A10" s="16" t="s">
        <v>344</v>
      </c>
      <c r="B10" s="17" t="s">
        <v>347</v>
      </c>
      <c r="C10" s="18" t="s">
        <v>348</v>
      </c>
      <c r="D10" s="19" t="s">
        <v>349</v>
      </c>
    </row>
    <row r="11" spans="1:5" s="14" customFormat="1" ht="21.9" customHeight="1" thickBot="1" x14ac:dyDescent="0.3">
      <c r="A11" s="144" t="s">
        <v>350</v>
      </c>
      <c r="B11" s="145"/>
      <c r="C11" s="145"/>
      <c r="D11" s="146"/>
    </row>
    <row r="12" spans="1:5" s="24" customFormat="1" ht="36" customHeight="1" x14ac:dyDescent="0.3">
      <c r="A12" s="20" t="s">
        <v>351</v>
      </c>
      <c r="B12" s="21" t="s">
        <v>352</v>
      </c>
      <c r="C12" s="22" t="s">
        <v>351</v>
      </c>
      <c r="D12" s="23" t="s">
        <v>353</v>
      </c>
    </row>
    <row r="13" spans="1:5" s="24" customFormat="1" ht="36" customHeight="1" x14ac:dyDescent="0.3">
      <c r="A13" s="25" t="s">
        <v>354</v>
      </c>
      <c r="B13" s="26" t="s">
        <v>355</v>
      </c>
      <c r="C13" s="27" t="s">
        <v>354</v>
      </c>
      <c r="D13" s="28" t="s">
        <v>356</v>
      </c>
    </row>
    <row r="14" spans="1:5" s="24" customFormat="1" ht="36" customHeight="1" x14ac:dyDescent="0.3">
      <c r="A14" s="25" t="s">
        <v>357</v>
      </c>
      <c r="B14" s="26" t="s">
        <v>358</v>
      </c>
      <c r="C14" s="27" t="s">
        <v>357</v>
      </c>
      <c r="D14" s="28" t="s">
        <v>359</v>
      </c>
    </row>
    <row r="15" spans="1:5" s="24" customFormat="1" ht="36" customHeight="1" x14ac:dyDescent="0.3">
      <c r="A15" s="29" t="s">
        <v>360</v>
      </c>
      <c r="B15" s="30" t="s">
        <v>361</v>
      </c>
      <c r="C15" s="27" t="s">
        <v>362</v>
      </c>
      <c r="D15" s="26" t="s">
        <v>363</v>
      </c>
    </row>
    <row r="16" spans="1:5" s="24" customFormat="1" ht="20.100000000000001" customHeight="1" x14ac:dyDescent="0.3">
      <c r="A16" s="29" t="s">
        <v>364</v>
      </c>
      <c r="B16" s="30" t="s">
        <v>365</v>
      </c>
      <c r="C16" s="31" t="s">
        <v>364</v>
      </c>
      <c r="D16" s="30" t="s">
        <v>366</v>
      </c>
    </row>
    <row r="17" spans="1:4" s="24" customFormat="1" ht="36" customHeight="1" x14ac:dyDescent="0.3">
      <c r="A17" s="134" t="s">
        <v>367</v>
      </c>
      <c r="B17" s="137" t="s">
        <v>368</v>
      </c>
      <c r="C17" s="32" t="s">
        <v>369</v>
      </c>
      <c r="D17" s="33" t="s">
        <v>370</v>
      </c>
    </row>
    <row r="18" spans="1:4" s="24" customFormat="1" ht="18" customHeight="1" x14ac:dyDescent="0.3">
      <c r="A18" s="135"/>
      <c r="B18" s="138"/>
      <c r="C18" s="34" t="s">
        <v>371</v>
      </c>
      <c r="D18" s="35" t="s">
        <v>372</v>
      </c>
    </row>
    <row r="19" spans="1:4" s="24" customFormat="1" ht="36" customHeight="1" x14ac:dyDescent="0.3">
      <c r="A19" s="136"/>
      <c r="B19" s="139"/>
      <c r="C19" s="22" t="s">
        <v>373</v>
      </c>
      <c r="D19" s="21" t="s">
        <v>374</v>
      </c>
    </row>
    <row r="20" spans="1:4" s="24" customFormat="1" ht="31.2" x14ac:dyDescent="0.3">
      <c r="A20" s="134" t="s">
        <v>375</v>
      </c>
      <c r="B20" s="147" t="s">
        <v>376</v>
      </c>
      <c r="C20" s="32" t="s">
        <v>377</v>
      </c>
      <c r="D20" s="33" t="s">
        <v>378</v>
      </c>
    </row>
    <row r="21" spans="1:4" s="24" customFormat="1" ht="31.2" x14ac:dyDescent="0.3">
      <c r="A21" s="135"/>
      <c r="B21" s="148"/>
      <c r="C21" s="34" t="s">
        <v>379</v>
      </c>
      <c r="D21" s="35" t="s">
        <v>380</v>
      </c>
    </row>
    <row r="22" spans="1:4" s="24" customFormat="1" ht="18" customHeight="1" x14ac:dyDescent="0.3">
      <c r="A22" s="135"/>
      <c r="B22" s="148"/>
      <c r="C22" s="34" t="s">
        <v>381</v>
      </c>
      <c r="D22" s="35" t="s">
        <v>382</v>
      </c>
    </row>
    <row r="23" spans="1:4" s="24" customFormat="1" ht="36" customHeight="1" x14ac:dyDescent="0.3">
      <c r="A23" s="136"/>
      <c r="B23" s="149"/>
      <c r="C23" s="22" t="s">
        <v>383</v>
      </c>
      <c r="D23" s="21" t="s">
        <v>384</v>
      </c>
    </row>
    <row r="24" spans="1:4" s="24" customFormat="1" ht="36" customHeight="1" x14ac:dyDescent="0.3">
      <c r="A24" s="134" t="s">
        <v>385</v>
      </c>
      <c r="B24" s="137" t="s">
        <v>386</v>
      </c>
      <c r="C24" s="32" t="s">
        <v>387</v>
      </c>
      <c r="D24" s="33" t="s">
        <v>388</v>
      </c>
    </row>
    <row r="25" spans="1:4" s="24" customFormat="1" ht="18" customHeight="1" x14ac:dyDescent="0.3">
      <c r="A25" s="135"/>
      <c r="B25" s="138"/>
      <c r="C25" s="36" t="s">
        <v>389</v>
      </c>
      <c r="D25" s="37" t="s">
        <v>390</v>
      </c>
    </row>
    <row r="26" spans="1:4" s="24" customFormat="1" ht="18" customHeight="1" x14ac:dyDescent="0.3">
      <c r="A26" s="135"/>
      <c r="B26" s="138"/>
      <c r="C26" s="34" t="s">
        <v>391</v>
      </c>
      <c r="D26" s="35" t="s">
        <v>392</v>
      </c>
    </row>
    <row r="27" spans="1:4" s="24" customFormat="1" ht="36" customHeight="1" x14ac:dyDescent="0.3">
      <c r="A27" s="136"/>
      <c r="B27" s="139"/>
      <c r="C27" s="22" t="s">
        <v>393</v>
      </c>
      <c r="D27" s="21" t="s">
        <v>394</v>
      </c>
    </row>
    <row r="28" spans="1:4" s="24" customFormat="1" ht="36" customHeight="1" x14ac:dyDescent="0.3">
      <c r="A28" s="134" t="s">
        <v>395</v>
      </c>
      <c r="B28" s="137" t="s">
        <v>396</v>
      </c>
      <c r="C28" s="32" t="s">
        <v>397</v>
      </c>
      <c r="D28" s="38" t="s">
        <v>398</v>
      </c>
    </row>
    <row r="29" spans="1:4" s="24" customFormat="1" ht="36" customHeight="1" x14ac:dyDescent="0.3">
      <c r="A29" s="136"/>
      <c r="B29" s="139"/>
      <c r="C29" s="36" t="s">
        <v>399</v>
      </c>
      <c r="D29" s="37" t="s">
        <v>400</v>
      </c>
    </row>
    <row r="30" spans="1:4" s="24" customFormat="1" ht="36" customHeight="1" x14ac:dyDescent="0.3">
      <c r="A30" s="29" t="s">
        <v>187</v>
      </c>
      <c r="B30" s="39" t="s">
        <v>401</v>
      </c>
      <c r="C30" s="31" t="s">
        <v>402</v>
      </c>
      <c r="D30" s="39" t="s">
        <v>401</v>
      </c>
    </row>
    <row r="31" spans="1:4" s="24" customFormat="1" ht="36" customHeight="1" x14ac:dyDescent="0.3">
      <c r="A31" s="29" t="s">
        <v>403</v>
      </c>
      <c r="B31" s="39" t="s">
        <v>404</v>
      </c>
      <c r="C31" s="31" t="s">
        <v>403</v>
      </c>
      <c r="D31" s="39" t="s">
        <v>404</v>
      </c>
    </row>
    <row r="32" spans="1:4" s="24" customFormat="1" ht="36" customHeight="1" x14ac:dyDescent="0.3">
      <c r="A32" s="29" t="s">
        <v>405</v>
      </c>
      <c r="B32" s="39" t="s">
        <v>406</v>
      </c>
      <c r="C32" s="27" t="s">
        <v>405</v>
      </c>
      <c r="D32" s="28" t="s">
        <v>407</v>
      </c>
    </row>
    <row r="33" spans="1:6" s="24" customFormat="1" ht="36" customHeight="1" x14ac:dyDescent="0.3">
      <c r="A33" s="29" t="s">
        <v>408</v>
      </c>
      <c r="B33" s="30" t="s">
        <v>409</v>
      </c>
      <c r="C33" s="27" t="s">
        <v>410</v>
      </c>
      <c r="D33" s="26" t="s">
        <v>411</v>
      </c>
    </row>
    <row r="34" spans="1:6" s="24" customFormat="1" ht="36" customHeight="1" x14ac:dyDescent="0.3">
      <c r="A34" s="29" t="s">
        <v>412</v>
      </c>
      <c r="B34" s="39" t="s">
        <v>413</v>
      </c>
      <c r="C34" s="27" t="s">
        <v>414</v>
      </c>
      <c r="D34" s="28" t="s">
        <v>415</v>
      </c>
    </row>
    <row r="35" spans="1:6" s="24" customFormat="1" ht="36" customHeight="1" x14ac:dyDescent="0.3">
      <c r="A35" s="29" t="s">
        <v>416</v>
      </c>
      <c r="B35" s="39" t="s">
        <v>417</v>
      </c>
      <c r="C35" s="31" t="s">
        <v>416</v>
      </c>
      <c r="D35" s="39" t="s">
        <v>417</v>
      </c>
    </row>
    <row r="36" spans="1:6" s="24" customFormat="1" ht="36" customHeight="1" x14ac:dyDescent="0.3">
      <c r="A36" s="25" t="s">
        <v>418</v>
      </c>
      <c r="B36" s="28" t="s">
        <v>419</v>
      </c>
      <c r="C36" s="40" t="s">
        <v>420</v>
      </c>
      <c r="D36" s="28" t="s">
        <v>421</v>
      </c>
    </row>
    <row r="37" spans="1:6" s="24" customFormat="1" ht="36" customHeight="1" x14ac:dyDescent="0.3">
      <c r="A37" s="25" t="s">
        <v>422</v>
      </c>
      <c r="B37" s="28" t="s">
        <v>423</v>
      </c>
      <c r="C37" s="27" t="s">
        <v>424</v>
      </c>
      <c r="D37" s="28" t="s">
        <v>425</v>
      </c>
    </row>
    <row r="38" spans="1:6" s="24" customFormat="1" ht="24.75" customHeight="1" x14ac:dyDescent="0.3">
      <c r="A38" s="41"/>
      <c r="B38" s="42"/>
      <c r="C38" s="43"/>
      <c r="D38" s="42"/>
    </row>
    <row r="39" spans="1:6" s="10" customFormat="1" ht="17.399999999999999" x14ac:dyDescent="0.3">
      <c r="A39" s="9" t="s">
        <v>473</v>
      </c>
      <c r="D39" s="11"/>
    </row>
    <row r="40" spans="1:6" s="10" customFormat="1" ht="17.399999999999999" x14ac:dyDescent="0.3">
      <c r="A40" s="9" t="s">
        <v>345</v>
      </c>
      <c r="D40" s="11"/>
    </row>
    <row r="41" spans="1:6" s="10" customFormat="1" ht="15.6" x14ac:dyDescent="0.3">
      <c r="D41" s="11"/>
    </row>
    <row r="42" spans="1:6" s="10" customFormat="1" ht="12.75" customHeight="1" x14ac:dyDescent="0.3">
      <c r="C42" s="12"/>
      <c r="E42" s="13"/>
    </row>
    <row r="43" spans="1:6" s="14" customFormat="1" ht="17.399999999999999" x14ac:dyDescent="0.3">
      <c r="A43" s="140" t="s">
        <v>346</v>
      </c>
      <c r="B43" s="140"/>
      <c r="C43" s="140"/>
      <c r="D43" s="140"/>
    </row>
    <row r="44" spans="1:6" s="14" customFormat="1" ht="18" customHeight="1" thickBot="1" x14ac:dyDescent="0.3">
      <c r="A44" s="15"/>
      <c r="C44" s="15"/>
    </row>
    <row r="45" spans="1:6" s="14" customFormat="1" ht="21.9" customHeight="1" thickBot="1" x14ac:dyDescent="0.3">
      <c r="A45" s="16" t="s">
        <v>344</v>
      </c>
      <c r="B45" s="141" t="s">
        <v>347</v>
      </c>
      <c r="C45" s="142"/>
      <c r="D45" s="143"/>
    </row>
    <row r="46" spans="1:6" s="14" customFormat="1" ht="21.9" customHeight="1" thickBot="1" x14ac:dyDescent="0.3">
      <c r="A46" s="131" t="s">
        <v>426</v>
      </c>
      <c r="B46" s="132"/>
      <c r="C46" s="132"/>
      <c r="D46" s="133"/>
    </row>
    <row r="47" spans="1:6" s="14" customFormat="1" ht="21.9" customHeight="1" x14ac:dyDescent="0.3">
      <c r="A47" s="44" t="s">
        <v>2</v>
      </c>
      <c r="B47" s="45" t="s">
        <v>427</v>
      </c>
      <c r="C47" s="46"/>
      <c r="D47" s="47"/>
      <c r="F47" s="61"/>
    </row>
    <row r="48" spans="1:6" s="14" customFormat="1" ht="20.100000000000001" customHeight="1" x14ac:dyDescent="0.3">
      <c r="A48" s="44" t="s">
        <v>428</v>
      </c>
      <c r="B48" s="45" t="s">
        <v>429</v>
      </c>
      <c r="C48" s="46"/>
      <c r="D48" s="47"/>
      <c r="F48" s="65"/>
    </row>
    <row r="49" spans="1:6" s="14" customFormat="1" ht="20.100000000000001" customHeight="1" x14ac:dyDescent="0.3">
      <c r="A49" s="48" t="s">
        <v>282</v>
      </c>
      <c r="B49" s="49" t="s">
        <v>432</v>
      </c>
      <c r="C49" s="50"/>
      <c r="D49" s="51"/>
      <c r="F49" s="53"/>
    </row>
    <row r="50" spans="1:6" s="14" customFormat="1" ht="20.100000000000001" customHeight="1" x14ac:dyDescent="0.3">
      <c r="A50" s="48" t="s">
        <v>466</v>
      </c>
      <c r="B50" s="49" t="s">
        <v>474</v>
      </c>
      <c r="C50" s="50"/>
      <c r="D50" s="51"/>
      <c r="F50" s="53"/>
    </row>
    <row r="51" spans="1:6" s="14" customFormat="1" ht="20.100000000000001" customHeight="1" x14ac:dyDescent="0.3">
      <c r="A51" s="48" t="s">
        <v>430</v>
      </c>
      <c r="B51" s="49" t="s">
        <v>431</v>
      </c>
      <c r="C51" s="50"/>
      <c r="D51" s="51"/>
      <c r="F51" s="53"/>
    </row>
    <row r="52" spans="1:6" s="14" customFormat="1" ht="20.100000000000001" customHeight="1" x14ac:dyDescent="0.3">
      <c r="A52" s="48" t="s">
        <v>467</v>
      </c>
      <c r="B52" s="49" t="s">
        <v>475</v>
      </c>
      <c r="C52" s="50"/>
      <c r="D52" s="51"/>
      <c r="F52" s="53"/>
    </row>
    <row r="53" spans="1:6" ht="15.6" x14ac:dyDescent="0.3">
      <c r="A53" s="48" t="s">
        <v>229</v>
      </c>
      <c r="B53" s="49" t="s">
        <v>476</v>
      </c>
      <c r="C53" s="50"/>
      <c r="D53" s="51"/>
    </row>
  </sheetData>
  <mergeCells count="13">
    <mergeCell ref="A8:D8"/>
    <mergeCell ref="A11:D11"/>
    <mergeCell ref="A17:A19"/>
    <mergeCell ref="B17:B19"/>
    <mergeCell ref="A20:A23"/>
    <mergeCell ref="B20:B23"/>
    <mergeCell ref="A46:D46"/>
    <mergeCell ref="A24:A27"/>
    <mergeCell ref="B24:B27"/>
    <mergeCell ref="A28:A29"/>
    <mergeCell ref="B28:B29"/>
    <mergeCell ref="A43:D43"/>
    <mergeCell ref="B45:D45"/>
  </mergeCells>
  <printOptions horizontalCentered="1"/>
  <pageMargins left="1.75" right="1" top="1" bottom="1" header="0.5" footer="0.5"/>
  <pageSetup scale="60" fitToHeight="0" orientation="portrait" r:id="rId1"/>
  <headerFooter alignWithMargins="0">
    <oddFooter>&amp;RPage &amp;P of &amp;N</oddFooter>
  </headerFooter>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H62"/>
  <sheetViews>
    <sheetView zoomScale="75" zoomScaleNormal="75" zoomScaleSheetLayoutView="75" workbookViewId="0">
      <selection sqref="A1:A2"/>
    </sheetView>
  </sheetViews>
  <sheetFormatPr defaultColWidth="9.109375" defaultRowHeight="13.2" x14ac:dyDescent="0.25"/>
  <cols>
    <col min="1" max="1" width="45.88671875" style="53" bestFit="1" customWidth="1"/>
    <col min="2" max="2" width="16.33203125" style="53" customWidth="1"/>
    <col min="3" max="3" width="4" style="53" customWidth="1"/>
    <col min="4" max="7" width="12.33203125" style="53" customWidth="1"/>
    <col min="8" max="8" width="12.6640625" style="53" customWidth="1"/>
    <col min="9" max="9" width="12.33203125" style="53" customWidth="1"/>
    <col min="10" max="10" width="12.6640625" style="53" bestFit="1" customWidth="1"/>
    <col min="11" max="11" width="12.6640625" style="53" customWidth="1"/>
    <col min="12" max="12" width="12.6640625" style="53" bestFit="1" customWidth="1"/>
    <col min="13" max="13" width="12.6640625" style="53" customWidth="1"/>
    <col min="14" max="15" width="12.33203125" style="53" customWidth="1"/>
    <col min="16" max="16" width="12.6640625" style="53" customWidth="1"/>
    <col min="17" max="19" width="11.6640625" style="53" customWidth="1"/>
    <col min="20" max="16384" width="9.109375" style="53"/>
  </cols>
  <sheetData>
    <row r="1" spans="1:34" ht="14.4" x14ac:dyDescent="0.3">
      <c r="A1" s="150" t="s">
        <v>487</v>
      </c>
    </row>
    <row r="2" spans="1:34" ht="14.4" x14ac:dyDescent="0.3">
      <c r="A2" s="150" t="s">
        <v>485</v>
      </c>
    </row>
    <row r="4" spans="1:34" s="56" customFormat="1" ht="21" x14ac:dyDescent="0.4">
      <c r="A4" s="54" t="s">
        <v>472</v>
      </c>
      <c r="B4" s="54"/>
      <c r="C4" s="54"/>
      <c r="D4" s="54"/>
      <c r="E4" s="54"/>
      <c r="F4" s="54"/>
      <c r="G4" s="54"/>
      <c r="H4" s="54"/>
      <c r="I4" s="54"/>
      <c r="J4" s="54"/>
      <c r="K4" s="54"/>
      <c r="L4" s="54"/>
      <c r="M4" s="54"/>
      <c r="N4" s="54"/>
      <c r="O4" s="54"/>
      <c r="P4" s="54"/>
      <c r="Q4" s="54"/>
      <c r="R4" s="55"/>
      <c r="S4" s="55"/>
    </row>
    <row r="5" spans="1:34" s="56" customFormat="1" ht="10.8" thickBot="1" x14ac:dyDescent="0.25"/>
    <row r="6" spans="1:34" s="59" customFormat="1" ht="13.8" thickBot="1" x14ac:dyDescent="0.3">
      <c r="A6" s="106"/>
      <c r="B6" s="107"/>
      <c r="C6" s="107"/>
      <c r="D6" s="95">
        <v>41640</v>
      </c>
      <c r="E6" s="95">
        <v>41671</v>
      </c>
      <c r="F6" s="95">
        <v>41699</v>
      </c>
      <c r="G6" s="95">
        <v>41730</v>
      </c>
      <c r="H6" s="95">
        <v>41760</v>
      </c>
      <c r="I6" s="95">
        <v>41791</v>
      </c>
      <c r="J6" s="95">
        <v>41821</v>
      </c>
      <c r="K6" s="95">
        <v>41852</v>
      </c>
      <c r="L6" s="95">
        <v>41883</v>
      </c>
      <c r="M6" s="95">
        <v>41913</v>
      </c>
      <c r="N6" s="95">
        <v>41944</v>
      </c>
      <c r="O6" s="95">
        <v>41974</v>
      </c>
      <c r="P6" s="108"/>
      <c r="Q6" s="109"/>
      <c r="R6" s="110"/>
      <c r="S6" s="111"/>
    </row>
    <row r="7" spans="1:34" s="60" customFormat="1" ht="26.4" x14ac:dyDescent="0.25">
      <c r="A7" s="112" t="s">
        <v>433</v>
      </c>
      <c r="B7" s="113"/>
      <c r="C7" s="113"/>
      <c r="D7" s="114">
        <v>41662</v>
      </c>
      <c r="E7" s="114">
        <v>41694</v>
      </c>
      <c r="F7" s="114">
        <v>41721</v>
      </c>
      <c r="G7" s="114">
        <v>41757</v>
      </c>
      <c r="H7" s="114">
        <v>41782</v>
      </c>
      <c r="I7" s="114">
        <v>41815</v>
      </c>
      <c r="J7" s="114">
        <v>41848</v>
      </c>
      <c r="K7" s="114">
        <v>41872</v>
      </c>
      <c r="L7" s="114">
        <v>41884</v>
      </c>
      <c r="M7" s="114">
        <v>41915</v>
      </c>
      <c r="N7" s="114">
        <v>41967</v>
      </c>
      <c r="O7" s="114">
        <v>41997</v>
      </c>
      <c r="P7" s="115"/>
      <c r="Q7" s="116" t="s">
        <v>434</v>
      </c>
      <c r="R7" s="115" t="s">
        <v>434</v>
      </c>
      <c r="S7" s="117" t="s">
        <v>434</v>
      </c>
    </row>
    <row r="8" spans="1:34" s="60" customFormat="1" x14ac:dyDescent="0.25">
      <c r="A8" s="112" t="s">
        <v>295</v>
      </c>
      <c r="B8" s="113"/>
      <c r="C8" s="113"/>
      <c r="D8" s="118" t="str">
        <f>IF(WEEKDAY(D7,2)=1,"Monday",IF(WEEKDAY(D7,2)=2,"Tuesday",IF(WEEKDAY(D7,2)=3,"Wednesday",IF(WEEKDAY(D7,2)=4,"Thursday",IF(WEEKDAY(D7,2)=5,"Friday",IF(WEEKDAY(D7,2)=6,"Saturday","Sunday"))))))</f>
        <v>Thursday</v>
      </c>
      <c r="E8" s="118" t="str">
        <f t="shared" ref="E8:O8" si="0">IF(WEEKDAY(E7,2)=1,"Monday",IF(WEEKDAY(E7,2)=2,"Tuesday",IF(WEEKDAY(E7,2)=3,"Wednesday",IF(WEEKDAY(E7,2)=4,"Thursday",IF(WEEKDAY(E7,2)=5,"Friday",IF(WEEKDAY(E7,2)=6,"Saturday","Sunday"))))))</f>
        <v>Monday</v>
      </c>
      <c r="F8" s="118" t="str">
        <f t="shared" si="0"/>
        <v>Sunday</v>
      </c>
      <c r="G8" s="118" t="str">
        <f t="shared" si="0"/>
        <v>Monday</v>
      </c>
      <c r="H8" s="118" t="str">
        <f t="shared" si="0"/>
        <v>Friday</v>
      </c>
      <c r="I8" s="118" t="str">
        <f t="shared" si="0"/>
        <v>Wednesday</v>
      </c>
      <c r="J8" s="118" t="str">
        <f t="shared" si="0"/>
        <v>Monday</v>
      </c>
      <c r="K8" s="118" t="str">
        <f t="shared" si="0"/>
        <v>Thursday</v>
      </c>
      <c r="L8" s="118" t="str">
        <f t="shared" si="0"/>
        <v>Tuesday</v>
      </c>
      <c r="M8" s="118" t="str">
        <f t="shared" si="0"/>
        <v>Friday</v>
      </c>
      <c r="N8" s="118" t="str">
        <f t="shared" si="0"/>
        <v>Monday</v>
      </c>
      <c r="O8" s="118" t="str">
        <f t="shared" si="0"/>
        <v>Wednesday</v>
      </c>
      <c r="P8" s="115" t="s">
        <v>435</v>
      </c>
      <c r="Q8" s="116" t="s">
        <v>436</v>
      </c>
      <c r="R8" s="115" t="s">
        <v>437</v>
      </c>
      <c r="S8" s="119" t="s">
        <v>438</v>
      </c>
    </row>
    <row r="9" spans="1:34" s="60" customFormat="1" ht="13.8" thickBot="1" x14ac:dyDescent="0.3">
      <c r="A9" s="112" t="s">
        <v>439</v>
      </c>
      <c r="B9" s="113"/>
      <c r="C9" s="113"/>
      <c r="D9" s="120">
        <v>0.33333333333333331</v>
      </c>
      <c r="E9" s="120">
        <v>0.66666666666666663</v>
      </c>
      <c r="F9" s="120">
        <v>0.70833333333333337</v>
      </c>
      <c r="G9" s="120">
        <v>0.70833333333333337</v>
      </c>
      <c r="H9" s="120">
        <v>0.70833333333333337</v>
      </c>
      <c r="I9" s="120">
        <v>0.66666666666666663</v>
      </c>
      <c r="J9" s="120">
        <v>0.70833333333333337</v>
      </c>
      <c r="K9" s="120">
        <v>0.70833333333333337</v>
      </c>
      <c r="L9" s="120">
        <v>0.70833333333333337</v>
      </c>
      <c r="M9" s="120">
        <v>0.66666666666666663</v>
      </c>
      <c r="N9" s="120">
        <v>0.625</v>
      </c>
      <c r="O9" s="120">
        <v>0.625</v>
      </c>
      <c r="P9" s="115" t="s">
        <v>440</v>
      </c>
      <c r="Q9" s="116" t="s">
        <v>441</v>
      </c>
      <c r="R9" s="115" t="s">
        <v>441</v>
      </c>
      <c r="S9" s="119" t="s">
        <v>441</v>
      </c>
    </row>
    <row r="10" spans="1:34" s="61" customFormat="1" ht="13.8" thickTop="1" x14ac:dyDescent="0.25">
      <c r="A10" s="90"/>
      <c r="B10" s="90"/>
      <c r="C10" s="90"/>
      <c r="D10" s="90"/>
      <c r="E10" s="90"/>
      <c r="F10" s="90"/>
      <c r="G10" s="90"/>
      <c r="H10" s="90"/>
      <c r="I10" s="90"/>
      <c r="J10" s="90"/>
      <c r="K10" s="90"/>
      <c r="L10" s="90"/>
      <c r="M10" s="90"/>
      <c r="N10" s="90"/>
      <c r="O10" s="90"/>
      <c r="P10" s="90"/>
      <c r="Q10" s="90"/>
      <c r="R10" s="90"/>
      <c r="S10" s="90"/>
    </row>
    <row r="11" spans="1:34" s="61" customFormat="1" ht="14.4" x14ac:dyDescent="0.3">
      <c r="A11" s="65" t="s">
        <v>408</v>
      </c>
      <c r="B11" s="65" t="s">
        <v>224</v>
      </c>
      <c r="C11" s="65" t="s">
        <v>39</v>
      </c>
      <c r="D11" s="62">
        <f>INDEX('Sort Table'!$B$4:$P$1304,MATCH(CONCATENATE($B11,"-",$C11),'Sort Table'!$A$4:$A$1304,0),MATCH(D$6,'Sort Table'!$B$4:$P$4,0))</f>
        <v>11077038</v>
      </c>
      <c r="E11" s="62">
        <f>INDEX('Sort Table'!$B$4:$P$1304,MATCH(CONCATENATE($B11,"-",$C11),'Sort Table'!$A$4:$A$1304,0),MATCH(E$6,'Sort Table'!$B$4:$P$4,0))</f>
        <v>8343846</v>
      </c>
      <c r="F11" s="62">
        <f>INDEX('Sort Table'!$B$4:$P$1304,MATCH(CONCATENATE($B11,"-",$C11),'Sort Table'!$A$4:$A$1304,0),MATCH(F$6,'Sort Table'!$B$4:$P$4,0))</f>
        <v>9137675</v>
      </c>
      <c r="G11" s="62">
        <f>INDEX('Sort Table'!$B$4:$P$1304,MATCH(CONCATENATE($B11,"-",$C11),'Sort Table'!$A$4:$A$1304,0),MATCH(G$6,'Sort Table'!$B$4:$P$4,0))</f>
        <v>9768230</v>
      </c>
      <c r="H11" s="62">
        <f>INDEX('Sort Table'!$B$4:$P$1304,MATCH(CONCATENATE($B11,"-",$C11),'Sort Table'!$A$4:$A$1304,0),MATCH(H$6,'Sort Table'!$B$4:$P$4,0))</f>
        <v>10308619</v>
      </c>
      <c r="I11" s="62">
        <f>INDEX('Sort Table'!$B$4:$P$1304,MATCH(CONCATENATE($B11,"-",$C11),'Sort Table'!$A$4:$A$1304,0),MATCH(I$6,'Sort Table'!$B$4:$P$4,0))</f>
        <v>11349872</v>
      </c>
      <c r="J11" s="63">
        <f>INDEX('Sort Table'!$B$4:$P$1304,MATCH(CONCATENATE($B11,"-",$C11),'Sort Table'!$A$4:$A$1304,0),MATCH(J$6,'Sort Table'!$B$4:$P$4,0))</f>
        <v>11904960</v>
      </c>
      <c r="K11" s="62">
        <f>INDEX('Sort Table'!$B$4:$P$1304,MATCH(CONCATENATE($B11,"-",$C11),'Sort Table'!$A$4:$A$1304,0),MATCH(K$6,'Sort Table'!$B$4:$P$4,0))</f>
        <v>11754348</v>
      </c>
      <c r="L11" s="62">
        <f>INDEX('Sort Table'!$B$4:$P$1304,MATCH(CONCATENATE($B11,"-",$C11),'Sort Table'!$A$4:$A$1304,0),MATCH(L$6,'Sort Table'!$B$4:$P$4,0))</f>
        <v>12728890</v>
      </c>
      <c r="M11" s="62">
        <f>INDEX('Sort Table'!$B$4:$P$1304,MATCH(CONCATENATE($B11,"-",$C11),'Sort Table'!$A$4:$A$1304,0),MATCH(M$6,'Sort Table'!$B$4:$P$4,0))</f>
        <v>10976136</v>
      </c>
      <c r="N11" s="64">
        <f>INDEX('Sort Table'!$B$4:$P$1304,MATCH(CONCATENATE($B11,"-",$C11),'Sort Table'!$A$4:$A$1304,0),MATCH(N$6,'Sort Table'!$B$4:$P$4,0))</f>
        <v>9078625</v>
      </c>
      <c r="O11" s="62">
        <f>INDEX('Sort Table'!$B$4:$P$1304,MATCH(CONCATENATE($B11,"-",$C11),'Sort Table'!$A$4:$A$1304,0),MATCH(O$6,'Sort Table'!$B$4:$P$4,0))</f>
        <v>8994864</v>
      </c>
      <c r="P11" s="91">
        <f t="shared" ref="P11:P27" si="1">SUM(D11:O11)/12</f>
        <v>10451925.25</v>
      </c>
      <c r="Q11" s="71">
        <f t="shared" ref="Q11:Q27" si="2">+P11/$P$46</f>
        <v>0.53483735240312658</v>
      </c>
      <c r="R11" s="71">
        <f t="shared" ref="R11:R27" si="3">+K11/$K$46</f>
        <v>0.51329030567685585</v>
      </c>
      <c r="S11" s="71">
        <f t="shared" ref="S11:S27" si="4">+D11/$D$46</f>
        <v>0.63297360000000003</v>
      </c>
      <c r="U11"/>
      <c r="V11"/>
      <c r="W11"/>
      <c r="X11"/>
      <c r="Y11"/>
      <c r="Z11"/>
      <c r="AA11"/>
      <c r="AB11"/>
      <c r="AC11"/>
      <c r="AD11"/>
      <c r="AE11"/>
      <c r="AF11"/>
      <c r="AG11"/>
      <c r="AH11"/>
    </row>
    <row r="12" spans="1:34" s="61" customFormat="1" ht="14.4" x14ac:dyDescent="0.3">
      <c r="A12" s="65" t="s">
        <v>367</v>
      </c>
      <c r="B12" s="65" t="s">
        <v>168</v>
      </c>
      <c r="C12" s="65" t="s">
        <v>39</v>
      </c>
      <c r="D12" s="62">
        <f>INDEX('Sort Table'!$B$4:$P$1304,MATCH(CONCATENATE($B12,"-",$C12),'Sort Table'!$A$4:$A$1304,0),MATCH(D$6,'Sort Table'!$B$4:$P$4,0))</f>
        <v>2794071</v>
      </c>
      <c r="E12" s="62">
        <f>INDEX('Sort Table'!$B$4:$P$1304,MATCH(CONCATENATE($B12,"-",$C12),'Sort Table'!$A$4:$A$1304,0),MATCH(E$6,'Sort Table'!$B$4:$P$4,0))</f>
        <v>3877250</v>
      </c>
      <c r="F12" s="62">
        <f>INDEX('Sort Table'!$B$4:$P$1304,MATCH(CONCATENATE($B12,"-",$C12),'Sort Table'!$A$4:$A$1304,0),MATCH(F$6,'Sort Table'!$B$4:$P$4,0))</f>
        <v>2873867</v>
      </c>
      <c r="G12" s="62">
        <f>INDEX('Sort Table'!$B$4:$P$1304,MATCH(CONCATENATE($B12,"-",$C12),'Sort Table'!$A$4:$A$1304,0),MATCH(G$6,'Sort Table'!$B$4:$P$4,0))</f>
        <v>3602331</v>
      </c>
      <c r="H12" s="62">
        <f>INDEX('Sort Table'!$B$4:$P$1304,MATCH(CONCATENATE($B12,"-",$C12),'Sort Table'!$A$4:$A$1304,0),MATCH(H$6,'Sort Table'!$B$4:$P$4,0))</f>
        <v>3815983</v>
      </c>
      <c r="I12" s="62">
        <f>INDEX('Sort Table'!$B$4:$P$1304,MATCH(CONCATENATE($B12,"-",$C12),'Sort Table'!$A$4:$A$1304,0),MATCH(I$6,'Sort Table'!$B$4:$P$4,0))</f>
        <v>4336638</v>
      </c>
      <c r="J12" s="63">
        <f>INDEX('Sort Table'!$B$4:$P$1304,MATCH(CONCATENATE($B12,"-",$C12),'Sort Table'!$A$4:$A$1304,0),MATCH(J$6,'Sort Table'!$B$4:$P$4,0))</f>
        <v>4134365</v>
      </c>
      <c r="K12" s="62">
        <f>INDEX('Sort Table'!$B$4:$P$1304,MATCH(CONCATENATE($B12,"-",$C12),'Sort Table'!$A$4:$A$1304,0),MATCH(K$6,'Sort Table'!$B$4:$P$4,0))</f>
        <v>4169735</v>
      </c>
      <c r="L12" s="62">
        <f>INDEX('Sort Table'!$B$4:$P$1304,MATCH(CONCATENATE($B12,"-",$C12),'Sort Table'!$A$4:$A$1304,0),MATCH(L$6,'Sort Table'!$B$4:$P$4,0))</f>
        <v>4428678</v>
      </c>
      <c r="M12" s="62">
        <f>INDEX('Sort Table'!$B$4:$P$1304,MATCH(CONCATENATE($B12,"-",$C12),'Sort Table'!$A$4:$A$1304,0),MATCH(M$6,'Sort Table'!$B$4:$P$4,0))</f>
        <v>4188243</v>
      </c>
      <c r="N12" s="64">
        <f>INDEX('Sort Table'!$B$4:$P$1304,MATCH(CONCATENATE($B12,"-",$C12),'Sort Table'!$A$4:$A$1304,0),MATCH(N$6,'Sort Table'!$B$4:$P$4,0))</f>
        <v>4453263</v>
      </c>
      <c r="O12" s="62">
        <f>INDEX('Sort Table'!$B$4:$P$1304,MATCH(CONCATENATE($B12,"-",$C12),'Sort Table'!$A$4:$A$1304,0),MATCH(O$6,'Sort Table'!$B$4:$P$4,0))</f>
        <v>3240267</v>
      </c>
      <c r="P12" s="91">
        <f t="shared" si="1"/>
        <v>3826224.25</v>
      </c>
      <c r="Q12" s="71">
        <f t="shared" si="2"/>
        <v>0.19579241131394798</v>
      </c>
      <c r="R12" s="71">
        <f t="shared" si="3"/>
        <v>0.18208449781659389</v>
      </c>
      <c r="S12" s="71">
        <f t="shared" si="4"/>
        <v>0.1596612</v>
      </c>
      <c r="U12"/>
      <c r="V12"/>
      <c r="W12"/>
      <c r="X12"/>
      <c r="Y12"/>
      <c r="Z12"/>
      <c r="AA12"/>
      <c r="AB12"/>
      <c r="AC12"/>
      <c r="AD12"/>
      <c r="AE12"/>
      <c r="AF12"/>
      <c r="AG12"/>
      <c r="AH12"/>
    </row>
    <row r="13" spans="1:34" s="61" customFormat="1" ht="14.4" x14ac:dyDescent="0.3">
      <c r="A13" s="65" t="s">
        <v>375</v>
      </c>
      <c r="B13" s="65" t="s">
        <v>173</v>
      </c>
      <c r="C13" s="65" t="s">
        <v>39</v>
      </c>
      <c r="D13" s="62">
        <f>INDEX('Sort Table'!$B$4:$P$1304,MATCH(CONCATENATE($B13,"-",$C13),'Sort Table'!$A$4:$A$1304,0),MATCH(D$6,'Sort Table'!$B$4:$P$4,0))</f>
        <v>1177783</v>
      </c>
      <c r="E13" s="62">
        <f>INDEX('Sort Table'!$B$4:$P$1304,MATCH(CONCATENATE($B13,"-",$C13),'Sort Table'!$A$4:$A$1304,0),MATCH(E$6,'Sort Table'!$B$4:$P$4,0))</f>
        <v>1541580</v>
      </c>
      <c r="F13" s="62">
        <f>INDEX('Sort Table'!$B$4:$P$1304,MATCH(CONCATENATE($B13,"-",$C13),'Sort Table'!$A$4:$A$1304,0),MATCH(F$6,'Sort Table'!$B$4:$P$4,0))</f>
        <v>1086605</v>
      </c>
      <c r="G13" s="62">
        <f>INDEX('Sort Table'!$B$4:$P$1304,MATCH(CONCATENATE($B13,"-",$C13),'Sort Table'!$A$4:$A$1304,0),MATCH(G$6,'Sort Table'!$B$4:$P$4,0))</f>
        <v>1432104</v>
      </c>
      <c r="H13" s="62">
        <f>INDEX('Sort Table'!$B$4:$P$1304,MATCH(CONCATENATE($B13,"-",$C13),'Sort Table'!$A$4:$A$1304,0),MATCH(H$6,'Sort Table'!$B$4:$P$4,0))</f>
        <v>1478147</v>
      </c>
      <c r="I13" s="62">
        <f>INDEX('Sort Table'!$B$4:$P$1304,MATCH(CONCATENATE($B13,"-",$C13),'Sort Table'!$A$4:$A$1304,0),MATCH(I$6,'Sort Table'!$B$4:$P$4,0))</f>
        <v>1628458</v>
      </c>
      <c r="J13" s="63">
        <f>INDEX('Sort Table'!$B$4:$P$1304,MATCH(CONCATENATE($B13,"-",$C13),'Sort Table'!$A$4:$A$1304,0),MATCH(J$6,'Sort Table'!$B$4:$P$4,0))</f>
        <v>1588464</v>
      </c>
      <c r="K13" s="62">
        <f>INDEX('Sort Table'!$B$4:$P$1304,MATCH(CONCATENATE($B13,"-",$C13),'Sort Table'!$A$4:$A$1304,0),MATCH(K$6,'Sort Table'!$B$4:$P$4,0))</f>
        <v>1649246</v>
      </c>
      <c r="L13" s="62">
        <f>INDEX('Sort Table'!$B$4:$P$1304,MATCH(CONCATENATE($B13,"-",$C13),'Sort Table'!$A$4:$A$1304,0),MATCH(L$6,'Sort Table'!$B$4:$P$4,0))</f>
        <v>1745649</v>
      </c>
      <c r="M13" s="62">
        <f>INDEX('Sort Table'!$B$4:$P$1304,MATCH(CONCATENATE($B13,"-",$C13),'Sort Table'!$A$4:$A$1304,0),MATCH(M$6,'Sort Table'!$B$4:$P$4,0))</f>
        <v>1667874</v>
      </c>
      <c r="N13" s="64">
        <f>INDEX('Sort Table'!$B$4:$P$1304,MATCH(CONCATENATE($B13,"-",$C13),'Sort Table'!$A$4:$A$1304,0),MATCH(N$6,'Sort Table'!$B$4:$P$4,0))</f>
        <v>1781884</v>
      </c>
      <c r="O13" s="62">
        <f>INDEX('Sort Table'!$B$4:$P$1304,MATCH(CONCATENATE($B13,"-",$C13),'Sort Table'!$A$4:$A$1304,0),MATCH(O$6,'Sort Table'!$B$4:$P$4,0))</f>
        <v>1285620</v>
      </c>
      <c r="P13" s="91">
        <f t="shared" si="1"/>
        <v>1505284.5</v>
      </c>
      <c r="Q13" s="71">
        <f t="shared" si="2"/>
        <v>7.7027184689582834E-2</v>
      </c>
      <c r="R13" s="71">
        <f t="shared" si="3"/>
        <v>7.2019475982532749E-2</v>
      </c>
      <c r="S13" s="71">
        <f t="shared" si="4"/>
        <v>6.730188571428572E-2</v>
      </c>
      <c r="U13"/>
      <c r="V13"/>
      <c r="W13"/>
      <c r="X13"/>
      <c r="Y13"/>
      <c r="Z13"/>
      <c r="AA13"/>
      <c r="AB13"/>
      <c r="AC13"/>
      <c r="AD13"/>
      <c r="AE13"/>
      <c r="AF13"/>
      <c r="AG13"/>
      <c r="AH13"/>
    </row>
    <row r="14" spans="1:34" s="61" customFormat="1" ht="14.4" x14ac:dyDescent="0.3">
      <c r="A14" s="65" t="s">
        <v>360</v>
      </c>
      <c r="B14" s="65" t="s">
        <v>127</v>
      </c>
      <c r="C14" s="65" t="s">
        <v>39</v>
      </c>
      <c r="D14" s="62">
        <f>INDEX('Sort Table'!$B$4:$P$1304,MATCH(CONCATENATE($B14,"-",$C14),'Sort Table'!$A$4:$A$1304,0),MATCH(D$6,'Sort Table'!$B$4:$P$4,0))</f>
        <v>640150</v>
      </c>
      <c r="E14" s="62">
        <f>INDEX('Sort Table'!$B$4:$P$1304,MATCH(CONCATENATE($B14,"-",$C14),'Sort Table'!$A$4:$A$1304,0),MATCH(E$6,'Sort Table'!$B$4:$P$4,0))</f>
        <v>1270152</v>
      </c>
      <c r="F14" s="62">
        <f>INDEX('Sort Table'!$B$4:$P$1304,MATCH(CONCATENATE($B14,"-",$C14),'Sort Table'!$A$4:$A$1304,0),MATCH(F$6,'Sort Table'!$B$4:$P$4,0))</f>
        <v>663577</v>
      </c>
      <c r="G14" s="62">
        <f>INDEX('Sort Table'!$B$4:$P$1304,MATCH(CONCATENATE($B14,"-",$C14),'Sort Table'!$A$4:$A$1304,0),MATCH(G$6,'Sort Table'!$B$4:$P$4,0))</f>
        <v>1273390</v>
      </c>
      <c r="H14" s="62">
        <f>INDEX('Sort Table'!$B$4:$P$1304,MATCH(CONCATENATE($B14,"-",$C14),'Sort Table'!$A$4:$A$1304,0),MATCH(H$6,'Sort Table'!$B$4:$P$4,0))</f>
        <v>1274265</v>
      </c>
      <c r="I14" s="62">
        <f>INDEX('Sort Table'!$B$4:$P$1304,MATCH(CONCATENATE($B14,"-",$C14),'Sort Table'!$A$4:$A$1304,0),MATCH(I$6,'Sort Table'!$B$4:$P$4,0))</f>
        <v>1595520</v>
      </c>
      <c r="J14" s="63">
        <f>INDEX('Sort Table'!$B$4:$P$1304,MATCH(CONCATENATE($B14,"-",$C14),'Sort Table'!$A$4:$A$1304,0),MATCH(J$6,'Sort Table'!$B$4:$P$4,0))</f>
        <v>1462737</v>
      </c>
      <c r="K14" s="62">
        <f>INDEX('Sort Table'!$B$4:$P$1304,MATCH(CONCATENATE($B14,"-",$C14),'Sort Table'!$A$4:$A$1304,0),MATCH(K$6,'Sort Table'!$B$4:$P$4,0))</f>
        <v>1210875</v>
      </c>
      <c r="L14" s="62">
        <f>INDEX('Sort Table'!$B$4:$P$1304,MATCH(CONCATENATE($B14,"-",$C14),'Sort Table'!$A$4:$A$1304,0),MATCH(L$6,'Sort Table'!$B$4:$P$4,0))</f>
        <v>1286582</v>
      </c>
      <c r="M14" s="62">
        <f>INDEX('Sort Table'!$B$4:$P$1304,MATCH(CONCATENATE($B14,"-",$C14),'Sort Table'!$A$4:$A$1304,0),MATCH(M$6,'Sort Table'!$B$4:$P$4,0))</f>
        <v>1154527</v>
      </c>
      <c r="N14" s="64">
        <f>INDEX('Sort Table'!$B$4:$P$1304,MATCH(CONCATENATE($B14,"-",$C14),'Sort Table'!$A$4:$A$1304,0),MATCH(N$6,'Sort Table'!$B$4:$P$4,0))</f>
        <v>1201871</v>
      </c>
      <c r="O14" s="62">
        <f>INDEX('Sort Table'!$B$4:$P$1304,MATCH(CONCATENATE($B14,"-",$C14),'Sort Table'!$A$4:$A$1304,0),MATCH(O$6,'Sort Table'!$B$4:$P$4,0))</f>
        <v>688842</v>
      </c>
      <c r="P14" s="91">
        <f t="shared" si="1"/>
        <v>1143540.6666666667</v>
      </c>
      <c r="Q14" s="71">
        <f t="shared" si="2"/>
        <v>5.8516325738677315E-2</v>
      </c>
      <c r="R14" s="71">
        <f t="shared" si="3"/>
        <v>5.2876637554585153E-2</v>
      </c>
      <c r="S14" s="71">
        <f t="shared" si="4"/>
        <v>3.6580000000000001E-2</v>
      </c>
      <c r="U14"/>
      <c r="V14"/>
      <c r="W14"/>
      <c r="X14"/>
      <c r="Y14"/>
      <c r="Z14"/>
      <c r="AA14"/>
      <c r="AB14"/>
      <c r="AC14"/>
      <c r="AD14"/>
      <c r="AE14"/>
      <c r="AF14"/>
      <c r="AG14"/>
      <c r="AH14"/>
    </row>
    <row r="15" spans="1:34" s="61" customFormat="1" ht="14.4" x14ac:dyDescent="0.3">
      <c r="A15" s="65" t="s">
        <v>351</v>
      </c>
      <c r="B15" s="65" t="s">
        <v>65</v>
      </c>
      <c r="C15" s="65" t="s">
        <v>39</v>
      </c>
      <c r="D15" s="62">
        <f>INDEX('Sort Table'!$B$4:$P$1304,MATCH(CONCATENATE($B15,"-",$C15),'Sort Table'!$A$4:$A$1304,0),MATCH(D$6,'Sort Table'!$B$4:$P$4,0))</f>
        <v>323588</v>
      </c>
      <c r="E15" s="62">
        <f>INDEX('Sort Table'!$B$4:$P$1304,MATCH(CONCATENATE($B15,"-",$C15),'Sort Table'!$A$4:$A$1304,0),MATCH(E$6,'Sort Table'!$B$4:$P$4,0))</f>
        <v>364544</v>
      </c>
      <c r="F15" s="62">
        <f>INDEX('Sort Table'!$B$4:$P$1304,MATCH(CONCATENATE($B15,"-",$C15),'Sort Table'!$A$4:$A$1304,0),MATCH(F$6,'Sort Table'!$B$4:$P$4,0))</f>
        <v>290522</v>
      </c>
      <c r="G15" s="62">
        <f>INDEX('Sort Table'!$B$4:$P$1304,MATCH(CONCATENATE($B15,"-",$C15),'Sort Table'!$A$4:$A$1304,0),MATCH(G$6,'Sort Table'!$B$4:$P$4,0))</f>
        <v>350991</v>
      </c>
      <c r="H15" s="62">
        <f>INDEX('Sort Table'!$B$4:$P$1304,MATCH(CONCATENATE($B15,"-",$C15),'Sort Table'!$A$4:$A$1304,0),MATCH(H$6,'Sort Table'!$B$4:$P$4,0))</f>
        <v>324593</v>
      </c>
      <c r="I15" s="62">
        <f>INDEX('Sort Table'!$B$4:$P$1304,MATCH(CONCATENATE($B15,"-",$C15),'Sort Table'!$A$4:$A$1304,0),MATCH(I$6,'Sort Table'!$B$4:$P$4,0))</f>
        <v>362640</v>
      </c>
      <c r="J15" s="63">
        <f>INDEX('Sort Table'!$B$4:$P$1304,MATCH(CONCATENATE($B15,"-",$C15),'Sort Table'!$A$4:$A$1304,0),MATCH(J$6,'Sort Table'!$B$4:$P$4,0))</f>
        <v>350324</v>
      </c>
      <c r="K15" s="62">
        <f>INDEX('Sort Table'!$B$4:$P$1304,MATCH(CONCATENATE($B15,"-",$C15),'Sort Table'!$A$4:$A$1304,0),MATCH(K$6,'Sort Table'!$B$4:$P$4,0))</f>
        <v>351877</v>
      </c>
      <c r="L15" s="62">
        <f>INDEX('Sort Table'!$B$4:$P$1304,MATCH(CONCATENATE($B15,"-",$C15),'Sort Table'!$A$4:$A$1304,0),MATCH(L$6,'Sort Table'!$B$4:$P$4,0))</f>
        <v>369087</v>
      </c>
      <c r="M15" s="62">
        <f>INDEX('Sort Table'!$B$4:$P$1304,MATCH(CONCATENATE($B15,"-",$C15),'Sort Table'!$A$4:$A$1304,0),MATCH(M$6,'Sort Table'!$B$4:$P$4,0))</f>
        <v>341846</v>
      </c>
      <c r="N15" s="64">
        <f>INDEX('Sort Table'!$B$4:$P$1304,MATCH(CONCATENATE($B15,"-",$C15),'Sort Table'!$A$4:$A$1304,0),MATCH(N$6,'Sort Table'!$B$4:$P$4,0))</f>
        <v>375563</v>
      </c>
      <c r="O15" s="62">
        <f>INDEX('Sort Table'!$B$4:$P$1304,MATCH(CONCATENATE($B15,"-",$C15),'Sort Table'!$A$4:$A$1304,0),MATCH(O$6,'Sort Table'!$B$4:$P$4,0))</f>
        <v>314053</v>
      </c>
      <c r="P15" s="91">
        <f t="shared" si="1"/>
        <v>343302.33333333331</v>
      </c>
      <c r="Q15" s="71">
        <f t="shared" si="2"/>
        <v>1.7567185627721135E-2</v>
      </c>
      <c r="R15" s="71">
        <f t="shared" si="3"/>
        <v>1.5365807860262008E-2</v>
      </c>
      <c r="S15" s="71">
        <f t="shared" si="4"/>
        <v>1.8490742857142858E-2</v>
      </c>
      <c r="U15"/>
      <c r="V15"/>
      <c r="W15"/>
      <c r="X15"/>
      <c r="Y15"/>
      <c r="Z15"/>
      <c r="AA15"/>
      <c r="AB15"/>
      <c r="AC15"/>
      <c r="AD15"/>
      <c r="AE15"/>
      <c r="AF15"/>
      <c r="AG15"/>
      <c r="AH15"/>
    </row>
    <row r="16" spans="1:34" s="61" customFormat="1" ht="14.4" x14ac:dyDescent="0.3">
      <c r="A16" s="93" t="s">
        <v>385</v>
      </c>
      <c r="B16" s="65" t="s">
        <v>270</v>
      </c>
      <c r="C16" s="65" t="s">
        <v>39</v>
      </c>
      <c r="D16" s="62">
        <f>INDEX('Sort Table'!$B$4:$P$1304,MATCH(CONCATENATE($B16,"-",$C16),'Sort Table'!$A$4:$A$1304,0),MATCH(D$6,'Sort Table'!$B$4:$P$4,0))</f>
        <v>247004</v>
      </c>
      <c r="E16" s="62">
        <f>INDEX('Sort Table'!$B$4:$P$1304,MATCH(CONCATENATE($B16,"-",$C16),'Sort Table'!$A$4:$A$1304,0),MATCH(E$6,'Sort Table'!$B$4:$P$4,0))</f>
        <v>326775</v>
      </c>
      <c r="F16" s="62">
        <f>INDEX('Sort Table'!$B$4:$P$1304,MATCH(CONCATENATE($B16,"-",$C16),'Sort Table'!$A$4:$A$1304,0),MATCH(F$6,'Sort Table'!$B$4:$P$4,0))</f>
        <v>265142</v>
      </c>
      <c r="G16" s="62">
        <f>INDEX('Sort Table'!$B$4:$P$1304,MATCH(CONCATENATE($B16,"-",$C16),'Sort Table'!$A$4:$A$1304,0),MATCH(G$6,'Sort Table'!$B$4:$P$4,0))</f>
        <v>291917</v>
      </c>
      <c r="H16" s="62">
        <f>INDEX('Sort Table'!$B$4:$P$1304,MATCH(CONCATENATE($B16,"-",$C16),'Sort Table'!$A$4:$A$1304,0),MATCH(H$6,'Sort Table'!$B$4:$P$4,0))</f>
        <v>293308</v>
      </c>
      <c r="I16" s="62">
        <f>INDEX('Sort Table'!$B$4:$P$1304,MATCH(CONCATENATE($B16,"-",$C16),'Sort Table'!$A$4:$A$1304,0),MATCH(I$6,'Sort Table'!$B$4:$P$4,0))</f>
        <v>325246</v>
      </c>
      <c r="J16" s="63">
        <f>INDEX('Sort Table'!$B$4:$P$1304,MATCH(CONCATENATE($B16,"-",$C16),'Sort Table'!$A$4:$A$1304,0),MATCH(J$6,'Sort Table'!$B$4:$P$4,0))</f>
        <v>307838</v>
      </c>
      <c r="K16" s="62">
        <f>INDEX('Sort Table'!$B$4:$P$1304,MATCH(CONCATENATE($B16,"-",$C16),'Sort Table'!$A$4:$A$1304,0),MATCH(K$6,'Sort Table'!$B$4:$P$4,0))</f>
        <v>325433</v>
      </c>
      <c r="L16" s="62">
        <f>INDEX('Sort Table'!$B$4:$P$1304,MATCH(CONCATENATE($B16,"-",$C16),'Sort Table'!$A$4:$A$1304,0),MATCH(L$6,'Sort Table'!$B$4:$P$4,0))</f>
        <v>341951</v>
      </c>
      <c r="M16" s="62">
        <f>INDEX('Sort Table'!$B$4:$P$1304,MATCH(CONCATENATE($B16,"-",$C16),'Sort Table'!$A$4:$A$1304,0),MATCH(M$6,'Sort Table'!$B$4:$P$4,0))</f>
        <v>323384</v>
      </c>
      <c r="N16" s="64">
        <f>INDEX('Sort Table'!$B$4:$P$1304,MATCH(CONCATENATE($B16,"-",$C16),'Sort Table'!$A$4:$A$1304,0),MATCH(N$6,'Sort Table'!$B$4:$P$4,0))</f>
        <v>365158</v>
      </c>
      <c r="O16" s="62">
        <f>INDEX('Sort Table'!$B$4:$P$1304,MATCH(CONCATENATE($B16,"-",$C16),'Sort Table'!$A$4:$A$1304,0),MATCH(O$6,'Sort Table'!$B$4:$P$4,0))</f>
        <v>289470</v>
      </c>
      <c r="P16" s="91">
        <f t="shared" si="1"/>
        <v>308552.16666666669</v>
      </c>
      <c r="Q16" s="71">
        <f t="shared" si="2"/>
        <v>1.5788978580596743E-2</v>
      </c>
      <c r="R16" s="71">
        <f t="shared" si="3"/>
        <v>1.4211048034934498E-2</v>
      </c>
      <c r="S16" s="71">
        <f t="shared" si="4"/>
        <v>1.4114514285714285E-2</v>
      </c>
      <c r="U16"/>
      <c r="V16"/>
      <c r="W16"/>
      <c r="X16"/>
      <c r="Y16"/>
      <c r="Z16"/>
      <c r="AA16"/>
      <c r="AB16"/>
      <c r="AC16"/>
      <c r="AD16"/>
      <c r="AE16"/>
      <c r="AF16"/>
      <c r="AG16"/>
      <c r="AH16"/>
    </row>
    <row r="17" spans="1:34" s="61" customFormat="1" ht="14.4" x14ac:dyDescent="0.3">
      <c r="A17" s="65" t="s">
        <v>354</v>
      </c>
      <c r="B17" s="65" t="s">
        <v>99</v>
      </c>
      <c r="C17" s="65" t="s">
        <v>39</v>
      </c>
      <c r="D17" s="62">
        <f>INDEX('Sort Table'!$B$4:$P$1304,MATCH(CONCATENATE($B17,"-",$C17),'Sort Table'!$A$4:$A$1304,0),MATCH(D$6,'Sort Table'!$B$4:$P$4,0))</f>
        <v>160829</v>
      </c>
      <c r="E17" s="62">
        <f>INDEX('Sort Table'!$B$4:$P$1304,MATCH(CONCATENATE($B17,"-",$C17),'Sort Table'!$A$4:$A$1304,0),MATCH(E$6,'Sort Table'!$B$4:$P$4,0))</f>
        <v>135945</v>
      </c>
      <c r="F17" s="62">
        <f>INDEX('Sort Table'!$B$4:$P$1304,MATCH(CONCATENATE($B17,"-",$C17),'Sort Table'!$A$4:$A$1304,0),MATCH(F$6,'Sort Table'!$B$4:$P$4,0))</f>
        <v>150750</v>
      </c>
      <c r="G17" s="62">
        <f>INDEX('Sort Table'!$B$4:$P$1304,MATCH(CONCATENATE($B17,"-",$C17),'Sort Table'!$A$4:$A$1304,0),MATCH(G$6,'Sort Table'!$B$4:$P$4,0))</f>
        <v>167741</v>
      </c>
      <c r="H17" s="62">
        <f>INDEX('Sort Table'!$B$4:$P$1304,MATCH(CONCATENATE($B17,"-",$C17),'Sort Table'!$A$4:$A$1304,0),MATCH(H$6,'Sort Table'!$B$4:$P$4,0))</f>
        <v>184273</v>
      </c>
      <c r="I17" s="62">
        <f>INDEX('Sort Table'!$B$4:$P$1304,MATCH(CONCATENATE($B17,"-",$C17),'Sort Table'!$A$4:$A$1304,0),MATCH(I$6,'Sort Table'!$B$4:$P$4,0))</f>
        <v>170480</v>
      </c>
      <c r="J17" s="63">
        <f>INDEX('Sort Table'!$B$4:$P$1304,MATCH(CONCATENATE($B17,"-",$C17),'Sort Table'!$A$4:$A$1304,0),MATCH(J$6,'Sort Table'!$B$4:$P$4,0))</f>
        <v>180279</v>
      </c>
      <c r="K17" s="62">
        <f>INDEX('Sort Table'!$B$4:$P$1304,MATCH(CONCATENATE($B17,"-",$C17),'Sort Table'!$A$4:$A$1304,0),MATCH(K$6,'Sort Table'!$B$4:$P$4,0))</f>
        <v>167317</v>
      </c>
      <c r="L17" s="62">
        <f>INDEX('Sort Table'!$B$4:$P$1304,MATCH(CONCATENATE($B17,"-",$C17),'Sort Table'!$A$4:$A$1304,0),MATCH(L$6,'Sort Table'!$B$4:$P$4,0))</f>
        <v>168288</v>
      </c>
      <c r="M17" s="62">
        <f>INDEX('Sort Table'!$B$4:$P$1304,MATCH(CONCATENATE($B17,"-",$C17),'Sort Table'!$A$4:$A$1304,0),MATCH(M$6,'Sort Table'!$B$4:$P$4,0))</f>
        <v>160680</v>
      </c>
      <c r="N17" s="64">
        <f>INDEX('Sort Table'!$B$4:$P$1304,MATCH(CONCATENATE($B17,"-",$C17),'Sort Table'!$A$4:$A$1304,0),MATCH(N$6,'Sort Table'!$B$4:$P$4,0))</f>
        <v>163485</v>
      </c>
      <c r="O17" s="62">
        <f>INDEX('Sort Table'!$B$4:$P$1304,MATCH(CONCATENATE($B17,"-",$C17),'Sort Table'!$A$4:$A$1304,0),MATCH(O$6,'Sort Table'!$B$4:$P$4,0))</f>
        <v>154874</v>
      </c>
      <c r="P17" s="91">
        <f t="shared" si="1"/>
        <v>163745.08333333334</v>
      </c>
      <c r="Q17" s="71">
        <f t="shared" si="2"/>
        <v>8.3790291974226785E-3</v>
      </c>
      <c r="R17" s="71">
        <f t="shared" si="3"/>
        <v>7.3064192139737994E-3</v>
      </c>
      <c r="S17" s="71">
        <f t="shared" si="4"/>
        <v>9.1902285714285711E-3</v>
      </c>
      <c r="U17"/>
      <c r="V17"/>
      <c r="W17"/>
      <c r="X17"/>
      <c r="Y17"/>
      <c r="Z17"/>
      <c r="AA17"/>
      <c r="AB17"/>
      <c r="AC17"/>
      <c r="AD17"/>
      <c r="AE17"/>
      <c r="AF17"/>
      <c r="AG17"/>
      <c r="AH17"/>
    </row>
    <row r="18" spans="1:34" s="61" customFormat="1" ht="14.4" x14ac:dyDescent="0.3">
      <c r="A18" s="93" t="s">
        <v>395</v>
      </c>
      <c r="B18" s="65" t="s">
        <v>274</v>
      </c>
      <c r="C18" s="65" t="s">
        <v>39</v>
      </c>
      <c r="D18" s="62">
        <f>INDEX('Sort Table'!$B$4:$P$1304,MATCH(CONCATENATE($B18,"-",$C18),'Sort Table'!$A$4:$A$1304,0),MATCH(D$6,'Sort Table'!$B$4:$P$4,0))</f>
        <v>19167</v>
      </c>
      <c r="E18" s="62">
        <f>INDEX('Sort Table'!$B$4:$P$1304,MATCH(CONCATENATE($B18,"-",$C18),'Sort Table'!$A$4:$A$1304,0),MATCH(E$6,'Sort Table'!$B$4:$P$4,0))</f>
        <v>15436</v>
      </c>
      <c r="F18" s="62">
        <f>INDEX('Sort Table'!$B$4:$P$1304,MATCH(CONCATENATE($B18,"-",$C18),'Sort Table'!$A$4:$A$1304,0),MATCH(F$6,'Sort Table'!$B$4:$P$4,0))</f>
        <v>23929</v>
      </c>
      <c r="G18" s="62">
        <f>INDEX('Sort Table'!$B$4:$P$1304,MATCH(CONCATENATE($B18,"-",$C18),'Sort Table'!$A$4:$A$1304,0),MATCH(G$6,'Sort Table'!$B$4:$P$4,0))</f>
        <v>28302</v>
      </c>
      <c r="H18" s="62">
        <f>INDEX('Sort Table'!$B$4:$P$1304,MATCH(CONCATENATE($B18,"-",$C18),'Sort Table'!$A$4:$A$1304,0),MATCH(H$6,'Sort Table'!$B$4:$P$4,0))</f>
        <v>22695</v>
      </c>
      <c r="I18" s="62">
        <f>INDEX('Sort Table'!$B$4:$P$1304,MATCH(CONCATENATE($B18,"-",$C18),'Sort Table'!$A$4:$A$1304,0),MATCH(I$6,'Sort Table'!$B$4:$P$4,0))</f>
        <v>20561</v>
      </c>
      <c r="J18" s="63">
        <f>INDEX('Sort Table'!$B$4:$P$1304,MATCH(CONCATENATE($B18,"-",$C18),'Sort Table'!$A$4:$A$1304,0),MATCH(J$6,'Sort Table'!$B$4:$P$4,0))</f>
        <v>20326</v>
      </c>
      <c r="K18" s="62">
        <f>INDEX('Sort Table'!$B$4:$P$1304,MATCH(CONCATENATE($B18,"-",$C18),'Sort Table'!$A$4:$A$1304,0),MATCH(K$6,'Sort Table'!$B$4:$P$4,0))</f>
        <v>26019</v>
      </c>
      <c r="L18" s="62">
        <f>INDEX('Sort Table'!$B$4:$P$1304,MATCH(CONCATENATE($B18,"-",$C18),'Sort Table'!$A$4:$A$1304,0),MATCH(L$6,'Sort Table'!$B$4:$P$4,0))</f>
        <v>19106</v>
      </c>
      <c r="M18" s="62">
        <f>INDEX('Sort Table'!$B$4:$P$1304,MATCH(CONCATENATE($B18,"-",$C18),'Sort Table'!$A$4:$A$1304,0),MATCH(M$6,'Sort Table'!$B$4:$P$4,0))</f>
        <v>23779</v>
      </c>
      <c r="N18" s="64">
        <f>INDEX('Sort Table'!$B$4:$P$1304,MATCH(CONCATENATE($B18,"-",$C18),'Sort Table'!$A$4:$A$1304,0),MATCH(N$6,'Sort Table'!$B$4:$P$4,0))</f>
        <v>18663</v>
      </c>
      <c r="O18" s="62">
        <f>INDEX('Sort Table'!$B$4:$P$1304,MATCH(CONCATENATE($B18,"-",$C18),'Sort Table'!$A$4:$A$1304,0),MATCH(O$6,'Sort Table'!$B$4:$P$4,0))</f>
        <v>14299</v>
      </c>
      <c r="P18" s="91">
        <f t="shared" si="1"/>
        <v>21023.5</v>
      </c>
      <c r="Q18" s="71">
        <f t="shared" si="2"/>
        <v>1.0757973109544704E-3</v>
      </c>
      <c r="R18" s="71">
        <f t="shared" si="3"/>
        <v>1.1362008733624455E-3</v>
      </c>
      <c r="S18" s="71">
        <f t="shared" si="4"/>
        <v>1.0952571428571429E-3</v>
      </c>
      <c r="U18"/>
      <c r="V18"/>
      <c r="W18"/>
      <c r="X18"/>
      <c r="Y18"/>
      <c r="Z18"/>
      <c r="AA18"/>
      <c r="AB18"/>
      <c r="AC18"/>
      <c r="AD18"/>
      <c r="AE18"/>
      <c r="AF18"/>
      <c r="AG18"/>
      <c r="AH18"/>
    </row>
    <row r="19" spans="1:34" s="61" customFormat="1" ht="14.4" x14ac:dyDescent="0.3">
      <c r="A19" s="93" t="s">
        <v>357</v>
      </c>
      <c r="B19" s="65" t="s">
        <v>87</v>
      </c>
      <c r="C19" s="65" t="s">
        <v>39</v>
      </c>
      <c r="D19" s="62">
        <f>INDEX('Sort Table'!$B$4:$P$1304,MATCH(CONCATENATE($B19,"-",$C19),'Sort Table'!$A$4:$A$1304,0),MATCH(D$6,'Sort Table'!$B$4:$P$4,0))</f>
        <v>23400</v>
      </c>
      <c r="E19" s="62">
        <f>INDEX('Sort Table'!$B$4:$P$1304,MATCH(CONCATENATE($B19,"-",$C19),'Sort Table'!$A$4:$A$1304,0),MATCH(E$6,'Sort Table'!$B$4:$P$4,0))</f>
        <v>25496</v>
      </c>
      <c r="F19" s="62">
        <f>INDEX('Sort Table'!$B$4:$P$1304,MATCH(CONCATENATE($B19,"-",$C19),'Sort Table'!$A$4:$A$1304,0),MATCH(F$6,'Sort Table'!$B$4:$P$4,0))</f>
        <v>20253</v>
      </c>
      <c r="G19" s="62">
        <f>INDEX('Sort Table'!$B$4:$P$1304,MATCH(CONCATENATE($B19,"-",$C19),'Sort Table'!$A$4:$A$1304,0),MATCH(G$6,'Sort Table'!$B$4:$P$4,0))</f>
        <v>24417</v>
      </c>
      <c r="H19" s="62">
        <f>INDEX('Sort Table'!$B$4:$P$1304,MATCH(CONCATENATE($B19,"-",$C19),'Sort Table'!$A$4:$A$1304,0),MATCH(H$6,'Sort Table'!$B$4:$P$4,0))</f>
        <v>16151</v>
      </c>
      <c r="I19" s="62">
        <f>INDEX('Sort Table'!$B$4:$P$1304,MATCH(CONCATENATE($B19,"-",$C19),'Sort Table'!$A$4:$A$1304,0),MATCH(I$6,'Sort Table'!$B$4:$P$4,0))</f>
        <v>17984</v>
      </c>
      <c r="J19" s="63">
        <f>INDEX('Sort Table'!$B$4:$P$1304,MATCH(CONCATENATE($B19,"-",$C19),'Sort Table'!$A$4:$A$1304,0),MATCH(J$6,'Sort Table'!$B$4:$P$4,0))</f>
        <v>16615</v>
      </c>
      <c r="K19" s="62">
        <f>INDEX('Sort Table'!$B$4:$P$1304,MATCH(CONCATENATE($B19,"-",$C19),'Sort Table'!$A$4:$A$1304,0),MATCH(K$6,'Sort Table'!$B$4:$P$4,0))</f>
        <v>16941</v>
      </c>
      <c r="L19" s="62">
        <f>INDEX('Sort Table'!$B$4:$P$1304,MATCH(CONCATENATE($B19,"-",$C19),'Sort Table'!$A$4:$A$1304,0),MATCH(L$6,'Sort Table'!$B$4:$P$4,0))</f>
        <v>17285</v>
      </c>
      <c r="M19" s="62">
        <f>INDEX('Sort Table'!$B$4:$P$1304,MATCH(CONCATENATE($B19,"-",$C19),'Sort Table'!$A$4:$A$1304,0),MATCH(M$6,'Sort Table'!$B$4:$P$4,0))</f>
        <v>15990</v>
      </c>
      <c r="N19" s="64">
        <f>INDEX('Sort Table'!$B$4:$P$1304,MATCH(CONCATENATE($B19,"-",$C19),'Sort Table'!$A$4:$A$1304,0),MATCH(N$6,'Sort Table'!$B$4:$P$4,0))</f>
        <v>16716</v>
      </c>
      <c r="O19" s="62">
        <f>INDEX('Sort Table'!$B$4:$P$1304,MATCH(CONCATENATE($B19,"-",$C19),'Sort Table'!$A$4:$A$1304,0),MATCH(O$6,'Sort Table'!$B$4:$P$4,0))</f>
        <v>13987</v>
      </c>
      <c r="P19" s="91">
        <f t="shared" si="1"/>
        <v>18769.583333333332</v>
      </c>
      <c r="Q19" s="71">
        <f t="shared" si="2"/>
        <v>9.6046173461772995E-4</v>
      </c>
      <c r="R19" s="71">
        <f t="shared" si="3"/>
        <v>7.3978165938864623E-4</v>
      </c>
      <c r="S19" s="71">
        <f t="shared" si="4"/>
        <v>1.3371428571428571E-3</v>
      </c>
      <c r="U19"/>
      <c r="V19"/>
      <c r="W19"/>
      <c r="X19"/>
      <c r="Y19"/>
      <c r="Z19"/>
      <c r="AA19"/>
      <c r="AB19"/>
      <c r="AC19"/>
      <c r="AD19"/>
      <c r="AE19"/>
      <c r="AF19"/>
      <c r="AG19"/>
      <c r="AH19"/>
    </row>
    <row r="20" spans="1:34" s="61" customFormat="1" ht="14.4" x14ac:dyDescent="0.3">
      <c r="A20" s="65" t="s">
        <v>187</v>
      </c>
      <c r="B20" s="65" t="s">
        <v>187</v>
      </c>
      <c r="C20" s="65" t="s">
        <v>39</v>
      </c>
      <c r="D20" s="62">
        <f>INDEX('Sort Table'!$B$4:$P$1304,MATCH(CONCATENATE($B20,"-",$C20),'Sort Table'!$A$4:$A$1304,0),MATCH(D$6,'Sort Table'!$B$4:$P$4,0))</f>
        <v>12924</v>
      </c>
      <c r="E20" s="62">
        <f>INDEX('Sort Table'!$B$4:$P$1304,MATCH(CONCATENATE($B20,"-",$C20),'Sort Table'!$A$4:$A$1304,0),MATCH(E$6,'Sort Table'!$B$4:$P$4,0))</f>
        <v>12611</v>
      </c>
      <c r="F20" s="62">
        <f>INDEX('Sort Table'!$B$4:$P$1304,MATCH(CONCATENATE($B20,"-",$C20),'Sort Table'!$A$4:$A$1304,0),MATCH(F$6,'Sort Table'!$B$4:$P$4,0))</f>
        <v>9034</v>
      </c>
      <c r="G20" s="62">
        <f>INDEX('Sort Table'!$B$4:$P$1304,MATCH(CONCATENATE($B20,"-",$C20),'Sort Table'!$A$4:$A$1304,0),MATCH(G$6,'Sort Table'!$B$4:$P$4,0))</f>
        <v>13327</v>
      </c>
      <c r="H20" s="62">
        <f>INDEX('Sort Table'!$B$4:$P$1304,MATCH(CONCATENATE($B20,"-",$C20),'Sort Table'!$A$4:$A$1304,0),MATCH(H$6,'Sort Table'!$B$4:$P$4,0))</f>
        <v>15147</v>
      </c>
      <c r="I20" s="62">
        <f>INDEX('Sort Table'!$B$4:$P$1304,MATCH(CONCATENATE($B20,"-",$C20),'Sort Table'!$A$4:$A$1304,0),MATCH(I$6,'Sort Table'!$B$4:$P$4,0))</f>
        <v>13525</v>
      </c>
      <c r="J20" s="63">
        <f>INDEX('Sort Table'!$B$4:$P$1304,MATCH(CONCATENATE($B20,"-",$C20),'Sort Table'!$A$4:$A$1304,0),MATCH(J$6,'Sort Table'!$B$4:$P$4,0))</f>
        <v>15710</v>
      </c>
      <c r="K20" s="62">
        <f>INDEX('Sort Table'!$B$4:$P$1304,MATCH(CONCATENATE($B20,"-",$C20),'Sort Table'!$A$4:$A$1304,0),MATCH(K$6,'Sort Table'!$B$4:$P$4,0))</f>
        <v>15115</v>
      </c>
      <c r="L20" s="62">
        <f>INDEX('Sort Table'!$B$4:$P$1304,MATCH(CONCATENATE($B20,"-",$C20),'Sort Table'!$A$4:$A$1304,0),MATCH(L$6,'Sort Table'!$B$4:$P$4,0))</f>
        <v>15833</v>
      </c>
      <c r="M20" s="62">
        <f>INDEX('Sort Table'!$B$4:$P$1304,MATCH(CONCATENATE($B20,"-",$C20),'Sort Table'!$A$4:$A$1304,0),MATCH(M$6,'Sort Table'!$B$4:$P$4,0))</f>
        <v>14209</v>
      </c>
      <c r="N20" s="64">
        <f>INDEX('Sort Table'!$B$4:$P$1304,MATCH(CONCATENATE($B20,"-",$C20),'Sort Table'!$A$4:$A$1304,0),MATCH(N$6,'Sort Table'!$B$4:$P$4,0))</f>
        <v>12357</v>
      </c>
      <c r="O20" s="62">
        <f>INDEX('Sort Table'!$B$4:$P$1304,MATCH(CONCATENATE($B20,"-",$C20),'Sort Table'!$A$4:$A$1304,0),MATCH(O$6,'Sort Table'!$B$4:$P$4,0))</f>
        <v>11987</v>
      </c>
      <c r="P20" s="91">
        <f t="shared" si="1"/>
        <v>13481.583333333334</v>
      </c>
      <c r="Q20" s="71">
        <f t="shared" si="2"/>
        <v>6.8986853270904501E-4</v>
      </c>
      <c r="R20" s="71">
        <f t="shared" si="3"/>
        <v>6.6004366812227075E-4</v>
      </c>
      <c r="S20" s="71">
        <f t="shared" si="4"/>
        <v>7.3851428571428568E-4</v>
      </c>
      <c r="U20"/>
      <c r="V20"/>
      <c r="W20"/>
      <c r="X20"/>
      <c r="Y20"/>
      <c r="Z20"/>
      <c r="AA20"/>
      <c r="AB20"/>
      <c r="AC20"/>
      <c r="AD20"/>
      <c r="AE20"/>
      <c r="AF20"/>
      <c r="AG20"/>
      <c r="AH20"/>
    </row>
    <row r="21" spans="1:34" s="61" customFormat="1" ht="14.4" x14ac:dyDescent="0.3">
      <c r="A21" s="93" t="s">
        <v>443</v>
      </c>
      <c r="B21" s="65" t="s">
        <v>153</v>
      </c>
      <c r="C21" s="65" t="s">
        <v>39</v>
      </c>
      <c r="D21" s="62">
        <f>INDEX('Sort Table'!$B$4:$P$1304,MATCH(CONCATENATE($B21,"-",$C21),'Sort Table'!$A$4:$A$1304,0),MATCH(D$6,'Sort Table'!$B$4:$P$4,0))</f>
        <v>10834</v>
      </c>
      <c r="E21" s="62">
        <f>INDEX('Sort Table'!$B$4:$P$1304,MATCH(CONCATENATE($B21,"-",$C21),'Sort Table'!$A$4:$A$1304,0),MATCH(E$6,'Sort Table'!$B$4:$P$4,0))</f>
        <v>11332</v>
      </c>
      <c r="F21" s="62">
        <f>INDEX('Sort Table'!$B$4:$P$1304,MATCH(CONCATENATE($B21,"-",$C21),'Sort Table'!$A$4:$A$1304,0),MATCH(F$6,'Sort Table'!$B$4:$P$4,0))</f>
        <v>9990</v>
      </c>
      <c r="G21" s="62">
        <f>INDEX('Sort Table'!$B$4:$P$1304,MATCH(CONCATENATE($B21,"-",$C21),'Sort Table'!$A$4:$A$1304,0),MATCH(G$6,'Sort Table'!$B$4:$P$4,0))</f>
        <v>10062</v>
      </c>
      <c r="H21" s="62">
        <f>INDEX('Sort Table'!$B$4:$P$1304,MATCH(CONCATENATE($B21,"-",$C21),'Sort Table'!$A$4:$A$1304,0),MATCH(H$6,'Sort Table'!$B$4:$P$4,0))</f>
        <v>10660</v>
      </c>
      <c r="I21" s="62">
        <f>INDEX('Sort Table'!$B$4:$P$1304,MATCH(CONCATENATE($B21,"-",$C21),'Sort Table'!$A$4:$A$1304,0),MATCH(I$6,'Sort Table'!$B$4:$P$4,0))</f>
        <v>10992</v>
      </c>
      <c r="J21" s="63">
        <f>INDEX('Sort Table'!$B$4:$P$1304,MATCH(CONCATENATE($B21,"-",$C21),'Sort Table'!$A$4:$A$1304,0),MATCH(J$6,'Sort Table'!$B$4:$P$4,0))</f>
        <v>10653</v>
      </c>
      <c r="K21" s="62">
        <f>INDEX('Sort Table'!$B$4:$P$1304,MATCH(CONCATENATE($B21,"-",$C21),'Sort Table'!$A$4:$A$1304,0),MATCH(K$6,'Sort Table'!$B$4:$P$4,0))</f>
        <v>9201</v>
      </c>
      <c r="L21" s="62">
        <f>INDEX('Sort Table'!$B$4:$P$1304,MATCH(CONCATENATE($B21,"-",$C21),'Sort Table'!$A$4:$A$1304,0),MATCH(L$6,'Sort Table'!$B$4:$P$4,0))</f>
        <v>9381</v>
      </c>
      <c r="M21" s="62">
        <f>INDEX('Sort Table'!$B$4:$P$1304,MATCH(CONCATENATE($B21,"-",$C21),'Sort Table'!$A$4:$A$1304,0),MATCH(M$6,'Sort Table'!$B$4:$P$4,0))</f>
        <v>8673</v>
      </c>
      <c r="N21" s="64">
        <f>INDEX('Sort Table'!$B$4:$P$1304,MATCH(CONCATENATE($B21,"-",$C21),'Sort Table'!$A$4:$A$1304,0),MATCH(N$6,'Sort Table'!$B$4:$P$4,0))</f>
        <v>8945</v>
      </c>
      <c r="O21" s="62">
        <f>INDEX('Sort Table'!$B$4:$P$1304,MATCH(CONCATENATE($B21,"-",$C21),'Sort Table'!$A$4:$A$1304,0),MATCH(O$6,'Sort Table'!$B$4:$P$4,0))</f>
        <v>8689</v>
      </c>
      <c r="P21" s="91">
        <f t="shared" si="1"/>
        <v>9951</v>
      </c>
      <c r="Q21" s="71">
        <f t="shared" si="2"/>
        <v>5.0920441607286775E-4</v>
      </c>
      <c r="R21" s="71">
        <f t="shared" si="3"/>
        <v>4.0179039301310043E-4</v>
      </c>
      <c r="S21" s="71">
        <f t="shared" si="4"/>
        <v>6.1908571428571425E-4</v>
      </c>
      <c r="U21"/>
      <c r="V21"/>
      <c r="W21"/>
      <c r="X21"/>
      <c r="Y21"/>
      <c r="Z21"/>
      <c r="AA21"/>
      <c r="AB21"/>
      <c r="AC21"/>
      <c r="AD21"/>
      <c r="AE21"/>
      <c r="AF21"/>
      <c r="AG21"/>
      <c r="AH21"/>
    </row>
    <row r="22" spans="1:34" s="61" customFormat="1" ht="14.4" x14ac:dyDescent="0.3">
      <c r="A22" s="65" t="s">
        <v>442</v>
      </c>
      <c r="B22" s="65" t="s">
        <v>257</v>
      </c>
      <c r="C22" s="65" t="s">
        <v>39</v>
      </c>
      <c r="D22" s="62">
        <f>INDEX('Sort Table'!$B$4:$P$1304,MATCH(CONCATENATE($B22,"-",$C22),'Sort Table'!$A$4:$A$1304,0),MATCH(D$6,'Sort Table'!$B$4:$P$4,0))</f>
        <v>4428</v>
      </c>
      <c r="E22" s="62">
        <f>INDEX('Sort Table'!$B$4:$P$1304,MATCH(CONCATENATE($B22,"-",$C22),'Sort Table'!$A$4:$A$1304,0),MATCH(E$6,'Sort Table'!$B$4:$P$4,0))</f>
        <v>4455</v>
      </c>
      <c r="F22" s="62">
        <f>INDEX('Sort Table'!$B$4:$P$1304,MATCH(CONCATENATE($B22,"-",$C22),'Sort Table'!$A$4:$A$1304,0),MATCH(F$6,'Sort Table'!$B$4:$P$4,0))</f>
        <v>5431</v>
      </c>
      <c r="G22" s="62">
        <f>INDEX('Sort Table'!$B$4:$P$1304,MATCH(CONCATENATE($B22,"-",$C22),'Sort Table'!$A$4:$A$1304,0),MATCH(G$6,'Sort Table'!$B$4:$P$4,0))</f>
        <v>13901</v>
      </c>
      <c r="H22" s="62">
        <f>INDEX('Sort Table'!$B$4:$P$1304,MATCH(CONCATENATE($B22,"-",$C22),'Sort Table'!$A$4:$A$1304,0),MATCH(H$6,'Sort Table'!$B$4:$P$4,0))</f>
        <v>3369</v>
      </c>
      <c r="I22" s="62">
        <f>INDEX('Sort Table'!$B$4:$P$1304,MATCH(CONCATENATE($B22,"-",$C22),'Sort Table'!$A$4:$A$1304,0),MATCH(I$6,'Sort Table'!$B$4:$P$4,0))</f>
        <v>1884</v>
      </c>
      <c r="J22" s="63">
        <f>INDEX('Sort Table'!$B$4:$P$1304,MATCH(CONCATENATE($B22,"-",$C22),'Sort Table'!$A$4:$A$1304,0),MATCH(J$6,'Sort Table'!$B$4:$P$4,0))</f>
        <v>1350</v>
      </c>
      <c r="K22" s="62">
        <f>INDEX('Sort Table'!$B$4:$P$1304,MATCH(CONCATENATE($B22,"-",$C22),'Sort Table'!$A$4:$A$1304,0),MATCH(K$6,'Sort Table'!$B$4:$P$4,0))</f>
        <v>8026</v>
      </c>
      <c r="L22" s="62">
        <f>INDEX('Sort Table'!$B$4:$P$1304,MATCH(CONCATENATE($B22,"-",$C22),'Sort Table'!$A$4:$A$1304,0),MATCH(L$6,'Sort Table'!$B$4:$P$4,0))</f>
        <v>31709</v>
      </c>
      <c r="M22" s="62">
        <f>INDEX('Sort Table'!$B$4:$P$1304,MATCH(CONCATENATE($B22,"-",$C22),'Sort Table'!$A$4:$A$1304,0),MATCH(M$6,'Sort Table'!$B$4:$P$4,0))</f>
        <v>5136</v>
      </c>
      <c r="N22" s="64">
        <f>INDEX('Sort Table'!$B$4:$P$1304,MATCH(CONCATENATE($B22,"-",$C22),'Sort Table'!$A$4:$A$1304,0),MATCH(N$6,'Sort Table'!$B$4:$P$4,0))</f>
        <v>12666</v>
      </c>
      <c r="O22" s="62">
        <f>INDEX('Sort Table'!$B$4:$P$1304,MATCH(CONCATENATE($B22,"-",$C22),'Sort Table'!$A$4:$A$1304,0),MATCH(O$6,'Sort Table'!$B$4:$P$4,0))</f>
        <v>5108</v>
      </c>
      <c r="P22" s="91">
        <f t="shared" si="1"/>
        <v>8121.916666666667</v>
      </c>
      <c r="Q22" s="71">
        <f t="shared" si="2"/>
        <v>4.1560806287232365E-4</v>
      </c>
      <c r="R22" s="71">
        <f t="shared" si="3"/>
        <v>3.5048034934497815E-4</v>
      </c>
      <c r="S22" s="71">
        <f t="shared" si="4"/>
        <v>2.5302857142857143E-4</v>
      </c>
      <c r="U22"/>
      <c r="V22"/>
      <c r="W22"/>
      <c r="X22"/>
      <c r="Y22"/>
      <c r="Z22"/>
      <c r="AA22"/>
      <c r="AB22"/>
      <c r="AC22"/>
      <c r="AD22"/>
      <c r="AE22"/>
      <c r="AF22"/>
      <c r="AG22"/>
      <c r="AH22"/>
    </row>
    <row r="23" spans="1:34" s="61" customFormat="1" ht="14.4" x14ac:dyDescent="0.3">
      <c r="A23" s="93" t="s">
        <v>416</v>
      </c>
      <c r="B23" s="65" t="s">
        <v>238</v>
      </c>
      <c r="C23" s="65" t="s">
        <v>39</v>
      </c>
      <c r="D23" s="62">
        <f>INDEX('Sort Table'!$B$4:$P$1304,MATCH(CONCATENATE($B23,"-",$C23),'Sort Table'!$A$4:$A$1304,0),MATCH(D$6,'Sort Table'!$B$4:$P$4,0))</f>
        <v>3473</v>
      </c>
      <c r="E23" s="62">
        <f>INDEX('Sort Table'!$B$4:$P$1304,MATCH(CONCATENATE($B23,"-",$C23),'Sort Table'!$A$4:$A$1304,0),MATCH(E$6,'Sort Table'!$B$4:$P$4,0))</f>
        <v>3853</v>
      </c>
      <c r="F23" s="62">
        <f>INDEX('Sort Table'!$B$4:$P$1304,MATCH(CONCATENATE($B23,"-",$C23),'Sort Table'!$A$4:$A$1304,0),MATCH(F$6,'Sort Table'!$B$4:$P$4,0))</f>
        <v>3488</v>
      </c>
      <c r="G23" s="62">
        <f>INDEX('Sort Table'!$B$4:$P$1304,MATCH(CONCATENATE($B23,"-",$C23),'Sort Table'!$A$4:$A$1304,0),MATCH(G$6,'Sort Table'!$B$4:$P$4,0))</f>
        <v>3597</v>
      </c>
      <c r="H23" s="62">
        <f>INDEX('Sort Table'!$B$4:$P$1304,MATCH(CONCATENATE($B23,"-",$C23),'Sort Table'!$A$4:$A$1304,0),MATCH(H$6,'Sort Table'!$B$4:$P$4,0))</f>
        <v>3481</v>
      </c>
      <c r="I23" s="62">
        <f>INDEX('Sort Table'!$B$4:$P$1304,MATCH(CONCATENATE($B23,"-",$C23),'Sort Table'!$A$4:$A$1304,0),MATCH(I$6,'Sort Table'!$B$4:$P$4,0))</f>
        <v>3601</v>
      </c>
      <c r="J23" s="63">
        <f>INDEX('Sort Table'!$B$4:$P$1304,MATCH(CONCATENATE($B23,"-",$C23),'Sort Table'!$A$4:$A$1304,0),MATCH(J$6,'Sort Table'!$B$4:$P$4,0))</f>
        <v>3484</v>
      </c>
      <c r="K23" s="62">
        <f>INDEX('Sort Table'!$B$4:$P$1304,MATCH(CONCATENATE($B23,"-",$C23),'Sort Table'!$A$4:$A$1304,0),MATCH(K$6,'Sort Table'!$B$4:$P$4,0))</f>
        <v>3499</v>
      </c>
      <c r="L23" s="62">
        <f>INDEX('Sort Table'!$B$4:$P$1304,MATCH(CONCATENATE($B23,"-",$C23),'Sort Table'!$A$4:$A$1304,0),MATCH(L$6,'Sort Table'!$B$4:$P$4,0))</f>
        <v>3381</v>
      </c>
      <c r="M23" s="62">
        <f>INDEX('Sort Table'!$B$4:$P$1304,MATCH(CONCATENATE($B23,"-",$C23),'Sort Table'!$A$4:$A$1304,0),MATCH(M$6,'Sort Table'!$B$4:$P$4,0))</f>
        <v>3483</v>
      </c>
      <c r="N23" s="64">
        <f>INDEX('Sort Table'!$B$4:$P$1304,MATCH(CONCATENATE($B23,"-",$C23),'Sort Table'!$A$4:$A$1304,0),MATCH(N$6,'Sort Table'!$B$4:$P$4,0))</f>
        <v>3566</v>
      </c>
      <c r="O23" s="62">
        <f>INDEX('Sort Table'!$B$4:$P$1304,MATCH(CONCATENATE($B23,"-",$C23),'Sort Table'!$A$4:$A$1304,0),MATCH(O$6,'Sort Table'!$B$4:$P$4,0))</f>
        <v>3503</v>
      </c>
      <c r="P23" s="91">
        <f t="shared" si="1"/>
        <v>3534.0833333333335</v>
      </c>
      <c r="Q23" s="71">
        <f t="shared" si="2"/>
        <v>1.8084321576754638E-4</v>
      </c>
      <c r="R23" s="71">
        <f t="shared" si="3"/>
        <v>1.5279475982532751E-4</v>
      </c>
      <c r="S23" s="71">
        <f t="shared" si="4"/>
        <v>1.9845714285714286E-4</v>
      </c>
      <c r="U23"/>
      <c r="V23"/>
      <c r="W23"/>
      <c r="X23"/>
      <c r="Y23"/>
      <c r="Z23"/>
      <c r="AA23"/>
      <c r="AB23"/>
      <c r="AC23"/>
      <c r="AD23"/>
      <c r="AE23"/>
      <c r="AF23"/>
      <c r="AG23"/>
      <c r="AH23"/>
    </row>
    <row r="24" spans="1:34" s="61" customFormat="1" ht="14.4" x14ac:dyDescent="0.3">
      <c r="A24" s="93" t="s">
        <v>444</v>
      </c>
      <c r="B24" s="65" t="s">
        <v>242</v>
      </c>
      <c r="C24" s="65" t="s">
        <v>39</v>
      </c>
      <c r="D24" s="62">
        <f>INDEX('Sort Table'!$B$4:$P$1304,MATCH(CONCATENATE($B24,"-",$C24),'Sort Table'!$A$4:$A$1304,0),MATCH(D$6,'Sort Table'!$B$4:$P$4,0))</f>
        <v>1716</v>
      </c>
      <c r="E24" s="62">
        <f>INDEX('Sort Table'!$B$4:$P$1304,MATCH(CONCATENATE($B24,"-",$C24),'Sort Table'!$A$4:$A$1304,0),MATCH(E$6,'Sort Table'!$B$4:$P$4,0))</f>
        <v>3494</v>
      </c>
      <c r="F24" s="62">
        <f>INDEX('Sort Table'!$B$4:$P$1304,MATCH(CONCATENATE($B24,"-",$C24),'Sort Table'!$A$4:$A$1304,0),MATCH(F$6,'Sort Table'!$B$4:$P$4,0))</f>
        <v>4628</v>
      </c>
      <c r="G24" s="62">
        <f>INDEX('Sort Table'!$B$4:$P$1304,MATCH(CONCATENATE($B24,"-",$C24),'Sort Table'!$A$4:$A$1304,0),MATCH(G$6,'Sort Table'!$B$4:$P$4,0))</f>
        <v>2847</v>
      </c>
      <c r="H24" s="62">
        <f>INDEX('Sort Table'!$B$4:$P$1304,MATCH(CONCATENATE($B24,"-",$C24),'Sort Table'!$A$4:$A$1304,0),MATCH(H$6,'Sort Table'!$B$4:$P$4,0))</f>
        <v>1674</v>
      </c>
      <c r="I24" s="62">
        <f>INDEX('Sort Table'!$B$4:$P$1304,MATCH(CONCATENATE($B24,"-",$C24),'Sort Table'!$A$4:$A$1304,0),MATCH(I$6,'Sort Table'!$B$4:$P$4,0))</f>
        <v>2158</v>
      </c>
      <c r="J24" s="63">
        <f>INDEX('Sort Table'!$B$4:$P$1304,MATCH(CONCATENATE($B24,"-",$C24),'Sort Table'!$A$4:$A$1304,0),MATCH(J$6,'Sort Table'!$B$4:$P$4,0))</f>
        <v>2207</v>
      </c>
      <c r="K24" s="62">
        <f>INDEX('Sort Table'!$B$4:$P$1304,MATCH(CONCATENATE($B24,"-",$C24),'Sort Table'!$A$4:$A$1304,0),MATCH(K$6,'Sort Table'!$B$4:$P$4,0))</f>
        <v>1374</v>
      </c>
      <c r="L24" s="62">
        <f>INDEX('Sort Table'!$B$4:$P$1304,MATCH(CONCATENATE($B24,"-",$C24),'Sort Table'!$A$4:$A$1304,0),MATCH(L$6,'Sort Table'!$B$4:$P$4,0))</f>
        <v>1472</v>
      </c>
      <c r="M24" s="62">
        <f>INDEX('Sort Table'!$B$4:$P$1304,MATCH(CONCATENATE($B24,"-",$C24),'Sort Table'!$A$4:$A$1304,0),MATCH(M$6,'Sort Table'!$B$4:$P$4,0))</f>
        <v>1157</v>
      </c>
      <c r="N24" s="64">
        <f>INDEX('Sort Table'!$B$4:$P$1304,MATCH(CONCATENATE($B24,"-",$C24),'Sort Table'!$A$4:$A$1304,0),MATCH(N$6,'Sort Table'!$B$4:$P$4,0))</f>
        <v>23</v>
      </c>
      <c r="O24" s="62">
        <f>INDEX('Sort Table'!$B$4:$P$1304,MATCH(CONCATENATE($B24,"-",$C24),'Sort Table'!$A$4:$A$1304,0),MATCH(O$6,'Sort Table'!$B$4:$P$4,0))</f>
        <v>639</v>
      </c>
      <c r="P24" s="91">
        <f t="shared" si="1"/>
        <v>1949.0833333333333</v>
      </c>
      <c r="Q24" s="71">
        <f t="shared" si="2"/>
        <v>9.9736894847488557E-5</v>
      </c>
      <c r="R24" s="71">
        <f t="shared" si="3"/>
        <v>6.0000000000000002E-5</v>
      </c>
      <c r="S24" s="71">
        <f t="shared" si="4"/>
        <v>9.8057142857142863E-5</v>
      </c>
      <c r="U24"/>
      <c r="V24"/>
      <c r="W24"/>
      <c r="X24"/>
      <c r="Y24"/>
      <c r="Z24"/>
      <c r="AA24"/>
      <c r="AB24"/>
      <c r="AC24"/>
      <c r="AD24"/>
      <c r="AE24"/>
      <c r="AF24"/>
      <c r="AG24"/>
      <c r="AH24"/>
    </row>
    <row r="25" spans="1:34" s="61" customFormat="1" ht="14.4" x14ac:dyDescent="0.3">
      <c r="A25" s="65" t="s">
        <v>412</v>
      </c>
      <c r="B25" s="65" t="s">
        <v>235</v>
      </c>
      <c r="C25" s="65" t="s">
        <v>39</v>
      </c>
      <c r="D25" s="62">
        <f>INDEX('Sort Table'!$B$4:$P$1304,MATCH(CONCATENATE($B25,"-",$C25),'Sort Table'!$A$4:$A$1304,0),MATCH(D$6,'Sort Table'!$B$4:$P$4,0))</f>
        <v>11539</v>
      </c>
      <c r="E25" s="62">
        <f>INDEX('Sort Table'!$B$4:$P$1304,MATCH(CONCATENATE($B25,"-",$C25),'Sort Table'!$A$4:$A$1304,0),MATCH(E$6,'Sort Table'!$B$4:$P$4,0))</f>
        <v>0</v>
      </c>
      <c r="F25" s="62">
        <f>INDEX('Sort Table'!$B$4:$P$1304,MATCH(CONCATENATE($B25,"-",$C25),'Sort Table'!$A$4:$A$1304,0),MATCH(F$6,'Sort Table'!$B$4:$P$4,0))</f>
        <v>0</v>
      </c>
      <c r="G25" s="62">
        <f>INDEX('Sort Table'!$B$4:$P$1304,MATCH(CONCATENATE($B25,"-",$C25),'Sort Table'!$A$4:$A$1304,0),MATCH(G$6,'Sort Table'!$B$4:$P$4,0))</f>
        <v>0</v>
      </c>
      <c r="H25" s="62">
        <f>INDEX('Sort Table'!$B$4:$P$1304,MATCH(CONCATENATE($B25,"-",$C25),'Sort Table'!$A$4:$A$1304,0),MATCH(H$6,'Sort Table'!$B$4:$P$4,0))</f>
        <v>0</v>
      </c>
      <c r="I25" s="62">
        <f>INDEX('Sort Table'!$B$4:$P$1304,MATCH(CONCATENATE($B25,"-",$C25),'Sort Table'!$A$4:$A$1304,0),MATCH(I$6,'Sort Table'!$B$4:$P$4,0))</f>
        <v>0</v>
      </c>
      <c r="J25" s="63">
        <f>INDEX('Sort Table'!$B$4:$P$1304,MATCH(CONCATENATE($B25,"-",$C25),'Sort Table'!$A$4:$A$1304,0),MATCH(J$6,'Sort Table'!$B$4:$P$4,0))</f>
        <v>0</v>
      </c>
      <c r="K25" s="62">
        <f>INDEX('Sort Table'!$B$4:$P$1304,MATCH(CONCATENATE($B25,"-",$C25),'Sort Table'!$A$4:$A$1304,0),MATCH(K$6,'Sort Table'!$B$4:$P$4,0))</f>
        <v>0</v>
      </c>
      <c r="L25" s="62">
        <f>INDEX('Sort Table'!$B$4:$P$1304,MATCH(CONCATENATE($B25,"-",$C25),'Sort Table'!$A$4:$A$1304,0),MATCH(L$6,'Sort Table'!$B$4:$P$4,0))</f>
        <v>0</v>
      </c>
      <c r="M25" s="62">
        <f>INDEX('Sort Table'!$B$4:$P$1304,MATCH(CONCATENATE($B25,"-",$C25),'Sort Table'!$A$4:$A$1304,0),MATCH(M$6,'Sort Table'!$B$4:$P$4,0))</f>
        <v>0</v>
      </c>
      <c r="N25" s="64">
        <f>INDEX('Sort Table'!$B$4:$P$1304,MATCH(CONCATENATE($B25,"-",$C25),'Sort Table'!$A$4:$A$1304,0),MATCH(N$6,'Sort Table'!$B$4:$P$4,0))</f>
        <v>0</v>
      </c>
      <c r="O25" s="62">
        <f>INDEX('Sort Table'!$B$4:$P$1304,MATCH(CONCATENATE($B25,"-",$C25),'Sort Table'!$A$4:$A$1304,0),MATCH(O$6,'Sort Table'!$B$4:$P$4,0))</f>
        <v>0</v>
      </c>
      <c r="P25" s="91">
        <f t="shared" si="1"/>
        <v>961.58333333333337</v>
      </c>
      <c r="Q25" s="71">
        <f t="shared" si="2"/>
        <v>4.9205354211174932E-5</v>
      </c>
      <c r="R25" s="71">
        <f t="shared" si="3"/>
        <v>0</v>
      </c>
      <c r="S25" s="71">
        <f t="shared" si="4"/>
        <v>6.5937142857142852E-4</v>
      </c>
      <c r="U25"/>
      <c r="V25"/>
      <c r="W25"/>
      <c r="X25"/>
      <c r="Y25"/>
      <c r="Z25"/>
      <c r="AA25"/>
      <c r="AB25"/>
      <c r="AC25"/>
      <c r="AD25"/>
      <c r="AE25"/>
      <c r="AF25"/>
      <c r="AG25"/>
      <c r="AH25"/>
    </row>
    <row r="26" spans="1:34" s="61" customFormat="1" ht="14.4" x14ac:dyDescent="0.3">
      <c r="A26" s="65" t="s">
        <v>405</v>
      </c>
      <c r="B26" s="65" t="s">
        <v>212</v>
      </c>
      <c r="C26" s="65" t="s">
        <v>39</v>
      </c>
      <c r="D26" s="62">
        <f>INDEX('Sort Table'!$B$4:$P$1304,MATCH(CONCATENATE($B26,"-",$C26),'Sort Table'!$A$4:$A$1304,0),MATCH(D$6,'Sort Table'!$B$4:$P$4,0))</f>
        <v>575</v>
      </c>
      <c r="E26" s="62">
        <f>INDEX('Sort Table'!$B$4:$P$1304,MATCH(CONCATENATE($B26,"-",$C26),'Sort Table'!$A$4:$A$1304,0),MATCH(E$6,'Sort Table'!$B$4:$P$4,0))</f>
        <v>622</v>
      </c>
      <c r="F26" s="62">
        <f>INDEX('Sort Table'!$B$4:$P$1304,MATCH(CONCATENATE($B26,"-",$C26),'Sort Table'!$A$4:$A$1304,0),MATCH(F$6,'Sort Table'!$B$4:$P$4,0))</f>
        <v>998</v>
      </c>
      <c r="G26" s="62">
        <f>INDEX('Sort Table'!$B$4:$P$1304,MATCH(CONCATENATE($B26,"-",$C26),'Sort Table'!$A$4:$A$1304,0),MATCH(G$6,'Sort Table'!$B$4:$P$4,0))</f>
        <v>790</v>
      </c>
      <c r="H26" s="62">
        <f>INDEX('Sort Table'!$B$4:$P$1304,MATCH(CONCATENATE($B26,"-",$C26),'Sort Table'!$A$4:$A$1304,0),MATCH(H$6,'Sort Table'!$B$4:$P$4,0))</f>
        <v>773</v>
      </c>
      <c r="I26" s="62">
        <f>INDEX('Sort Table'!$B$4:$P$1304,MATCH(CONCATENATE($B26,"-",$C26),'Sort Table'!$A$4:$A$1304,0),MATCH(I$6,'Sort Table'!$B$4:$P$4,0))</f>
        <v>966</v>
      </c>
      <c r="J26" s="63">
        <f>INDEX('Sort Table'!$B$4:$P$1304,MATCH(CONCATENATE($B26,"-",$C26),'Sort Table'!$A$4:$A$1304,0),MATCH(J$6,'Sort Table'!$B$4:$P$4,0))</f>
        <v>801</v>
      </c>
      <c r="K26" s="62">
        <f>INDEX('Sort Table'!$B$4:$P$1304,MATCH(CONCATENATE($B26,"-",$C26),'Sort Table'!$A$4:$A$1304,0),MATCH(K$6,'Sort Table'!$B$4:$P$4,0))</f>
        <v>1181</v>
      </c>
      <c r="L26" s="62">
        <f>INDEX('Sort Table'!$B$4:$P$1304,MATCH(CONCATENATE($B26,"-",$C26),'Sort Table'!$A$4:$A$1304,0),MATCH(L$6,'Sort Table'!$B$4:$P$4,0))</f>
        <v>1114</v>
      </c>
      <c r="M26" s="62">
        <f>INDEX('Sort Table'!$B$4:$P$1304,MATCH(CONCATENATE($B26,"-",$C26),'Sort Table'!$A$4:$A$1304,0),MATCH(M$6,'Sort Table'!$B$4:$P$4,0))</f>
        <v>990</v>
      </c>
      <c r="N26" s="64">
        <f>INDEX('Sort Table'!$B$4:$P$1304,MATCH(CONCATENATE($B26,"-",$C26),'Sort Table'!$A$4:$A$1304,0),MATCH(N$6,'Sort Table'!$B$4:$P$4,0))</f>
        <v>617</v>
      </c>
      <c r="O26" s="62">
        <f>INDEX('Sort Table'!$B$4:$P$1304,MATCH(CONCATENATE($B26,"-",$C26),'Sort Table'!$A$4:$A$1304,0),MATCH(O$6,'Sort Table'!$B$4:$P$4,0))</f>
        <v>460</v>
      </c>
      <c r="P26" s="91">
        <f t="shared" si="1"/>
        <v>823.91666666666663</v>
      </c>
      <c r="Q26" s="71">
        <f t="shared" si="2"/>
        <v>4.2160788377319227E-5</v>
      </c>
      <c r="R26" s="71">
        <f t="shared" si="3"/>
        <v>5.1572052401746726E-5</v>
      </c>
      <c r="S26" s="71">
        <f t="shared" si="4"/>
        <v>3.2857142857142857E-5</v>
      </c>
      <c r="U26"/>
      <c r="V26"/>
      <c r="W26"/>
      <c r="X26"/>
      <c r="Y26"/>
      <c r="Z26"/>
      <c r="AA26"/>
      <c r="AB26"/>
      <c r="AC26"/>
      <c r="AD26"/>
      <c r="AE26"/>
      <c r="AF26"/>
      <c r="AG26"/>
      <c r="AH26"/>
    </row>
    <row r="27" spans="1:34" s="61" customFormat="1" ht="14.4" x14ac:dyDescent="0.3">
      <c r="A27" s="93" t="s">
        <v>403</v>
      </c>
      <c r="B27" s="65" t="s">
        <v>208</v>
      </c>
      <c r="C27" s="65" t="s">
        <v>39</v>
      </c>
      <c r="D27" s="62">
        <f>INDEX('Sort Table'!$B$4:$P$1304,MATCH(CONCATENATE($B27,"-",$C27),'Sort Table'!$A$4:$A$1304,0),MATCH(D$6,'Sort Table'!$B$4:$P$4,0))</f>
        <v>2375</v>
      </c>
      <c r="E27" s="62">
        <f>INDEX('Sort Table'!$B$4:$P$1304,MATCH(CONCATENATE($B27,"-",$C27),'Sort Table'!$A$4:$A$1304,0),MATCH(E$6,'Sort Table'!$B$4:$P$4,0))</f>
        <v>0</v>
      </c>
      <c r="F27" s="62">
        <f>INDEX('Sort Table'!$B$4:$P$1304,MATCH(CONCATENATE($B27,"-",$C27),'Sort Table'!$A$4:$A$1304,0),MATCH(F$6,'Sort Table'!$B$4:$P$4,0))</f>
        <v>0</v>
      </c>
      <c r="G27" s="62">
        <f>INDEX('Sort Table'!$B$4:$P$1304,MATCH(CONCATENATE($B27,"-",$C27),'Sort Table'!$A$4:$A$1304,0),MATCH(G$6,'Sort Table'!$B$4:$P$4,0))</f>
        <v>0</v>
      </c>
      <c r="H27" s="62">
        <f>INDEX('Sort Table'!$B$4:$P$1304,MATCH(CONCATENATE($B27,"-",$C27),'Sort Table'!$A$4:$A$1304,0),MATCH(H$6,'Sort Table'!$B$4:$P$4,0))</f>
        <v>0</v>
      </c>
      <c r="I27" s="62">
        <f>INDEX('Sort Table'!$B$4:$P$1304,MATCH(CONCATENATE($B27,"-",$C27),'Sort Table'!$A$4:$A$1304,0),MATCH(I$6,'Sort Table'!$B$4:$P$4,0))</f>
        <v>0</v>
      </c>
      <c r="J27" s="63">
        <f>INDEX('Sort Table'!$B$4:$P$1304,MATCH(CONCATENATE($B27,"-",$C27),'Sort Table'!$A$4:$A$1304,0),MATCH(J$6,'Sort Table'!$B$4:$P$4,0))</f>
        <v>0</v>
      </c>
      <c r="K27" s="62">
        <f>INDEX('Sort Table'!$B$4:$P$1304,MATCH(CONCATENATE($B27,"-",$C27),'Sort Table'!$A$4:$A$1304,0),MATCH(K$6,'Sort Table'!$B$4:$P$4,0))</f>
        <v>0</v>
      </c>
      <c r="L27" s="62">
        <f>INDEX('Sort Table'!$B$4:$P$1304,MATCH(CONCATENATE($B27,"-",$C27),'Sort Table'!$A$4:$A$1304,0),MATCH(L$6,'Sort Table'!$B$4:$P$4,0))</f>
        <v>0</v>
      </c>
      <c r="M27" s="62">
        <f>INDEX('Sort Table'!$B$4:$P$1304,MATCH(CONCATENATE($B27,"-",$C27),'Sort Table'!$A$4:$A$1304,0),MATCH(M$6,'Sort Table'!$B$4:$P$4,0))</f>
        <v>0</v>
      </c>
      <c r="N27" s="64">
        <f>INDEX('Sort Table'!$B$4:$P$1304,MATCH(CONCATENATE($B27,"-",$C27),'Sort Table'!$A$4:$A$1304,0),MATCH(N$6,'Sort Table'!$B$4:$P$4,0))</f>
        <v>0</v>
      </c>
      <c r="O27" s="62">
        <f>INDEX('Sort Table'!$B$4:$P$1304,MATCH(CONCATENATE($B27,"-",$C27),'Sort Table'!$A$4:$A$1304,0),MATCH(O$6,'Sort Table'!$B$4:$P$4,0))</f>
        <v>0</v>
      </c>
      <c r="P27" s="91">
        <f t="shared" si="1"/>
        <v>197.91666666666666</v>
      </c>
      <c r="Q27" s="71">
        <f t="shared" si="2"/>
        <v>1.0127629452425727E-5</v>
      </c>
      <c r="R27" s="71">
        <f t="shared" si="3"/>
        <v>0</v>
      </c>
      <c r="S27" s="71">
        <f t="shared" si="4"/>
        <v>1.3571428571428572E-4</v>
      </c>
      <c r="U27"/>
      <c r="V27"/>
      <c r="W27"/>
      <c r="X27"/>
      <c r="Y27"/>
      <c r="Z27"/>
      <c r="AA27"/>
      <c r="AB27"/>
      <c r="AC27"/>
      <c r="AD27"/>
      <c r="AE27"/>
      <c r="AF27"/>
      <c r="AG27"/>
      <c r="AH27"/>
    </row>
    <row r="28" spans="1:34" s="61" customFormat="1" ht="14.4" x14ac:dyDescent="0.3">
      <c r="A28" s="65"/>
      <c r="B28" s="65"/>
      <c r="C28" s="65"/>
      <c r="D28" s="67"/>
      <c r="E28" s="67"/>
      <c r="F28" s="67"/>
      <c r="G28" s="67"/>
      <c r="H28" s="67"/>
      <c r="I28" s="67"/>
      <c r="J28" s="67"/>
      <c r="K28" s="67"/>
      <c r="L28" s="67"/>
      <c r="M28" s="67"/>
      <c r="N28" s="67"/>
      <c r="O28" s="67"/>
      <c r="P28" s="67"/>
      <c r="Q28" s="67"/>
      <c r="R28" s="65"/>
      <c r="S28" s="65"/>
      <c r="U28"/>
      <c r="V28"/>
      <c r="W28"/>
      <c r="X28"/>
      <c r="Y28"/>
      <c r="Z28"/>
      <c r="AA28"/>
      <c r="AB28"/>
      <c r="AC28"/>
      <c r="AD28"/>
      <c r="AE28"/>
      <c r="AF28"/>
      <c r="AG28"/>
      <c r="AH28"/>
    </row>
    <row r="29" spans="1:34" s="61" customFormat="1" ht="14.4" x14ac:dyDescent="0.3">
      <c r="A29" s="65" t="s">
        <v>445</v>
      </c>
      <c r="B29" s="65"/>
      <c r="C29" s="65"/>
      <c r="D29" s="86">
        <f>SUM(D11:D28)</f>
        <v>16510894</v>
      </c>
      <c r="E29" s="86">
        <f t="shared" ref="E29:P29" si="5">SUM(E11:E28)</f>
        <v>15937391</v>
      </c>
      <c r="F29" s="86">
        <f t="shared" si="5"/>
        <v>14545889</v>
      </c>
      <c r="G29" s="86">
        <f t="shared" si="5"/>
        <v>16983947</v>
      </c>
      <c r="H29" s="86">
        <f t="shared" si="5"/>
        <v>17753138</v>
      </c>
      <c r="I29" s="86">
        <f t="shared" si="5"/>
        <v>19840525</v>
      </c>
      <c r="J29" s="86">
        <f t="shared" si="5"/>
        <v>20000113</v>
      </c>
      <c r="K29" s="86">
        <f t="shared" si="5"/>
        <v>19710187</v>
      </c>
      <c r="L29" s="86">
        <f t="shared" si="5"/>
        <v>21168406</v>
      </c>
      <c r="M29" s="86">
        <f t="shared" si="5"/>
        <v>18886107</v>
      </c>
      <c r="N29" s="86">
        <f t="shared" si="5"/>
        <v>17493402</v>
      </c>
      <c r="O29" s="86">
        <f t="shared" si="5"/>
        <v>15026662</v>
      </c>
      <c r="P29" s="86">
        <f t="shared" si="5"/>
        <v>17821388.416666664</v>
      </c>
      <c r="Q29" s="80">
        <f>+P29/$P$46</f>
        <v>0.91194148149095755</v>
      </c>
      <c r="R29" s="80">
        <f>+K29/$K$46</f>
        <v>0.86070685589519647</v>
      </c>
      <c r="S29" s="80">
        <f>+D29/$D$46</f>
        <v>0.9434796571428572</v>
      </c>
      <c r="U29"/>
      <c r="V29"/>
      <c r="W29"/>
      <c r="X29"/>
      <c r="Y29"/>
      <c r="Z29"/>
      <c r="AA29"/>
      <c r="AB29"/>
      <c r="AC29"/>
      <c r="AD29"/>
      <c r="AE29"/>
      <c r="AF29"/>
      <c r="AG29"/>
      <c r="AH29"/>
    </row>
    <row r="30" spans="1:34" s="61" customFormat="1" ht="14.4" x14ac:dyDescent="0.3">
      <c r="A30" s="65"/>
      <c r="B30" s="65"/>
      <c r="C30" s="65"/>
      <c r="D30" s="91"/>
      <c r="E30" s="91"/>
      <c r="F30" s="91"/>
      <c r="G30" s="91"/>
      <c r="H30" s="91"/>
      <c r="I30" s="91"/>
      <c r="J30" s="91"/>
      <c r="K30" s="91"/>
      <c r="L30" s="91"/>
      <c r="M30" s="91"/>
      <c r="N30" s="91"/>
      <c r="O30" s="91"/>
      <c r="P30" s="91"/>
      <c r="Q30" s="121"/>
      <c r="R30" s="121"/>
      <c r="S30" s="121"/>
      <c r="U30"/>
      <c r="V30"/>
      <c r="W30"/>
      <c r="X30"/>
      <c r="Y30"/>
      <c r="Z30"/>
      <c r="AA30"/>
      <c r="AB30"/>
      <c r="AC30"/>
      <c r="AD30"/>
      <c r="AE30"/>
      <c r="AF30"/>
      <c r="AG30"/>
      <c r="AH30"/>
    </row>
    <row r="31" spans="1:34" s="61" customFormat="1" ht="14.4" x14ac:dyDescent="0.3">
      <c r="A31" s="65" t="s">
        <v>177</v>
      </c>
      <c r="B31" s="65" t="s">
        <v>177</v>
      </c>
      <c r="C31" s="65" t="s">
        <v>39</v>
      </c>
      <c r="D31" s="62">
        <f>INDEX('Sort Table'!$B$4:$P$1304,MATCH(CONCATENATE($B31,"-",$C31),'Sort Table'!$A$4:$A$1304,0),MATCH(D$6,'Sort Table'!$B$4:$P$4,0))</f>
        <v>759818</v>
      </c>
      <c r="E31" s="62">
        <f>INDEX('Sort Table'!$B$4:$P$1304,MATCH(CONCATENATE($B31,"-",$C31),'Sort Table'!$A$4:$A$1304,0),MATCH(E$6,'Sort Table'!$B$4:$P$4,0))</f>
        <v>555405</v>
      </c>
      <c r="F31" s="62">
        <f>INDEX('Sort Table'!$B$4:$P$1304,MATCH(CONCATENATE($B31,"-",$C31),'Sort Table'!$A$4:$A$1304,0),MATCH(F$6,'Sort Table'!$B$4:$P$4,0))</f>
        <v>585861</v>
      </c>
      <c r="G31" s="62">
        <f>INDEX('Sort Table'!$B$4:$P$1304,MATCH(CONCATENATE($B31,"-",$C31),'Sort Table'!$A$4:$A$1304,0),MATCH(G$6,'Sort Table'!$B$4:$P$4,0))</f>
        <v>710173</v>
      </c>
      <c r="H31" s="62">
        <f>INDEX('Sort Table'!$B$4:$P$1304,MATCH(CONCATENATE($B31,"-",$C31),'Sort Table'!$A$4:$A$1304,0),MATCH(H$6,'Sort Table'!$B$4:$P$4,0))</f>
        <v>728052</v>
      </c>
      <c r="I31" s="62">
        <f>INDEX('Sort Table'!$B$4:$P$1304,MATCH(CONCATENATE($B31,"-",$C31),'Sort Table'!$A$4:$A$1304,0),MATCH(I$6,'Sort Table'!$B$4:$P$4,0))</f>
        <v>780103</v>
      </c>
      <c r="J31" s="63">
        <f>INDEX('Sort Table'!$B$4:$P$1304,MATCH(CONCATENATE($B31,"-",$C31),'Sort Table'!$A$4:$A$1304,0),MATCH(J$6,'Sort Table'!$B$4:$P$4,0))</f>
        <v>725301</v>
      </c>
      <c r="K31" s="62">
        <f>INDEX('Sort Table'!$B$4:$P$1304,MATCH(CONCATENATE($B31,"-",$C31),'Sort Table'!$A$4:$A$1304,0),MATCH(K$6,'Sort Table'!$B$4:$P$4,0))</f>
        <v>829055</v>
      </c>
      <c r="L31" s="62">
        <f>INDEX('Sort Table'!$B$4:$P$1304,MATCH(CONCATENATE($B31,"-",$C31),'Sort Table'!$A$4:$A$1304,0),MATCH(L$6,'Sort Table'!$B$4:$P$4,0))</f>
        <v>701642</v>
      </c>
      <c r="M31" s="62">
        <f>INDEX('Sort Table'!$B$4:$P$1304,MATCH(CONCATENATE($B31,"-",$C31),'Sort Table'!$A$4:$A$1304,0),MATCH(M$6,'Sort Table'!$B$4:$P$4,0))</f>
        <v>760590</v>
      </c>
      <c r="N31" s="64">
        <f>INDEX('Sort Table'!$B$4:$P$1304,MATCH(CONCATENATE($B31,"-",$C31),'Sort Table'!$A$4:$A$1304,0),MATCH(N$6,'Sort Table'!$B$4:$P$4,0))</f>
        <v>597790</v>
      </c>
      <c r="O31" s="62">
        <f>INDEX('Sort Table'!$B$4:$P$1304,MATCH(CONCATENATE($B31,"-",$C31),'Sort Table'!$A$4:$A$1304,0),MATCH(O$6,'Sort Table'!$B$4:$P$4,0))</f>
        <v>556950</v>
      </c>
      <c r="P31" s="122">
        <f t="shared" ref="P31:P37" si="6">SUM(D31:O31)/12</f>
        <v>690895</v>
      </c>
      <c r="Q31" s="71">
        <f t="shared" ref="Q31:Q37" si="7">+P31/$P$46</f>
        <v>3.5353912676380661E-2</v>
      </c>
      <c r="R31" s="71">
        <f t="shared" ref="R31:R37" si="8">+K31/$K$46</f>
        <v>3.6203275109170305E-2</v>
      </c>
      <c r="S31" s="71">
        <f t="shared" ref="S31:S37" si="9">+D31/$D$46</f>
        <v>4.3418171428571427E-2</v>
      </c>
      <c r="U31"/>
      <c r="V31"/>
      <c r="W31"/>
      <c r="X31"/>
      <c r="Y31"/>
      <c r="Z31"/>
      <c r="AA31"/>
      <c r="AB31"/>
      <c r="AC31"/>
      <c r="AD31"/>
      <c r="AE31"/>
      <c r="AF31"/>
      <c r="AG31"/>
      <c r="AH31"/>
    </row>
    <row r="32" spans="1:34" s="61" customFormat="1" ht="14.4" x14ac:dyDescent="0.3">
      <c r="A32" s="65" t="s">
        <v>428</v>
      </c>
      <c r="B32" s="65" t="s">
        <v>111</v>
      </c>
      <c r="C32" s="65" t="s">
        <v>39</v>
      </c>
      <c r="D32" s="62">
        <f>INDEX('Sort Table'!$B$4:$P$1304,MATCH(CONCATENATE($B32,"-",$C32),'Sort Table'!$A$4:$A$1304,0),MATCH(D$6,'Sort Table'!$B$4:$P$4,0))</f>
        <v>87751</v>
      </c>
      <c r="E32" s="62">
        <f>INDEX('Sort Table'!$B$4:$P$1304,MATCH(CONCATENATE($B32,"-",$C32),'Sort Table'!$A$4:$A$1304,0),MATCH(E$6,'Sort Table'!$B$4:$P$4,0))</f>
        <v>111326</v>
      </c>
      <c r="F32" s="62">
        <f>INDEX('Sort Table'!$B$4:$P$1304,MATCH(CONCATENATE($B32,"-",$C32),'Sort Table'!$A$4:$A$1304,0),MATCH(F$6,'Sort Table'!$B$4:$P$4,0))</f>
        <v>123018</v>
      </c>
      <c r="G32" s="62">
        <f>INDEX('Sort Table'!$B$4:$P$1304,MATCH(CONCATENATE($B32,"-",$C32),'Sort Table'!$A$4:$A$1304,0),MATCH(G$6,'Sort Table'!$B$4:$P$4,0))</f>
        <v>128551</v>
      </c>
      <c r="H32" s="62">
        <f>INDEX('Sort Table'!$B$4:$P$1304,MATCH(CONCATENATE($B32,"-",$C32),'Sort Table'!$A$4:$A$1304,0),MATCH(H$6,'Sort Table'!$B$4:$P$4,0))</f>
        <v>122592</v>
      </c>
      <c r="I32" s="62">
        <f>INDEX('Sort Table'!$B$4:$P$1304,MATCH(CONCATENATE($B32,"-",$C32),'Sort Table'!$A$4:$A$1304,0),MATCH(I$6,'Sort Table'!$B$4:$P$4,0))</f>
        <v>140109</v>
      </c>
      <c r="J32" s="63">
        <f>INDEX('Sort Table'!$B$4:$P$1304,MATCH(CONCATENATE($B32,"-",$C32),'Sort Table'!$A$4:$A$1304,0),MATCH(J$6,'Sort Table'!$B$4:$P$4,0))</f>
        <v>150640</v>
      </c>
      <c r="K32" s="62">
        <f>INDEX('Sort Table'!$B$4:$P$1304,MATCH(CONCATENATE($B32,"-",$C32),'Sort Table'!$A$4:$A$1304,0),MATCH(K$6,'Sort Table'!$B$4:$P$4,0))</f>
        <v>146084</v>
      </c>
      <c r="L32" s="62">
        <f>INDEX('Sort Table'!$B$4:$P$1304,MATCH(CONCATENATE($B32,"-",$C32),'Sort Table'!$A$4:$A$1304,0),MATCH(L$6,'Sort Table'!$B$4:$P$4,0))</f>
        <v>128297</v>
      </c>
      <c r="M32" s="62">
        <f>INDEX('Sort Table'!$B$4:$P$1304,MATCH(CONCATENATE($B32,"-",$C32),'Sort Table'!$A$4:$A$1304,0),MATCH(M$6,'Sort Table'!$B$4:$P$4,0))</f>
        <v>136857</v>
      </c>
      <c r="N32" s="64">
        <f>INDEX('Sort Table'!$B$4:$P$1304,MATCH(CONCATENATE($B32,"-",$C32),'Sort Table'!$A$4:$A$1304,0),MATCH(N$6,'Sort Table'!$B$4:$P$4,0))</f>
        <v>115289</v>
      </c>
      <c r="O32" s="62">
        <f>INDEX('Sort Table'!$B$4:$P$1304,MATCH(CONCATENATE($B32,"-",$C32),'Sort Table'!$A$4:$A$1304,0),MATCH(O$6,'Sort Table'!$B$4:$P$4,0))</f>
        <v>105411</v>
      </c>
      <c r="P32" s="91">
        <f t="shared" si="6"/>
        <v>124660.41666666667</v>
      </c>
      <c r="Q32" s="71">
        <f t="shared" si="7"/>
        <v>6.3790206688926132E-3</v>
      </c>
      <c r="R32" s="71">
        <f t="shared" si="8"/>
        <v>6.3792139737991263E-3</v>
      </c>
      <c r="S32" s="71">
        <f t="shared" si="9"/>
        <v>5.0143428571428573E-3</v>
      </c>
      <c r="U32"/>
      <c r="V32"/>
      <c r="W32"/>
      <c r="X32"/>
      <c r="Y32"/>
      <c r="Z32"/>
      <c r="AA32"/>
      <c r="AB32"/>
      <c r="AC32"/>
      <c r="AD32"/>
      <c r="AE32"/>
      <c r="AF32"/>
      <c r="AG32"/>
      <c r="AH32"/>
    </row>
    <row r="33" spans="1:34" s="61" customFormat="1" ht="14.4" x14ac:dyDescent="0.3">
      <c r="A33" s="65" t="s">
        <v>229</v>
      </c>
      <c r="B33" s="65" t="s">
        <v>229</v>
      </c>
      <c r="C33" s="65" t="s">
        <v>39</v>
      </c>
      <c r="D33" s="62">
        <f>INDEX('Sort Table'!$B$4:$P$1304,MATCH(CONCATENATE($B33,"-",$C33),'Sort Table'!$A$4:$A$1304,0),MATCH(D$6,'Sort Table'!$B$4:$P$4,0))</f>
        <v>0</v>
      </c>
      <c r="E33" s="62">
        <f>INDEX('Sort Table'!$B$4:$P$1304,MATCH(CONCATENATE($B33,"-",$C33),'Sort Table'!$A$4:$A$1304,0),MATCH(E$6,'Sort Table'!$B$4:$P$4,0))</f>
        <v>0</v>
      </c>
      <c r="F33" s="62">
        <f>INDEX('Sort Table'!$B$4:$P$1304,MATCH(CONCATENATE($B33,"-",$C33),'Sort Table'!$A$4:$A$1304,0),MATCH(F$6,'Sort Table'!$B$4:$P$4,0))</f>
        <v>0</v>
      </c>
      <c r="G33" s="62">
        <f>INDEX('Sort Table'!$B$4:$P$1304,MATCH(CONCATENATE($B33,"-",$C33),'Sort Table'!$A$4:$A$1304,0),MATCH(G$6,'Sort Table'!$B$4:$P$4,0))</f>
        <v>0</v>
      </c>
      <c r="H33" s="62">
        <f>INDEX('Sort Table'!$B$4:$P$1304,MATCH(CONCATENATE($B33,"-",$C33),'Sort Table'!$A$4:$A$1304,0),MATCH(H$6,'Sort Table'!$B$4:$P$4,0))</f>
        <v>0</v>
      </c>
      <c r="I33" s="62">
        <f>INDEX('Sort Table'!$B$4:$P$1304,MATCH(CONCATENATE($B33,"-",$C33),'Sort Table'!$A$4:$A$1304,0),MATCH(I$6,'Sort Table'!$B$4:$P$4,0))</f>
        <v>200000</v>
      </c>
      <c r="J33" s="63">
        <f>INDEX('Sort Table'!$B$4:$P$1304,MATCH(CONCATENATE($B33,"-",$C33),'Sort Table'!$A$4:$A$1304,0),MATCH(J$6,'Sort Table'!$B$4:$P$4,0))</f>
        <v>200000</v>
      </c>
      <c r="K33" s="62">
        <f>INDEX('Sort Table'!$B$4:$P$1304,MATCH(CONCATENATE($B33,"-",$C33),'Sort Table'!$A$4:$A$1304,0),MATCH(K$6,'Sort Table'!$B$4:$P$4,0))</f>
        <v>200000</v>
      </c>
      <c r="L33" s="62">
        <f>INDEX('Sort Table'!$B$4:$P$1304,MATCH(CONCATENATE($B33,"-",$C33),'Sort Table'!$A$4:$A$1304,0),MATCH(L$6,'Sort Table'!$B$4:$P$4,0))</f>
        <v>200000</v>
      </c>
      <c r="M33" s="62">
        <f>INDEX('Sort Table'!$B$4:$P$1304,MATCH(CONCATENATE($B33,"-",$C33),'Sort Table'!$A$4:$A$1304,0),MATCH(M$6,'Sort Table'!$B$4:$P$4,0))</f>
        <v>200000</v>
      </c>
      <c r="N33" s="64">
        <f>INDEX('Sort Table'!$B$4:$P$1304,MATCH(CONCATENATE($B33,"-",$C33),'Sort Table'!$A$4:$A$1304,0),MATCH(N$6,'Sort Table'!$B$4:$P$4,0))</f>
        <v>0</v>
      </c>
      <c r="O33" s="62">
        <f>INDEX('Sort Table'!$B$4:$P$1304,MATCH(CONCATENATE($B33,"-",$C33),'Sort Table'!$A$4:$A$1304,0),MATCH(O$6,'Sort Table'!$B$4:$P$4,0))</f>
        <v>0</v>
      </c>
      <c r="P33" s="91">
        <f t="shared" si="6"/>
        <v>83333.333333333328</v>
      </c>
      <c r="Q33" s="71">
        <f t="shared" si="7"/>
        <v>4.2642650326003059E-3</v>
      </c>
      <c r="R33" s="71">
        <f t="shared" si="8"/>
        <v>8.7336244541484712E-3</v>
      </c>
      <c r="S33" s="71">
        <f t="shared" si="9"/>
        <v>0</v>
      </c>
      <c r="U33"/>
      <c r="V33"/>
      <c r="W33"/>
      <c r="X33"/>
      <c r="Y33"/>
      <c r="Z33"/>
      <c r="AA33"/>
      <c r="AB33"/>
      <c r="AC33"/>
      <c r="AD33"/>
      <c r="AE33"/>
      <c r="AF33"/>
      <c r="AG33"/>
      <c r="AH33"/>
    </row>
    <row r="34" spans="1:34" s="61" customFormat="1" ht="14.4" x14ac:dyDescent="0.3">
      <c r="A34" s="65" t="s">
        <v>467</v>
      </c>
      <c r="B34" s="65" t="s">
        <v>287</v>
      </c>
      <c r="C34" s="65" t="s">
        <v>39</v>
      </c>
      <c r="D34" s="62">
        <f>INDEX('Sort Table'!$B$4:$P$1304,MATCH(CONCATENATE($B34,"-",$C34),'Sort Table'!$A$4:$A$1304,0),MATCH(D$6,'Sort Table'!$B$4:$P$4,0))</f>
        <v>23000</v>
      </c>
      <c r="E34" s="62">
        <f>INDEX('Sort Table'!$B$4:$P$1304,MATCH(CONCATENATE($B34,"-",$C34),'Sort Table'!$A$4:$A$1304,0),MATCH(E$6,'Sort Table'!$B$4:$P$4,0))</f>
        <v>23000</v>
      </c>
      <c r="F34" s="62">
        <f>INDEX('Sort Table'!$B$4:$P$1304,MATCH(CONCATENATE($B34,"-",$C34),'Sort Table'!$A$4:$A$1304,0),MATCH(F$6,'Sort Table'!$B$4:$P$4,0))</f>
        <v>23000</v>
      </c>
      <c r="G34" s="62">
        <f>INDEX('Sort Table'!$B$4:$P$1304,MATCH(CONCATENATE($B34,"-",$C34),'Sort Table'!$A$4:$A$1304,0),MATCH(G$6,'Sort Table'!$B$4:$P$4,0))</f>
        <v>23000</v>
      </c>
      <c r="H34" s="62">
        <f>INDEX('Sort Table'!$B$4:$P$1304,MATCH(CONCATENATE($B34,"-",$C34),'Sort Table'!$A$4:$A$1304,0),MATCH(H$6,'Sort Table'!$B$4:$P$4,0))</f>
        <v>23000</v>
      </c>
      <c r="I34" s="62">
        <f>INDEX('Sort Table'!$B$4:$P$1304,MATCH(CONCATENATE($B34,"-",$C34),'Sort Table'!$A$4:$A$1304,0),MATCH(I$6,'Sort Table'!$B$4:$P$4,0))</f>
        <v>23000</v>
      </c>
      <c r="J34" s="63">
        <f>INDEX('Sort Table'!$B$4:$P$1304,MATCH(CONCATENATE($B34,"-",$C34),'Sort Table'!$A$4:$A$1304,0),MATCH(J$6,'Sort Table'!$B$4:$P$4,0))</f>
        <v>23000</v>
      </c>
      <c r="K34" s="62">
        <f>INDEX('Sort Table'!$B$4:$P$1304,MATCH(CONCATENATE($B34,"-",$C34),'Sort Table'!$A$4:$A$1304,0),MATCH(K$6,'Sort Table'!$B$4:$P$4,0))</f>
        <v>23000</v>
      </c>
      <c r="L34" s="62">
        <f>INDEX('Sort Table'!$B$4:$P$1304,MATCH(CONCATENATE($B34,"-",$C34),'Sort Table'!$A$4:$A$1304,0),MATCH(L$6,'Sort Table'!$B$4:$P$4,0))</f>
        <v>23000</v>
      </c>
      <c r="M34" s="62">
        <f>INDEX('Sort Table'!$B$4:$P$1304,MATCH(CONCATENATE($B34,"-",$C34),'Sort Table'!$A$4:$A$1304,0),MATCH(M$6,'Sort Table'!$B$4:$P$4,0))</f>
        <v>23000</v>
      </c>
      <c r="N34" s="64">
        <f>INDEX('Sort Table'!$B$4:$P$1304,MATCH(CONCATENATE($B34,"-",$C34),'Sort Table'!$A$4:$A$1304,0),MATCH(N$6,'Sort Table'!$B$4:$P$4,0))</f>
        <v>23000</v>
      </c>
      <c r="O34" s="62">
        <f>INDEX('Sort Table'!$B$4:$P$1304,MATCH(CONCATENATE($B34,"-",$C34),'Sort Table'!$A$4:$A$1304,0),MATCH(O$6,'Sort Table'!$B$4:$P$4,0))</f>
        <v>23000</v>
      </c>
      <c r="P34" s="91">
        <f t="shared" si="6"/>
        <v>23000</v>
      </c>
      <c r="Q34" s="71">
        <f t="shared" si="7"/>
        <v>1.1769371489976845E-3</v>
      </c>
      <c r="R34" s="71">
        <f t="shared" si="8"/>
        <v>1.0043668122270743E-3</v>
      </c>
      <c r="S34" s="71">
        <f t="shared" si="9"/>
        <v>1.3142857142857142E-3</v>
      </c>
      <c r="U34"/>
      <c r="V34"/>
      <c r="W34"/>
      <c r="X34"/>
      <c r="Y34"/>
      <c r="Z34"/>
      <c r="AA34"/>
      <c r="AB34"/>
      <c r="AC34"/>
      <c r="AD34"/>
      <c r="AE34"/>
      <c r="AF34"/>
      <c r="AG34"/>
      <c r="AH34"/>
    </row>
    <row r="35" spans="1:34" s="61" customFormat="1" x14ac:dyDescent="0.25">
      <c r="A35" s="65" t="s">
        <v>466</v>
      </c>
      <c r="B35" s="65" t="s">
        <v>195</v>
      </c>
      <c r="C35" s="65" t="s">
        <v>39</v>
      </c>
      <c r="D35" s="62">
        <f>INDEX('Sort Table'!$B$4:$P$1304,MATCH(CONCATENATE($B35,"-",$C35),'Sort Table'!$A$4:$A$1304,0),MATCH(D$6,'Sort Table'!$B$4:$P$4,0))</f>
        <v>0</v>
      </c>
      <c r="E35" s="62">
        <f>INDEX('Sort Table'!$B$4:$P$1304,MATCH(CONCATENATE($B35,"-",$C35),'Sort Table'!$A$4:$A$1304,0),MATCH(E$6,'Sort Table'!$B$4:$P$4,0))</f>
        <v>30000</v>
      </c>
      <c r="F35" s="62">
        <f>INDEX('Sort Table'!$B$4:$P$1304,MATCH(CONCATENATE($B35,"-",$C35),'Sort Table'!$A$4:$A$1304,0),MATCH(F$6,'Sort Table'!$B$4:$P$4,0))</f>
        <v>20000</v>
      </c>
      <c r="G35" s="62">
        <f>INDEX('Sort Table'!$B$4:$P$1304,MATCH(CONCATENATE($B35,"-",$C35),'Sort Table'!$A$4:$A$1304,0),MATCH(G$6,'Sort Table'!$B$4:$P$4,0))</f>
        <v>10000</v>
      </c>
      <c r="H35" s="62">
        <f>INDEX('Sort Table'!$B$4:$P$1304,MATCH(CONCATENATE($B35,"-",$C35),'Sort Table'!$A$4:$A$1304,0),MATCH(H$6,'Sort Table'!$B$4:$P$4,0))</f>
        <v>20000</v>
      </c>
      <c r="I35" s="62">
        <f>INDEX('Sort Table'!$B$4:$P$1304,MATCH(CONCATENATE($B35,"-",$C35),'Sort Table'!$A$4:$A$1304,0),MATCH(I$6,'Sort Table'!$B$4:$P$4,0))</f>
        <v>35000</v>
      </c>
      <c r="J35" s="63">
        <f>INDEX('Sort Table'!$B$4:$P$1304,MATCH(CONCATENATE($B35,"-",$C35),'Sort Table'!$A$4:$A$1304,0),MATCH(J$6,'Sort Table'!$B$4:$P$4,0))</f>
        <v>35000</v>
      </c>
      <c r="K35" s="62">
        <f>INDEX('Sort Table'!$B$4:$P$1304,MATCH(CONCATENATE($B35,"-",$C35),'Sort Table'!$A$4:$A$1304,0),MATCH(K$6,'Sort Table'!$B$4:$P$4,0))</f>
        <v>35000</v>
      </c>
      <c r="L35" s="62">
        <f>INDEX('Sort Table'!$B$4:$P$1304,MATCH(CONCATENATE($B35,"-",$C35),'Sort Table'!$A$4:$A$1304,0),MATCH(L$6,'Sort Table'!$B$4:$P$4,0))</f>
        <v>25000</v>
      </c>
      <c r="M35" s="62">
        <f>INDEX('Sort Table'!$B$4:$P$1304,MATCH(CONCATENATE($B35,"-",$C35),'Sort Table'!$A$4:$A$1304,0),MATCH(M$6,'Sort Table'!$B$4:$P$4,0))</f>
        <v>20000</v>
      </c>
      <c r="N35" s="64">
        <f>INDEX('Sort Table'!$B$4:$P$1304,MATCH(CONCATENATE($B35,"-",$C35),'Sort Table'!$A$4:$A$1304,0),MATCH(N$6,'Sort Table'!$B$4:$P$4,0))</f>
        <v>10000</v>
      </c>
      <c r="O35" s="62">
        <f>INDEX('Sort Table'!$B$4:$P$1304,MATCH(CONCATENATE($B35,"-",$C35),'Sort Table'!$A$4:$A$1304,0),MATCH(O$6,'Sort Table'!$B$4:$P$4,0))</f>
        <v>20000</v>
      </c>
      <c r="P35" s="91">
        <f t="shared" si="6"/>
        <v>21666.666666666668</v>
      </c>
      <c r="Q35" s="71">
        <f t="shared" si="7"/>
        <v>1.1087089084760797E-3</v>
      </c>
      <c r="R35" s="71">
        <f t="shared" si="8"/>
        <v>1.5283842794759825E-3</v>
      </c>
      <c r="S35" s="71">
        <f t="shared" si="9"/>
        <v>0</v>
      </c>
    </row>
    <row r="36" spans="1:34" s="61" customFormat="1" x14ac:dyDescent="0.25">
      <c r="A36" s="65" t="s">
        <v>282</v>
      </c>
      <c r="B36" s="65" t="s">
        <v>282</v>
      </c>
      <c r="C36" s="65" t="s">
        <v>39</v>
      </c>
      <c r="D36" s="62">
        <f>INDEX('Sort Table'!$B$4:$P$1304,MATCH(CONCATENATE($B36,"-",$C36),'Sort Table'!$A$4:$A$1304,0),MATCH(D$6,'Sort Table'!$B$4:$P$4,0))</f>
        <v>12444</v>
      </c>
      <c r="E36" s="62">
        <f>INDEX('Sort Table'!$B$4:$P$1304,MATCH(CONCATENATE($B36,"-",$C36),'Sort Table'!$A$4:$A$1304,0),MATCH(E$6,'Sort Table'!$B$4:$P$4,0))</f>
        <v>8971</v>
      </c>
      <c r="F36" s="62">
        <f>INDEX('Sort Table'!$B$4:$P$1304,MATCH(CONCATENATE($B36,"-",$C36),'Sort Table'!$A$4:$A$1304,0),MATCH(F$6,'Sort Table'!$B$4:$P$4,0))</f>
        <v>7541</v>
      </c>
      <c r="G36" s="62">
        <f>INDEX('Sort Table'!$B$4:$P$1304,MATCH(CONCATENATE($B36,"-",$C36),'Sort Table'!$A$4:$A$1304,0),MATCH(G$6,'Sort Table'!$B$4:$P$4,0))</f>
        <v>12473</v>
      </c>
      <c r="H36" s="62">
        <f>INDEX('Sort Table'!$B$4:$P$1304,MATCH(CONCATENATE($B36,"-",$C36),'Sort Table'!$A$4:$A$1304,0),MATCH(H$6,'Sort Table'!$B$4:$P$4,0))</f>
        <v>12591</v>
      </c>
      <c r="I36" s="62">
        <f>INDEX('Sort Table'!$B$4:$P$1304,MATCH(CONCATENATE($B36,"-",$C36),'Sort Table'!$A$4:$A$1304,0),MATCH(I$6,'Sort Table'!$B$4:$P$4,0))</f>
        <v>12731</v>
      </c>
      <c r="J36" s="63">
        <f>INDEX('Sort Table'!$B$4:$P$1304,MATCH(CONCATENATE($B36,"-",$C36),'Sort Table'!$A$4:$A$1304,0),MATCH(J$6,'Sort Table'!$B$4:$P$4,0))</f>
        <v>12637</v>
      </c>
      <c r="K36" s="62">
        <f>INDEX('Sort Table'!$B$4:$P$1304,MATCH(CONCATENATE($B36,"-",$C36),'Sort Table'!$A$4:$A$1304,0),MATCH(K$6,'Sort Table'!$B$4:$P$4,0))</f>
        <v>13556</v>
      </c>
      <c r="L36" s="62">
        <f>INDEX('Sort Table'!$B$4:$P$1304,MATCH(CONCATENATE($B36,"-",$C36),'Sort Table'!$A$4:$A$1304,0),MATCH(L$6,'Sort Table'!$B$4:$P$4,0))</f>
        <v>13084</v>
      </c>
      <c r="M36" s="62">
        <f>INDEX('Sort Table'!$B$4:$P$1304,MATCH(CONCATENATE($B36,"-",$C36),'Sort Table'!$A$4:$A$1304,0),MATCH(M$6,'Sort Table'!$B$4:$P$4,0))</f>
        <v>11571</v>
      </c>
      <c r="N36" s="64">
        <f>INDEX('Sort Table'!$B$4:$P$1304,MATCH(CONCATENATE($B36,"-",$C36),'Sort Table'!$A$4:$A$1304,0),MATCH(N$6,'Sort Table'!$B$4:$P$4,0))</f>
        <v>9252</v>
      </c>
      <c r="O36" s="62">
        <f>INDEX('Sort Table'!$B$4:$P$1304,MATCH(CONCATENATE($B36,"-",$C36),'Sort Table'!$A$4:$A$1304,0),MATCH(O$6,'Sort Table'!$B$4:$P$4,0))</f>
        <v>8931</v>
      </c>
      <c r="P36" s="91">
        <f t="shared" si="6"/>
        <v>11315.166666666666</v>
      </c>
      <c r="Q36" s="71">
        <f t="shared" si="7"/>
        <v>5.7901043465653475E-4</v>
      </c>
      <c r="R36" s="71">
        <f t="shared" si="8"/>
        <v>5.9196506550218339E-4</v>
      </c>
      <c r="S36" s="71">
        <f t="shared" si="9"/>
        <v>7.1108571428571432E-4</v>
      </c>
    </row>
    <row r="37" spans="1:34" s="61" customFormat="1" x14ac:dyDescent="0.25">
      <c r="A37" s="65" t="s">
        <v>2</v>
      </c>
      <c r="B37" s="65" t="s">
        <v>2</v>
      </c>
      <c r="C37" s="65" t="s">
        <v>39</v>
      </c>
      <c r="D37" s="62">
        <f>INDEX('Sort Table'!$B$4:$P$1304,MATCH(CONCATENATE($B37,"-",$C37),'Sort Table'!$A$4:$A$1304,0),MATCH(D$6,'Sort Table'!$B$4:$P$4,0))</f>
        <v>7005</v>
      </c>
      <c r="E37" s="62">
        <f>INDEX('Sort Table'!$B$4:$P$1304,MATCH(CONCATENATE($B37,"-",$C37),'Sort Table'!$A$4:$A$1304,0),MATCH(E$6,'Sort Table'!$B$4:$P$4,0))</f>
        <v>4416</v>
      </c>
      <c r="F37" s="62">
        <f>INDEX('Sort Table'!$B$4:$P$1304,MATCH(CONCATENATE($B37,"-",$C37),'Sort Table'!$A$4:$A$1304,0),MATCH(F$6,'Sort Table'!$B$4:$P$4,0))</f>
        <v>3073</v>
      </c>
      <c r="G37" s="62">
        <f>INDEX('Sort Table'!$B$4:$P$1304,MATCH(CONCATENATE($B37,"-",$C37),'Sort Table'!$A$4:$A$1304,0),MATCH(G$6,'Sort Table'!$B$4:$P$4,0))</f>
        <v>6515</v>
      </c>
      <c r="H37" s="62">
        <f>INDEX('Sort Table'!$B$4:$P$1304,MATCH(CONCATENATE($B37,"-",$C37),'Sort Table'!$A$4:$A$1304,0),MATCH(H$6,'Sort Table'!$B$4:$P$4,0))</f>
        <v>6900</v>
      </c>
      <c r="I37" s="62">
        <f>INDEX('Sort Table'!$B$4:$P$1304,MATCH(CONCATENATE($B37,"-",$C37),'Sort Table'!$A$4:$A$1304,0),MATCH(I$6,'Sort Table'!$B$4:$P$4,0))</f>
        <v>7066</v>
      </c>
      <c r="J37" s="63">
        <f>INDEX('Sort Table'!$B$4:$P$1304,MATCH(CONCATENATE($B37,"-",$C37),'Sort Table'!$A$4:$A$1304,0),MATCH(J$6,'Sort Table'!$B$4:$P$4,0))</f>
        <v>8358</v>
      </c>
      <c r="K37" s="62">
        <f>INDEX('Sort Table'!$B$4:$P$1304,MATCH(CONCATENATE($B37,"-",$C37),'Sort Table'!$A$4:$A$1304,0),MATCH(K$6,'Sort Table'!$B$4:$P$4,0))</f>
        <v>8412</v>
      </c>
      <c r="L37" s="62">
        <f>INDEX('Sort Table'!$B$4:$P$1304,MATCH(CONCATENATE($B37,"-",$C37),'Sort Table'!$A$4:$A$1304,0),MATCH(L$6,'Sort Table'!$B$4:$P$4,0))</f>
        <v>8215</v>
      </c>
      <c r="M37" s="62">
        <f>INDEX('Sort Table'!$B$4:$P$1304,MATCH(CONCATENATE($B37,"-",$C37),'Sort Table'!$A$4:$A$1304,0),MATCH(M$6,'Sort Table'!$B$4:$P$4,0))</f>
        <v>5359</v>
      </c>
      <c r="N37" s="64">
        <f>INDEX('Sort Table'!$B$4:$P$1304,MATCH(CONCATENATE($B37,"-",$C37),'Sort Table'!$A$4:$A$1304,0),MATCH(N$6,'Sort Table'!$B$4:$P$4,0))</f>
        <v>4212</v>
      </c>
      <c r="O37" s="62">
        <f>INDEX('Sort Table'!$B$4:$P$1304,MATCH(CONCATENATE($B37,"-",$C37),'Sort Table'!$A$4:$A$1304,0),MATCH(O$6,'Sort Table'!$B$4:$P$4,0))</f>
        <v>3874</v>
      </c>
      <c r="P37" s="91">
        <f t="shared" si="6"/>
        <v>6117.083333333333</v>
      </c>
      <c r="Q37" s="71">
        <f t="shared" si="7"/>
        <v>3.1301837471802547E-4</v>
      </c>
      <c r="R37" s="71">
        <f t="shared" si="8"/>
        <v>3.6733624454148473E-4</v>
      </c>
      <c r="S37" s="71">
        <f t="shared" si="9"/>
        <v>4.002857142857143E-4</v>
      </c>
    </row>
    <row r="38" spans="1:34" s="61" customFormat="1" x14ac:dyDescent="0.25">
      <c r="A38" s="65"/>
      <c r="B38" s="65"/>
      <c r="C38" s="65"/>
      <c r="D38" s="67"/>
      <c r="E38" s="67"/>
      <c r="F38" s="67"/>
      <c r="G38" s="67"/>
      <c r="H38" s="67"/>
      <c r="I38" s="67"/>
      <c r="J38" s="67"/>
      <c r="K38" s="67"/>
      <c r="L38" s="67"/>
      <c r="M38" s="67"/>
      <c r="N38" s="67"/>
      <c r="O38" s="67"/>
      <c r="P38" s="67"/>
      <c r="Q38" s="67"/>
      <c r="R38" s="67"/>
      <c r="S38" s="67"/>
    </row>
    <row r="39" spans="1:34" s="61" customFormat="1" x14ac:dyDescent="0.25">
      <c r="A39" s="65" t="s">
        <v>446</v>
      </c>
      <c r="B39" s="65"/>
      <c r="C39" s="65"/>
      <c r="D39" s="86">
        <f t="shared" ref="D39:P39" si="10">SUM(D30:D38)</f>
        <v>890018</v>
      </c>
      <c r="E39" s="86">
        <f t="shared" si="10"/>
        <v>733118</v>
      </c>
      <c r="F39" s="86">
        <f t="shared" si="10"/>
        <v>762493</v>
      </c>
      <c r="G39" s="86">
        <f t="shared" si="10"/>
        <v>890712</v>
      </c>
      <c r="H39" s="86">
        <f t="shared" si="10"/>
        <v>913135</v>
      </c>
      <c r="I39" s="86">
        <f t="shared" si="10"/>
        <v>1198009</v>
      </c>
      <c r="J39" s="86">
        <f t="shared" si="10"/>
        <v>1154936</v>
      </c>
      <c r="K39" s="86">
        <f t="shared" si="10"/>
        <v>1255107</v>
      </c>
      <c r="L39" s="86">
        <f t="shared" si="10"/>
        <v>1099238</v>
      </c>
      <c r="M39" s="86">
        <f t="shared" si="10"/>
        <v>1157377</v>
      </c>
      <c r="N39" s="86">
        <f t="shared" si="10"/>
        <v>759543</v>
      </c>
      <c r="O39" s="86">
        <f t="shared" si="10"/>
        <v>718166</v>
      </c>
      <c r="P39" s="86">
        <f t="shared" si="10"/>
        <v>960987.66666666663</v>
      </c>
      <c r="Q39" s="80">
        <f>+P39/$P$46</f>
        <v>4.9174873244721903E-2</v>
      </c>
      <c r="R39" s="80">
        <f>+K39/$K$46</f>
        <v>5.4808165938864631E-2</v>
      </c>
      <c r="S39" s="80">
        <f>+D39/$D$46</f>
        <v>5.0858171428571429E-2</v>
      </c>
    </row>
    <row r="40" spans="1:34" s="61" customFormat="1" x14ac:dyDescent="0.25">
      <c r="A40" s="65"/>
      <c r="B40" s="65"/>
      <c r="C40" s="65"/>
      <c r="D40" s="67"/>
      <c r="E40" s="67"/>
      <c r="F40" s="67"/>
      <c r="G40" s="67"/>
      <c r="H40" s="67"/>
      <c r="I40" s="67"/>
      <c r="J40" s="67"/>
      <c r="K40" s="67"/>
      <c r="L40" s="67"/>
      <c r="M40" s="67"/>
      <c r="N40" s="67"/>
      <c r="O40" s="67"/>
      <c r="P40" s="67"/>
      <c r="Q40" s="67"/>
      <c r="R40" s="67"/>
      <c r="S40" s="67"/>
    </row>
    <row r="41" spans="1:34" s="61" customFormat="1" x14ac:dyDescent="0.25">
      <c r="A41" s="65" t="s">
        <v>447</v>
      </c>
      <c r="B41" s="65"/>
      <c r="C41" s="65"/>
      <c r="D41" s="62">
        <f t="shared" ref="D41:P41" si="11">+D29+D39</f>
        <v>17400912</v>
      </c>
      <c r="E41" s="62">
        <f t="shared" si="11"/>
        <v>16670509</v>
      </c>
      <c r="F41" s="62">
        <f t="shared" si="11"/>
        <v>15308382</v>
      </c>
      <c r="G41" s="62">
        <f t="shared" si="11"/>
        <v>17874659</v>
      </c>
      <c r="H41" s="62">
        <f t="shared" si="11"/>
        <v>18666273</v>
      </c>
      <c r="I41" s="62">
        <f t="shared" si="11"/>
        <v>21038534</v>
      </c>
      <c r="J41" s="62">
        <f t="shared" si="11"/>
        <v>21155049</v>
      </c>
      <c r="K41" s="62">
        <f t="shared" si="11"/>
        <v>20965294</v>
      </c>
      <c r="L41" s="62">
        <f t="shared" si="11"/>
        <v>22267644</v>
      </c>
      <c r="M41" s="62">
        <f t="shared" si="11"/>
        <v>20043484</v>
      </c>
      <c r="N41" s="62">
        <f t="shared" si="11"/>
        <v>18252945</v>
      </c>
      <c r="O41" s="62">
        <f t="shared" si="11"/>
        <v>15744828</v>
      </c>
      <c r="P41" s="62">
        <f t="shared" si="11"/>
        <v>18782376.083333332</v>
      </c>
      <c r="Q41" s="85">
        <f>+P41/$P$46</f>
        <v>0.96111635473567947</v>
      </c>
      <c r="R41" s="85">
        <f>+K41/$K$46</f>
        <v>0.91551502183406108</v>
      </c>
      <c r="S41" s="85">
        <f t="shared" ref="S41" si="12">+D41/$D$46</f>
        <v>0.99433782857142861</v>
      </c>
    </row>
    <row r="42" spans="1:34" s="61" customFormat="1" x14ac:dyDescent="0.25">
      <c r="A42" s="123"/>
      <c r="B42" s="65"/>
      <c r="C42" s="65"/>
      <c r="D42" s="62"/>
      <c r="E42" s="62"/>
      <c r="F42" s="62"/>
      <c r="G42" s="62"/>
      <c r="H42" s="62"/>
      <c r="I42" s="62"/>
      <c r="J42" s="62"/>
      <c r="K42" s="62"/>
      <c r="L42" s="62"/>
      <c r="M42" s="62"/>
      <c r="N42" s="62"/>
      <c r="O42" s="62"/>
      <c r="P42" s="62"/>
      <c r="Q42" s="85"/>
      <c r="R42" s="85"/>
      <c r="S42" s="85"/>
    </row>
    <row r="43" spans="1:34" s="66" customFormat="1" ht="22.5" customHeight="1" x14ac:dyDescent="0.25">
      <c r="A43" s="124" t="s">
        <v>477</v>
      </c>
      <c r="B43" s="125"/>
      <c r="C43" s="125"/>
      <c r="D43" s="62">
        <f>(+D41*1.07369760846624)-D41</f>
        <v>1282405.5995314978</v>
      </c>
      <c r="E43" s="62">
        <f>(+E41*1.07369760846624)-E41</f>
        <v>1228576.6452149302</v>
      </c>
      <c r="F43" s="62">
        <f>(+F41*1.07369760846624)-F41</f>
        <v>1128191.1428876352</v>
      </c>
      <c r="G43" s="62">
        <f t="shared" ref="G43:N43" si="13">(+G41*1.07369760846624)-G41</f>
        <v>1317319.6204495542</v>
      </c>
      <c r="H43" s="62">
        <f t="shared" si="13"/>
        <v>1375659.6790779456</v>
      </c>
      <c r="I43" s="62">
        <f t="shared" si="13"/>
        <v>1550489.641435679</v>
      </c>
      <c r="J43" s="62">
        <f t="shared" si="13"/>
        <v>1559076.5182861201</v>
      </c>
      <c r="K43" s="62">
        <f t="shared" si="13"/>
        <v>1545092.0285916105</v>
      </c>
      <c r="L43" s="62">
        <f t="shared" si="13"/>
        <v>1641072.1089776158</v>
      </c>
      <c r="M43" s="62">
        <f t="shared" si="13"/>
        <v>1477156.8361313455</v>
      </c>
      <c r="N43" s="62">
        <f t="shared" si="13"/>
        <v>1345198.3939658105</v>
      </c>
      <c r="O43" s="62">
        <f>(+O41*1.07369760846624)-O41</f>
        <v>1160356.1693122908</v>
      </c>
      <c r="P43" s="62">
        <f>(+P41*1.07370030834758)-P41</f>
        <v>1384266.9088418782</v>
      </c>
      <c r="Q43" s="85">
        <f>+P43/$P$46</f>
        <v>7.0834571701921645E-2</v>
      </c>
      <c r="R43" s="85">
        <f>+K43/$K$46</f>
        <v>6.7471267624087797E-2</v>
      </c>
      <c r="S43" s="85">
        <f t="shared" ref="S43:S44" si="14">+D43/$D$46</f>
        <v>7.3280319973228453E-2</v>
      </c>
      <c r="W43" s="61"/>
      <c r="X43" s="61"/>
      <c r="Y43" s="61"/>
      <c r="Z43" s="61"/>
      <c r="AA43" s="61"/>
      <c r="AB43" s="61"/>
      <c r="AC43" s="61"/>
      <c r="AD43" s="61"/>
      <c r="AE43" s="61"/>
      <c r="AF43" s="61"/>
      <c r="AG43" s="61"/>
      <c r="AH43" s="61"/>
    </row>
    <row r="44" spans="1:34" s="61" customFormat="1" ht="19.5" customHeight="1" x14ac:dyDescent="0.25">
      <c r="A44" s="65" t="s">
        <v>448</v>
      </c>
      <c r="B44" s="65"/>
      <c r="C44" s="65"/>
      <c r="D44" s="62">
        <f>+D46-D41-D43</f>
        <v>-1183317.5995314978</v>
      </c>
      <c r="E44" s="62">
        <f t="shared" ref="E44:P44" si="15">+E46-E41-E43</f>
        <v>-1602085.6452149302</v>
      </c>
      <c r="F44" s="62">
        <f t="shared" si="15"/>
        <v>-253573.14288763516</v>
      </c>
      <c r="G44" s="62">
        <f t="shared" si="15"/>
        <v>742021.37955044582</v>
      </c>
      <c r="H44" s="62">
        <f t="shared" si="15"/>
        <v>253067.32092205435</v>
      </c>
      <c r="I44" s="62">
        <f t="shared" si="15"/>
        <v>-803023.64143567905</v>
      </c>
      <c r="J44" s="62">
        <f t="shared" si="15"/>
        <v>220874.48171387985</v>
      </c>
      <c r="K44" s="62">
        <f t="shared" si="15"/>
        <v>389613.97140838951</v>
      </c>
      <c r="L44" s="62">
        <f t="shared" si="15"/>
        <v>-2235716.1089776158</v>
      </c>
      <c r="M44" s="62">
        <f t="shared" si="15"/>
        <v>-441640.83613134548</v>
      </c>
      <c r="N44" s="62">
        <f t="shared" si="15"/>
        <v>-1768143.3939658105</v>
      </c>
      <c r="O44" s="62">
        <f t="shared" si="15"/>
        <v>-810184.16931229085</v>
      </c>
      <c r="P44" s="62">
        <f t="shared" si="15"/>
        <v>-624392.99217521027</v>
      </c>
      <c r="Q44" s="85">
        <f>+P44/$P$46</f>
        <v>-3.1950926437601106E-2</v>
      </c>
      <c r="R44" s="85">
        <f>+K44/$K$46</f>
        <v>1.7013710541851069E-2</v>
      </c>
      <c r="S44" s="85">
        <f t="shared" si="14"/>
        <v>-6.7618148544657017E-2</v>
      </c>
    </row>
    <row r="45" spans="1:34" s="61" customFormat="1" x14ac:dyDescent="0.25">
      <c r="A45" s="65"/>
      <c r="B45" s="65"/>
      <c r="C45" s="65"/>
      <c r="D45" s="65"/>
      <c r="E45" s="65"/>
      <c r="F45" s="65"/>
      <c r="G45" s="65"/>
      <c r="H45" s="65"/>
      <c r="I45" s="65"/>
      <c r="J45" s="65"/>
      <c r="K45" s="65"/>
      <c r="L45" s="65"/>
      <c r="M45" s="65"/>
      <c r="N45" s="65"/>
      <c r="O45" s="65"/>
      <c r="P45" s="65"/>
      <c r="Q45" s="65"/>
      <c r="R45" s="65"/>
      <c r="S45" s="65"/>
    </row>
    <row r="46" spans="1:34" s="61" customFormat="1" ht="13.8" thickBot="1" x14ac:dyDescent="0.3">
      <c r="A46" s="65" t="s">
        <v>449</v>
      </c>
      <c r="B46" s="65"/>
      <c r="C46" s="65"/>
      <c r="D46" s="87">
        <f>'E11 Report 2014'!C$15*1000</f>
        <v>17500000</v>
      </c>
      <c r="E46" s="87">
        <f>'E11 Report 2014'!D$15*1000</f>
        <v>16297000</v>
      </c>
      <c r="F46" s="87">
        <f>'E11 Report 2014'!E$15*1000</f>
        <v>16183000</v>
      </c>
      <c r="G46" s="87">
        <f>'E11 Report 2014'!F$15*1000</f>
        <v>19934000</v>
      </c>
      <c r="H46" s="87">
        <f>'E11 Report 2014'!G$15*1000</f>
        <v>20295000</v>
      </c>
      <c r="I46" s="87">
        <f>'E11 Report 2014'!H$15*1000</f>
        <v>21786000</v>
      </c>
      <c r="J46" s="88">
        <f>'E11 Report 2014'!I$15*1000</f>
        <v>22935000</v>
      </c>
      <c r="K46" s="87">
        <f>'E11 Report 2014'!J$15*1000</f>
        <v>22900000</v>
      </c>
      <c r="L46" s="87">
        <f>'E11 Report 2014'!K$15*1000</f>
        <v>21673000</v>
      </c>
      <c r="M46" s="87">
        <f>'E11 Report 2014'!L$15*1000</f>
        <v>21079000</v>
      </c>
      <c r="N46" s="89">
        <f>'E11 Report 2014'!M$15*1000</f>
        <v>17830000</v>
      </c>
      <c r="O46" s="87">
        <f>'E11 Report 2014'!N$15*1000</f>
        <v>16095000</v>
      </c>
      <c r="P46" s="87">
        <f>SUM(D46:O46)/12</f>
        <v>19542250</v>
      </c>
      <c r="Q46" s="83">
        <f>+P46/$P$46</f>
        <v>1</v>
      </c>
      <c r="R46" s="83">
        <f>+I46/$I$46</f>
        <v>1</v>
      </c>
      <c r="S46" s="83">
        <f>+E46/$E$46</f>
        <v>1</v>
      </c>
    </row>
    <row r="47" spans="1:34" ht="13.8" thickTop="1" x14ac:dyDescent="0.25">
      <c r="W47" s="61"/>
      <c r="X47" s="61"/>
      <c r="Y47" s="61"/>
      <c r="Z47" s="61"/>
      <c r="AA47" s="61"/>
      <c r="AB47" s="61"/>
      <c r="AC47" s="61"/>
      <c r="AD47" s="61"/>
      <c r="AE47" s="61"/>
      <c r="AF47" s="61"/>
      <c r="AG47" s="61"/>
      <c r="AH47" s="61"/>
    </row>
    <row r="48" spans="1:34" x14ac:dyDescent="0.25">
      <c r="W48" s="61"/>
      <c r="X48" s="61"/>
      <c r="Y48" s="61"/>
      <c r="Z48" s="61"/>
      <c r="AA48" s="61"/>
      <c r="AB48" s="61"/>
      <c r="AC48" s="61"/>
      <c r="AD48" s="61"/>
      <c r="AE48" s="61"/>
      <c r="AF48" s="61"/>
      <c r="AG48" s="61"/>
      <c r="AH48" s="61"/>
    </row>
    <row r="49" spans="2:34" x14ac:dyDescent="0.25">
      <c r="W49" s="61"/>
      <c r="X49" s="61"/>
      <c r="Y49" s="61"/>
      <c r="Z49" s="61"/>
      <c r="AA49" s="61"/>
      <c r="AB49" s="61"/>
      <c r="AC49" s="61"/>
      <c r="AD49" s="61"/>
      <c r="AE49" s="61"/>
      <c r="AF49" s="61"/>
      <c r="AG49" s="61"/>
      <c r="AH49" s="61"/>
    </row>
    <row r="50" spans="2:34" x14ac:dyDescent="0.25">
      <c r="W50" s="61"/>
      <c r="X50" s="61"/>
      <c r="Y50" s="61"/>
      <c r="Z50" s="61"/>
      <c r="AA50" s="61"/>
      <c r="AB50" s="61"/>
      <c r="AC50" s="61"/>
      <c r="AD50" s="61"/>
      <c r="AE50" s="61"/>
      <c r="AF50" s="61"/>
      <c r="AG50" s="61"/>
      <c r="AH50" s="61"/>
    </row>
    <row r="51" spans="2:34" x14ac:dyDescent="0.25">
      <c r="W51" s="61"/>
      <c r="X51" s="61"/>
      <c r="Y51" s="61"/>
      <c r="Z51" s="61"/>
      <c r="AA51" s="61"/>
      <c r="AB51" s="61"/>
      <c r="AC51" s="61"/>
      <c r="AD51" s="61"/>
      <c r="AE51" s="61"/>
      <c r="AF51" s="61"/>
      <c r="AG51" s="61"/>
      <c r="AH51" s="61"/>
    </row>
    <row r="52" spans="2:34" x14ac:dyDescent="0.25">
      <c r="W52" s="61"/>
      <c r="X52" s="61"/>
      <c r="Y52" s="61"/>
      <c r="Z52" s="61"/>
      <c r="AA52" s="61"/>
      <c r="AB52" s="61"/>
      <c r="AC52" s="61"/>
      <c r="AD52" s="61"/>
      <c r="AE52" s="61"/>
      <c r="AF52" s="61"/>
      <c r="AG52" s="61"/>
      <c r="AH52" s="61"/>
    </row>
    <row r="53" spans="2:34" x14ac:dyDescent="0.25">
      <c r="W53" s="61"/>
      <c r="X53" s="61"/>
      <c r="Y53" s="61"/>
      <c r="Z53" s="61"/>
      <c r="AA53" s="61"/>
      <c r="AB53" s="61"/>
      <c r="AC53" s="61"/>
      <c r="AD53" s="61"/>
      <c r="AE53" s="61"/>
      <c r="AF53" s="61"/>
      <c r="AG53" s="61"/>
      <c r="AH53" s="61"/>
    </row>
    <row r="54" spans="2:34" x14ac:dyDescent="0.25">
      <c r="B54" s="65"/>
      <c r="D54" s="67"/>
      <c r="W54" s="61"/>
      <c r="X54" s="61"/>
      <c r="Y54" s="61"/>
      <c r="Z54" s="61"/>
      <c r="AA54" s="61"/>
      <c r="AB54" s="61"/>
      <c r="AC54" s="61"/>
      <c r="AD54" s="61"/>
      <c r="AE54" s="61"/>
      <c r="AF54" s="61"/>
      <c r="AG54" s="61"/>
      <c r="AH54" s="61"/>
    </row>
    <row r="55" spans="2:34" x14ac:dyDescent="0.25">
      <c r="B55" s="65"/>
      <c r="D55" s="67"/>
      <c r="W55" s="61"/>
      <c r="X55" s="61"/>
      <c r="Y55" s="61"/>
      <c r="Z55" s="61"/>
      <c r="AA55" s="61"/>
      <c r="AB55" s="61"/>
      <c r="AC55" s="61"/>
      <c r="AD55" s="61"/>
      <c r="AE55" s="61"/>
      <c r="AF55" s="61"/>
      <c r="AG55" s="61"/>
      <c r="AH55" s="61"/>
    </row>
    <row r="56" spans="2:34" x14ac:dyDescent="0.25">
      <c r="B56" s="65"/>
      <c r="D56" s="67"/>
      <c r="W56" s="61"/>
      <c r="X56" s="61"/>
      <c r="Y56" s="61"/>
      <c r="Z56" s="61"/>
      <c r="AA56" s="61"/>
      <c r="AB56" s="61"/>
      <c r="AC56" s="61"/>
      <c r="AD56" s="61"/>
      <c r="AE56" s="61"/>
      <c r="AF56" s="61"/>
      <c r="AG56" s="61"/>
      <c r="AH56" s="61"/>
    </row>
    <row r="57" spans="2:34" x14ac:dyDescent="0.25">
      <c r="B57" s="65"/>
      <c r="D57" s="67"/>
      <c r="W57" s="61"/>
      <c r="X57" s="61"/>
      <c r="Y57" s="61"/>
      <c r="Z57" s="61"/>
      <c r="AA57" s="61"/>
      <c r="AB57" s="61"/>
      <c r="AC57" s="61"/>
      <c r="AD57" s="61"/>
      <c r="AE57" s="61"/>
      <c r="AF57" s="61"/>
      <c r="AG57" s="61"/>
      <c r="AH57" s="61"/>
    </row>
    <row r="58" spans="2:34" x14ac:dyDescent="0.25">
      <c r="B58" s="65"/>
      <c r="D58" s="67"/>
      <c r="W58" s="61"/>
      <c r="X58" s="61"/>
      <c r="Y58" s="61"/>
      <c r="Z58" s="61"/>
      <c r="AA58" s="61"/>
      <c r="AB58" s="61"/>
      <c r="AC58" s="61"/>
      <c r="AD58" s="61"/>
      <c r="AE58" s="61"/>
      <c r="AF58" s="61"/>
      <c r="AG58" s="61"/>
      <c r="AH58" s="61"/>
    </row>
    <row r="59" spans="2:34" x14ac:dyDescent="0.25">
      <c r="B59" s="65"/>
      <c r="D59" s="67"/>
      <c r="W59" s="61"/>
      <c r="X59" s="61"/>
      <c r="Y59" s="61"/>
      <c r="Z59" s="61"/>
      <c r="AA59" s="61"/>
      <c r="AB59" s="61"/>
      <c r="AC59" s="61"/>
      <c r="AD59" s="61"/>
      <c r="AE59" s="61"/>
      <c r="AF59" s="61"/>
      <c r="AG59" s="61"/>
      <c r="AH59" s="61"/>
    </row>
    <row r="60" spans="2:34" x14ac:dyDescent="0.25">
      <c r="B60" s="65"/>
      <c r="D60" s="67"/>
      <c r="W60" s="61"/>
      <c r="X60" s="61"/>
      <c r="Y60" s="61"/>
      <c r="Z60" s="61"/>
      <c r="AA60" s="61"/>
      <c r="AB60" s="61"/>
      <c r="AC60" s="61"/>
      <c r="AD60" s="61"/>
      <c r="AE60" s="61"/>
      <c r="AF60" s="61"/>
      <c r="AG60" s="61"/>
      <c r="AH60" s="61"/>
    </row>
    <row r="61" spans="2:34" x14ac:dyDescent="0.25">
      <c r="B61" s="65"/>
      <c r="D61" s="67"/>
    </row>
    <row r="62" spans="2:34" x14ac:dyDescent="0.25">
      <c r="B62" s="65"/>
      <c r="D62" s="67"/>
    </row>
  </sheetData>
  <sortState ref="A8:S24">
    <sortCondition descending="1" ref="P8:P24"/>
  </sortState>
  <pageMargins left="0.5" right="0.5" top="1" bottom="1" header="0.5" footer="0.5"/>
  <pageSetup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T126"/>
  <sheetViews>
    <sheetView zoomScaleNormal="100" zoomScaleSheetLayoutView="75" workbookViewId="0">
      <selection activeCell="A2" sqref="A1:A2"/>
    </sheetView>
  </sheetViews>
  <sheetFormatPr defaultColWidth="9.109375" defaultRowHeight="13.2" x14ac:dyDescent="0.25"/>
  <cols>
    <col min="1" max="1" width="25" style="53" bestFit="1" customWidth="1"/>
    <col min="2" max="2" width="14.77734375" style="53" bestFit="1" customWidth="1"/>
    <col min="3" max="3" width="10.44140625" style="53" bestFit="1" customWidth="1"/>
    <col min="4" max="4" width="13.33203125" style="53" customWidth="1"/>
    <col min="5" max="5" width="12.88671875" style="53" customWidth="1"/>
    <col min="6" max="6" width="13.5546875" style="53" customWidth="1"/>
    <col min="7" max="7" width="13.33203125" style="53" customWidth="1"/>
    <col min="8" max="8" width="14" style="53" customWidth="1"/>
    <col min="9" max="9" width="13.33203125" style="53" customWidth="1"/>
    <col min="10" max="10" width="12.5546875" style="53" customWidth="1"/>
    <col min="11" max="11" width="13.6640625" style="53" customWidth="1"/>
    <col min="12" max="14" width="13.44140625" style="53" customWidth="1"/>
    <col min="15" max="15" width="13.6640625" style="53" customWidth="1"/>
    <col min="16" max="16" width="11.33203125" style="53" bestFit="1" customWidth="1"/>
    <col min="17" max="17" width="11.33203125" style="53" customWidth="1"/>
    <col min="18" max="16384" width="9.109375" style="53"/>
  </cols>
  <sheetData>
    <row r="1" spans="1:17" ht="14.4" x14ac:dyDescent="0.3">
      <c r="A1" s="150" t="s">
        <v>488</v>
      </c>
    </row>
    <row r="2" spans="1:17" ht="14.4" x14ac:dyDescent="0.3">
      <c r="A2" s="150" t="s">
        <v>485</v>
      </c>
    </row>
    <row r="4" spans="1:17" s="56" customFormat="1" ht="21" x14ac:dyDescent="0.4">
      <c r="A4" s="68" t="s">
        <v>471</v>
      </c>
      <c r="B4" s="54"/>
      <c r="C4" s="54"/>
      <c r="D4" s="54"/>
      <c r="E4" s="54"/>
      <c r="F4" s="54"/>
      <c r="G4" s="54"/>
      <c r="H4" s="54"/>
      <c r="I4" s="54"/>
      <c r="J4" s="54"/>
      <c r="K4" s="54"/>
      <c r="L4" s="54"/>
      <c r="M4" s="54"/>
      <c r="N4" s="54"/>
      <c r="O4" s="54"/>
      <c r="P4" s="54"/>
      <c r="Q4" s="55"/>
    </row>
    <row r="5" spans="1:17" s="56" customFormat="1" ht="10.8" thickBot="1" x14ac:dyDescent="0.25"/>
    <row r="6" spans="1:17" s="56" customFormat="1" ht="13.8" thickBot="1" x14ac:dyDescent="0.3">
      <c r="A6" s="65"/>
      <c r="B6" s="65"/>
      <c r="C6" s="65"/>
      <c r="D6" s="95">
        <v>41640</v>
      </c>
      <c r="E6" s="95">
        <v>41671</v>
      </c>
      <c r="F6" s="95">
        <v>41699</v>
      </c>
      <c r="G6" s="95">
        <v>41730</v>
      </c>
      <c r="H6" s="95">
        <v>41760</v>
      </c>
      <c r="I6" s="95">
        <v>41791</v>
      </c>
      <c r="J6" s="95">
        <v>41821</v>
      </c>
      <c r="K6" s="95">
        <v>41852</v>
      </c>
      <c r="L6" s="95">
        <v>41883</v>
      </c>
      <c r="M6" s="95">
        <v>41913</v>
      </c>
      <c r="N6" s="95">
        <v>41944</v>
      </c>
      <c r="O6" s="95">
        <v>41974</v>
      </c>
      <c r="P6" s="96" t="s">
        <v>450</v>
      </c>
      <c r="Q6" s="97" t="s">
        <v>451</v>
      </c>
    </row>
    <row r="7" spans="1:17" s="56" customFormat="1" ht="13.8" thickBot="1" x14ac:dyDescent="0.3">
      <c r="A7" s="65"/>
      <c r="B7" s="65"/>
      <c r="C7" s="65"/>
      <c r="D7" s="65"/>
      <c r="E7" s="65"/>
      <c r="F7" s="65"/>
      <c r="G7" s="65"/>
      <c r="H7" s="65"/>
      <c r="I7" s="65"/>
      <c r="J7" s="65"/>
      <c r="K7" s="65"/>
      <c r="L7" s="65"/>
      <c r="M7" s="65"/>
      <c r="N7" s="65"/>
      <c r="O7" s="65"/>
      <c r="P7" s="65"/>
      <c r="Q7" s="65"/>
    </row>
    <row r="8" spans="1:17" x14ac:dyDescent="0.25">
      <c r="A8" s="65" t="s">
        <v>408</v>
      </c>
      <c r="B8" s="98"/>
      <c r="C8" s="65" t="s">
        <v>18</v>
      </c>
      <c r="D8" s="99" t="str">
        <f>INDEX('Sort Table'!$A$4:$O$1304,MATCH(CONCATENATE($B10,"-",$C8),'Sort Table'!$A$4:$A$1304,0),MATCH(D$6,'Sort Table'!$A$4:$O$4,0))</f>
        <v xml:space="preserve"> Thu, Jan  23 </v>
      </c>
      <c r="E8" s="99" t="str">
        <f>INDEX('Sort Table'!$A$4:$O$1304,MATCH(CONCATENATE($B10,"-",$C8),'Sort Table'!$A$4:$A$1304,0),MATCH(E$6,'Sort Table'!$A$4:$O$4,0))</f>
        <v xml:space="preserve"> Sun, Feb  23 </v>
      </c>
      <c r="F8" s="99" t="str">
        <f>INDEX('Sort Table'!$A$4:$O$1304,MATCH(CONCATENATE($B10,"-",$C8),'Sort Table'!$A$4:$A$1304,0),MATCH(F$6,'Sort Table'!$A$4:$O$4,0))</f>
        <v xml:space="preserve"> Sun, Mar  23 </v>
      </c>
      <c r="G8" s="99" t="str">
        <f>INDEX('Sort Table'!$A$4:$O$1304,MATCH(CONCATENATE($B10,"-",$C8),'Sort Table'!$A$4:$A$1304,0),MATCH(G$6,'Sort Table'!$A$4:$O$4,0))</f>
        <v xml:space="preserve"> Mon, Apr  28 </v>
      </c>
      <c r="H8" s="99" t="str">
        <f>INDEX('Sort Table'!$A$4:$O$1304,MATCH(CONCATENATE($B10,"-",$C8),'Sort Table'!$A$4:$A$1304,0),MATCH(H$6,'Sort Table'!$A$4:$O$4,0))</f>
        <v xml:space="preserve"> Sat, May  24 </v>
      </c>
      <c r="I8" s="99" t="str">
        <f>INDEX('Sort Table'!$A$4:$O$1304,MATCH(CONCATENATE($B10,"-",$C8),'Sort Table'!$A$4:$A$1304,0),MATCH(I$6,'Sort Table'!$A$4:$O$4,0))</f>
        <v xml:space="preserve"> Sun, Jun  29 </v>
      </c>
      <c r="J8" s="99" t="str">
        <f>INDEX('Sort Table'!$A$4:$O$1304,MATCH(CONCATENATE($B10,"-",$C8),'Sort Table'!$A$4:$A$1304,0),MATCH(J$6,'Sort Table'!$A$4:$O$4,0))</f>
        <v xml:space="preserve"> Mon, Jul  28 </v>
      </c>
      <c r="K8" s="99" t="str">
        <f>INDEX('Sort Table'!$A$4:$O$1304,MATCH(CONCATENATE($B10,"-",$C8),'Sort Table'!$A$4:$A$1304,0),MATCH(K$6,'Sort Table'!$A$4:$O$4,0))</f>
        <v xml:space="preserve"> Sun, Aug  24 </v>
      </c>
      <c r="L8" s="99" t="str">
        <f>INDEX('Sort Table'!$A$4:$O$1304,MATCH(CONCATENATE($B10,"-",$C8),'Sort Table'!$A$4:$A$1304,0),MATCH(L$6,'Sort Table'!$A$4:$O$4,0))</f>
        <v xml:space="preserve"> Mon, Sep  1 </v>
      </c>
      <c r="M8" s="99" t="str">
        <f>INDEX('Sort Table'!$A$4:$O$1304,MATCH(CONCATENATE($B10,"-",$C8),'Sort Table'!$A$4:$A$1304,0),MATCH(M$6,'Sort Table'!$A$4:$O$4,0))</f>
        <v xml:space="preserve"> Thu, Oct  2 </v>
      </c>
      <c r="N8" s="99" t="str">
        <f>INDEX('Sort Table'!$A$4:$O$1304,MATCH(CONCATENATE($B10,"-",$C8),'Sort Table'!$A$4:$A$1304,0),MATCH(N$6,'Sort Table'!$A$4:$O$4,0))</f>
        <v xml:space="preserve"> Mon, Nov  24 </v>
      </c>
      <c r="O8" s="99" t="str">
        <f>INDEX('Sort Table'!$A$4:$O$1304,MATCH(CONCATENATE($B10,"-",$C8),'Sort Table'!$A$4:$A$1304,0),MATCH(O$6,'Sort Table'!$A$4:$O$4,0))</f>
        <v xml:space="preserve"> Wed, Dec  24 </v>
      </c>
      <c r="P8" s="65"/>
      <c r="Q8" s="65"/>
    </row>
    <row r="9" spans="1:17" ht="13.8" thickBot="1" x14ac:dyDescent="0.3">
      <c r="A9" s="65"/>
      <c r="B9" s="98"/>
      <c r="C9" s="65" t="s">
        <v>31</v>
      </c>
      <c r="D9" s="100" t="str">
        <f>INDEX('Sort Table'!$A$4:$O$1304,MATCH(CONCATENATE($B10,"-",$C9),'Sort Table'!$A$4:$A$1304,0),MATCH(D$6,'Sort Table'!$A$4:$O$4,0))</f>
        <v xml:space="preserve">          8:00</v>
      </c>
      <c r="E9" s="100" t="str">
        <f>INDEX('Sort Table'!$A$4:$O$1304,MATCH(CONCATENATE($B10,"-",$C9),'Sort Table'!$A$4:$A$1304,0),MATCH(E$6,'Sort Table'!$A$4:$O$4,0))</f>
        <v xml:space="preserve">           16:00</v>
      </c>
      <c r="F9" s="100" t="str">
        <f>INDEX('Sort Table'!$A$4:$O$1304,MATCH(CONCATENATE($B10,"-",$C9),'Sort Table'!$A$4:$A$1304,0),MATCH(F$6,'Sort Table'!$A$4:$O$4,0))</f>
        <v xml:space="preserve">           18:00</v>
      </c>
      <c r="G9" s="100" t="str">
        <f>INDEX('Sort Table'!$A$4:$O$1304,MATCH(CONCATENATE($B10,"-",$C9),'Sort Table'!$A$4:$A$1304,0),MATCH(G$6,'Sort Table'!$A$4:$O$4,0))</f>
        <v xml:space="preserve">           17:00</v>
      </c>
      <c r="H9" s="100" t="str">
        <f>INDEX('Sort Table'!$A$4:$O$1304,MATCH(CONCATENATE($B10,"-",$C9),'Sort Table'!$A$4:$A$1304,0),MATCH(H$6,'Sort Table'!$A$4:$O$4,0))</f>
        <v xml:space="preserve">           18:00</v>
      </c>
      <c r="I9" s="100" t="str">
        <f>INDEX('Sort Table'!$A$4:$O$1304,MATCH(CONCATENATE($B10,"-",$C9),'Sort Table'!$A$4:$A$1304,0),MATCH(I$6,'Sort Table'!$A$4:$O$4,0))</f>
        <v xml:space="preserve">           15:00</v>
      </c>
      <c r="J9" s="100" t="str">
        <f>INDEX('Sort Table'!$A$4:$O$1304,MATCH(CONCATENATE($B10,"-",$C9),'Sort Table'!$A$4:$A$1304,0),MATCH(J$6,'Sort Table'!$A$4:$O$4,0))</f>
        <v xml:space="preserve">           19:00</v>
      </c>
      <c r="K9" s="100" t="str">
        <f>INDEX('Sort Table'!$A$4:$O$1304,MATCH(CONCATENATE($B10,"-",$C9),'Sort Table'!$A$4:$A$1304,0),MATCH(K$6,'Sort Table'!$A$4:$O$4,0))</f>
        <v xml:space="preserve">           17:00</v>
      </c>
      <c r="L9" s="100" t="str">
        <f>INDEX('Sort Table'!$A$4:$O$1304,MATCH(CONCATENATE($B10,"-",$C9),'Sort Table'!$A$4:$A$1304,0),MATCH(L$6,'Sort Table'!$A$4:$O$4,0))</f>
        <v xml:space="preserve">           17:00</v>
      </c>
      <c r="M9" s="100" t="str">
        <f>INDEX('Sort Table'!$A$4:$O$1304,MATCH(CONCATENATE($B10,"-",$C9),'Sort Table'!$A$4:$A$1304,0),MATCH(M$6,'Sort Table'!$A$4:$O$4,0))</f>
        <v xml:space="preserve">           17:00</v>
      </c>
      <c r="N9" s="100" t="str">
        <f>INDEX('Sort Table'!$A$4:$O$1304,MATCH(CONCATENATE($B10,"-",$C9),'Sort Table'!$A$4:$A$1304,0),MATCH(N$6,'Sort Table'!$A$4:$O$4,0))</f>
        <v xml:space="preserve">           20:00</v>
      </c>
      <c r="O9" s="100" t="str">
        <f>INDEX('Sort Table'!$A$4:$O$1304,MATCH(CONCATENATE($B10,"-",$C9),'Sort Table'!$A$4:$A$1304,0),MATCH(O$6,'Sort Table'!$A$4:$O$4,0))</f>
        <v xml:space="preserve">           18:00</v>
      </c>
      <c r="P9" s="65"/>
      <c r="Q9" s="65"/>
    </row>
    <row r="10" spans="1:17" x14ac:dyDescent="0.25">
      <c r="A10" s="65"/>
      <c r="B10" s="98" t="s">
        <v>224</v>
      </c>
      <c r="C10" s="65" t="s">
        <v>36</v>
      </c>
      <c r="D10" s="91">
        <f>INDEX('Sort Table'!$A$4:$O$1304,MATCH(CONCATENATE($B10,"-",$C10),'Sort Table'!$A$4:$A$1304,0),MATCH(D$6,'Sort Table'!$A$4:$O$4,0))</f>
        <v>11077038</v>
      </c>
      <c r="E10" s="91">
        <f>INDEX('Sort Table'!$A$4:$O$1304,MATCH(CONCATENATE($B10,"-",$C10),'Sort Table'!$A$4:$A$1304,0),MATCH(E$6,'Sort Table'!$A$4:$O$4,0))</f>
        <v>9753860</v>
      </c>
      <c r="F10" s="91">
        <f>INDEX('Sort Table'!$A$4:$O$1304,MATCH(CONCATENATE($B10,"-",$C10),'Sort Table'!$A$4:$A$1304,0),MATCH(F$6,'Sort Table'!$A$4:$O$4,0))</f>
        <v>9243748</v>
      </c>
      <c r="G10" s="91">
        <f>INDEX('Sort Table'!$A$4:$O$1304,MATCH(CONCATENATE($B10,"-",$C10),'Sort Table'!$A$4:$A$1304,0),MATCH(G$6,'Sort Table'!$A$4:$O$4,0))</f>
        <v>9768230</v>
      </c>
      <c r="H10" s="91">
        <f>INDEX('Sort Table'!$A$4:$O$1304,MATCH(CONCATENATE($B10,"-",$C10),'Sort Table'!$A$4:$A$1304,0),MATCH(H$6,'Sort Table'!$A$4:$O$4,0))</f>
        <v>10678156</v>
      </c>
      <c r="I10" s="91">
        <f>INDEX('Sort Table'!$A$4:$O$1304,MATCH(CONCATENATE($B10,"-",$C10),'Sort Table'!$A$4:$A$1304,0),MATCH(I$6,'Sort Table'!$A$4:$O$4,0))</f>
        <v>11881815</v>
      </c>
      <c r="J10" s="91">
        <f>INDEX('Sort Table'!$A$4:$O$1304,MATCH(CONCATENATE($B10,"-",$C10),'Sort Table'!$A$4:$A$1304,0),MATCH(J$6,'Sort Table'!$A$4:$O$4,0))</f>
        <v>12367046</v>
      </c>
      <c r="K10" s="91">
        <f>INDEX('Sort Table'!$A$4:$O$1304,MATCH(CONCATENATE($B10,"-",$C10),'Sort Table'!$A$4:$A$1304,0),MATCH(K$6,'Sort Table'!$A$4:$O$4,0))</f>
        <v>12241609</v>
      </c>
      <c r="L10" s="91">
        <f>INDEX('Sort Table'!$A$4:$O$1304,MATCH(CONCATENATE($B10,"-",$C10),'Sort Table'!$A$4:$A$1304,0),MATCH(L$6,'Sort Table'!$A$4:$O$4,0))</f>
        <v>14177423</v>
      </c>
      <c r="M10" s="91">
        <f>INDEX('Sort Table'!$A$4:$O$1304,MATCH(CONCATENATE($B10,"-",$C10),'Sort Table'!$A$4:$A$1304,0),MATCH(M$6,'Sort Table'!$A$4:$O$4,0))</f>
        <v>11505260</v>
      </c>
      <c r="N10" s="91">
        <f>INDEX('Sort Table'!$A$4:$O$1304,MATCH(CONCATENATE($B10,"-",$C10),'Sort Table'!$A$4:$A$1304,0),MATCH(N$6,'Sort Table'!$A$4:$O$4,0))</f>
        <v>9678526</v>
      </c>
      <c r="O10" s="91">
        <f>INDEX('Sort Table'!$A$4:$O$1304,MATCH(CONCATENATE($B10,"-",$C10),'Sort Table'!$A$4:$A$1304,0),MATCH(O$6,'Sort Table'!$A$4:$O$4,0))</f>
        <v>8995446</v>
      </c>
      <c r="P10" s="67">
        <f>MAX(D10:O10)</f>
        <v>14177423</v>
      </c>
      <c r="Q10" s="67">
        <f>SUM(D10:O10)/12</f>
        <v>10947346.416666666</v>
      </c>
    </row>
    <row r="11" spans="1:17" ht="13.8" thickBot="1" x14ac:dyDescent="0.3">
      <c r="A11" s="65" t="s">
        <v>196</v>
      </c>
      <c r="B11" s="65"/>
      <c r="C11" s="65"/>
      <c r="D11" s="101"/>
      <c r="E11" s="101"/>
      <c r="F11" s="101"/>
      <c r="G11" s="101"/>
      <c r="H11" s="101"/>
      <c r="I11" s="101"/>
      <c r="J11" s="101"/>
      <c r="K11" s="101"/>
      <c r="L11" s="101"/>
      <c r="M11" s="101"/>
      <c r="N11" s="101"/>
      <c r="O11" s="101"/>
      <c r="P11" s="65"/>
      <c r="Q11" s="65"/>
    </row>
    <row r="12" spans="1:17" x14ac:dyDescent="0.25">
      <c r="A12" s="65" t="s">
        <v>367</v>
      </c>
      <c r="B12" s="98"/>
      <c r="C12" s="65" t="s">
        <v>18</v>
      </c>
      <c r="D12" s="99" t="str">
        <f>INDEX('Sort Table'!$A$4:$O$1304,MATCH(CONCATENATE($B14,"-",$C12),'Sort Table'!$A$4:$A$1304,0),MATCH(D$6,'Sort Table'!$A$4:$O$4,0))</f>
        <v xml:space="preserve"> Tue, Jan  14 </v>
      </c>
      <c r="E12" s="99" t="str">
        <f>INDEX('Sort Table'!$A$4:$O$1304,MATCH(CONCATENATE($B14,"-",$C12),'Sort Table'!$A$4:$A$1304,0),MATCH(E$6,'Sort Table'!$A$4:$O$4,0))</f>
        <v xml:space="preserve"> Wed, Feb  5 </v>
      </c>
      <c r="F12" s="99" t="str">
        <f>INDEX('Sort Table'!$A$4:$O$1304,MATCH(CONCATENATE($B14,"-",$C12),'Sort Table'!$A$4:$A$1304,0),MATCH(F$6,'Sort Table'!$A$4:$O$4,0))</f>
        <v xml:space="preserve"> Mon, Mar  17 </v>
      </c>
      <c r="G12" s="99" t="str">
        <f>INDEX('Sort Table'!$A$4:$O$1304,MATCH(CONCATENATE($B14,"-",$C12),'Sort Table'!$A$4:$A$1304,0),MATCH(G$6,'Sort Table'!$A$4:$O$4,0))</f>
        <v xml:space="preserve"> Tue, Apr  29 </v>
      </c>
      <c r="H12" s="99" t="str">
        <f>INDEX('Sort Table'!$A$4:$O$1304,MATCH(CONCATENATE($B14,"-",$C12),'Sort Table'!$A$4:$A$1304,0),MATCH(H$6,'Sort Table'!$A$4:$O$4,0))</f>
        <v xml:space="preserve"> Thu, May  1 </v>
      </c>
      <c r="I12" s="99" t="str">
        <f>INDEX('Sort Table'!$A$4:$O$1304,MATCH(CONCATENATE($B14,"-",$C12),'Sort Table'!$A$4:$A$1304,0),MATCH(I$6,'Sort Table'!$A$4:$O$4,0))</f>
        <v xml:space="preserve"> Wed, Jun  25 </v>
      </c>
      <c r="J12" s="99" t="str">
        <f>INDEX('Sort Table'!$A$4:$O$1304,MATCH(CONCATENATE($B14,"-",$C12),'Sort Table'!$A$4:$A$1304,0),MATCH(J$6,'Sort Table'!$A$4:$O$4,0))</f>
        <v xml:space="preserve"> Mon, Jul  28 </v>
      </c>
      <c r="K12" s="99" t="str">
        <f>INDEX('Sort Table'!$A$4:$O$1304,MATCH(CONCATENATE($B14,"-",$C12),'Sort Table'!$A$4:$A$1304,0),MATCH(K$6,'Sort Table'!$A$4:$O$4,0))</f>
        <v xml:space="preserve"> Thu, Aug  21 </v>
      </c>
      <c r="L12" s="99" t="str">
        <f>INDEX('Sort Table'!$A$4:$O$1304,MATCH(CONCATENATE($B14,"-",$C12),'Sort Table'!$A$4:$A$1304,0),MATCH(L$6,'Sort Table'!$A$4:$O$4,0))</f>
        <v xml:space="preserve"> Fri, Sep  5 </v>
      </c>
      <c r="M12" s="99" t="str">
        <f>INDEX('Sort Table'!$A$4:$O$1304,MATCH(CONCATENATE($B14,"-",$C12),'Sort Table'!$A$4:$A$1304,0),MATCH(M$6,'Sort Table'!$A$4:$O$4,0))</f>
        <v xml:space="preserve"> Thu, Oct  2 </v>
      </c>
      <c r="N12" s="99" t="str">
        <f>INDEX('Sort Table'!$A$4:$O$1304,MATCH(CONCATENATE($B14,"-",$C12),'Sort Table'!$A$4:$A$1304,0),MATCH(N$6,'Sort Table'!$A$4:$O$4,0))</f>
        <v xml:space="preserve"> Mon, Nov  24 </v>
      </c>
      <c r="O12" s="99" t="str">
        <f>INDEX('Sort Table'!$A$4:$O$1304,MATCH(CONCATENATE($B14,"-",$C12),'Sort Table'!$A$4:$A$1304,0),MATCH(O$6,'Sort Table'!$A$4:$O$4,0))</f>
        <v xml:space="preserve"> Thu, Dec  4 </v>
      </c>
      <c r="P12" s="65"/>
      <c r="Q12" s="65"/>
    </row>
    <row r="13" spans="1:17" ht="13.8" thickBot="1" x14ac:dyDescent="0.3">
      <c r="A13" s="65"/>
      <c r="B13" s="98"/>
      <c r="C13" s="65" t="s">
        <v>31</v>
      </c>
      <c r="D13" s="100" t="str">
        <f>INDEX('Sort Table'!$A$4:$O$1304,MATCH(CONCATENATE($B14,"-",$C13),'Sort Table'!$A$4:$A$1304,0),MATCH(D$6,'Sort Table'!$A$4:$O$4,0))</f>
        <v xml:space="preserve">           14:00</v>
      </c>
      <c r="E13" s="100" t="str">
        <f>INDEX('Sort Table'!$A$4:$O$1304,MATCH(CONCATENATE($B14,"-",$C13),'Sort Table'!$A$4:$A$1304,0),MATCH(E$6,'Sort Table'!$A$4:$O$4,0))</f>
        <v xml:space="preserve">           14:00</v>
      </c>
      <c r="F13" s="100" t="str">
        <f>INDEX('Sort Table'!$A$4:$O$1304,MATCH(CONCATENATE($B14,"-",$C13),'Sort Table'!$A$4:$A$1304,0),MATCH(F$6,'Sort Table'!$A$4:$O$4,0))</f>
        <v xml:space="preserve">           14:00</v>
      </c>
      <c r="G13" s="100" t="str">
        <f>INDEX('Sort Table'!$A$4:$O$1304,MATCH(CONCATENATE($B14,"-",$C13),'Sort Table'!$A$4:$A$1304,0),MATCH(G$6,'Sort Table'!$A$4:$O$4,0))</f>
        <v xml:space="preserve">           15:00</v>
      </c>
      <c r="H13" s="100" t="str">
        <f>INDEX('Sort Table'!$A$4:$O$1304,MATCH(CONCATENATE($B14,"-",$C13),'Sort Table'!$A$4:$A$1304,0),MATCH(H$6,'Sort Table'!$A$4:$O$4,0))</f>
        <v xml:space="preserve">           14:00</v>
      </c>
      <c r="I13" s="100" t="str">
        <f>INDEX('Sort Table'!$A$4:$O$1304,MATCH(CONCATENATE($B14,"-",$C13),'Sort Table'!$A$4:$A$1304,0),MATCH(I$6,'Sort Table'!$A$4:$O$4,0))</f>
        <v xml:space="preserve">           15:00</v>
      </c>
      <c r="J13" s="100" t="str">
        <f>INDEX('Sort Table'!$A$4:$O$1304,MATCH(CONCATENATE($B14,"-",$C13),'Sort Table'!$A$4:$A$1304,0),MATCH(J$6,'Sort Table'!$A$4:$O$4,0))</f>
        <v xml:space="preserve">           14:00</v>
      </c>
      <c r="K13" s="100" t="str">
        <f>INDEX('Sort Table'!$A$4:$O$1304,MATCH(CONCATENATE($B14,"-",$C13),'Sort Table'!$A$4:$A$1304,0),MATCH(K$6,'Sort Table'!$A$4:$O$4,0))</f>
        <v xml:space="preserve">           15:00</v>
      </c>
      <c r="L13" s="100" t="str">
        <f>INDEX('Sort Table'!$A$4:$O$1304,MATCH(CONCATENATE($B14,"-",$C13),'Sort Table'!$A$4:$A$1304,0),MATCH(L$6,'Sort Table'!$A$4:$O$4,0))</f>
        <v xml:space="preserve">           15:00</v>
      </c>
      <c r="M13" s="100" t="str">
        <f>INDEX('Sort Table'!$A$4:$O$1304,MATCH(CONCATENATE($B14,"-",$C13),'Sort Table'!$A$4:$A$1304,0),MATCH(M$6,'Sort Table'!$A$4:$O$4,0))</f>
        <v xml:space="preserve">           15:00</v>
      </c>
      <c r="N13" s="100" t="str">
        <f>INDEX('Sort Table'!$A$4:$O$1304,MATCH(CONCATENATE($B14,"-",$C13),'Sort Table'!$A$4:$A$1304,0),MATCH(N$6,'Sort Table'!$A$4:$O$4,0))</f>
        <v xml:space="preserve">           15:00</v>
      </c>
      <c r="O13" s="100" t="str">
        <f>INDEX('Sort Table'!$A$4:$O$1304,MATCH(CONCATENATE($B14,"-",$C13),'Sort Table'!$A$4:$A$1304,0),MATCH(O$6,'Sort Table'!$A$4:$O$4,0))</f>
        <v xml:space="preserve">           15:00</v>
      </c>
      <c r="P13" s="65"/>
      <c r="Q13" s="65"/>
    </row>
    <row r="14" spans="1:17" x14ac:dyDescent="0.25">
      <c r="A14" s="65"/>
      <c r="B14" s="98" t="s">
        <v>168</v>
      </c>
      <c r="C14" s="65" t="s">
        <v>36</v>
      </c>
      <c r="D14" s="91">
        <f>INDEX('Sort Table'!$A$4:$O$1304,MATCH(CONCATENATE($B14,"-",$C14),'Sort Table'!$A$4:$A$1304,0),MATCH(D$6,'Sort Table'!$A$4:$O$4,0))</f>
        <v>3888033</v>
      </c>
      <c r="E14" s="91">
        <f>INDEX('Sort Table'!$A$4:$O$1304,MATCH(CONCATENATE($B14,"-",$C14),'Sort Table'!$A$4:$A$1304,0),MATCH(E$6,'Sort Table'!$A$4:$O$4,0))</f>
        <v>3967306</v>
      </c>
      <c r="F14" s="91">
        <f>INDEX('Sort Table'!$A$4:$O$1304,MATCH(CONCATENATE($B14,"-",$C14),'Sort Table'!$A$4:$A$1304,0),MATCH(F$6,'Sort Table'!$A$4:$O$4,0))</f>
        <v>3590660</v>
      </c>
      <c r="G14" s="91">
        <f>INDEX('Sort Table'!$A$4:$O$1304,MATCH(CONCATENATE($B14,"-",$C14),'Sort Table'!$A$4:$A$1304,0),MATCH(G$6,'Sort Table'!$A$4:$O$4,0))</f>
        <v>4103300</v>
      </c>
      <c r="H14" s="91">
        <f>INDEX('Sort Table'!$A$4:$O$1304,MATCH(CONCATENATE($B14,"-",$C14),'Sort Table'!$A$4:$A$1304,0),MATCH(H$6,'Sort Table'!$A$4:$O$4,0))</f>
        <v>4223266</v>
      </c>
      <c r="I14" s="91">
        <f>INDEX('Sort Table'!$A$4:$O$1304,MATCH(CONCATENATE($B14,"-",$C14),'Sort Table'!$A$4:$A$1304,0),MATCH(I$6,'Sort Table'!$A$4:$O$4,0))</f>
        <v>4442457</v>
      </c>
      <c r="J14" s="91">
        <f>INDEX('Sort Table'!$A$4:$O$1304,MATCH(CONCATENATE($B14,"-",$C14),'Sort Table'!$A$4:$A$1304,0),MATCH(J$6,'Sort Table'!$A$4:$O$4,0))</f>
        <v>4347017</v>
      </c>
      <c r="K14" s="91">
        <f>INDEX('Sort Table'!$A$4:$O$1304,MATCH(CONCATENATE($B14,"-",$C14),'Sort Table'!$A$4:$A$1304,0),MATCH(K$6,'Sort Table'!$A$4:$O$4,0))</f>
        <v>4508362</v>
      </c>
      <c r="L14" s="91">
        <f>INDEX('Sort Table'!$A$4:$O$1304,MATCH(CONCATENATE($B14,"-",$C14),'Sort Table'!$A$4:$A$1304,0),MATCH(L$6,'Sort Table'!$A$4:$O$4,0))</f>
        <v>4772110</v>
      </c>
      <c r="M14" s="91">
        <f>INDEX('Sort Table'!$A$4:$O$1304,MATCH(CONCATENATE($B14,"-",$C14),'Sort Table'!$A$4:$A$1304,0),MATCH(M$6,'Sort Table'!$A$4:$O$4,0))</f>
        <v>4327672</v>
      </c>
      <c r="N14" s="91">
        <f>INDEX('Sort Table'!$A$4:$O$1304,MATCH(CONCATENATE($B14,"-",$C14),'Sort Table'!$A$4:$A$1304,0),MATCH(N$6,'Sort Table'!$A$4:$O$4,0))</f>
        <v>4453263</v>
      </c>
      <c r="O14" s="91">
        <f>INDEX('Sort Table'!$A$4:$O$1304,MATCH(CONCATENATE($B14,"-",$C14),'Sort Table'!$A$4:$A$1304,0),MATCH(O$6,'Sort Table'!$A$4:$O$4,0))</f>
        <v>3712640</v>
      </c>
      <c r="P14" s="67">
        <f>MAX(D14:O14)</f>
        <v>4772110</v>
      </c>
      <c r="Q14" s="67">
        <f>SUM(D14:O14)/12</f>
        <v>4194673.833333333</v>
      </c>
    </row>
    <row r="15" spans="1:17" ht="13.8" thickBot="1" x14ac:dyDescent="0.3">
      <c r="A15" s="65"/>
      <c r="B15" s="65"/>
      <c r="C15" s="65"/>
      <c r="D15" s="101"/>
      <c r="E15" s="101"/>
      <c r="F15" s="101"/>
      <c r="G15" s="101"/>
      <c r="H15" s="101"/>
      <c r="I15" s="101"/>
      <c r="J15" s="101"/>
      <c r="K15" s="101"/>
      <c r="L15" s="101"/>
      <c r="M15" s="101"/>
      <c r="N15" s="101"/>
      <c r="O15" s="101"/>
      <c r="P15" s="65"/>
      <c r="Q15" s="65"/>
    </row>
    <row r="16" spans="1:17" x14ac:dyDescent="0.25">
      <c r="A16" s="65" t="s">
        <v>375</v>
      </c>
      <c r="B16" s="98"/>
      <c r="C16" s="65" t="s">
        <v>18</v>
      </c>
      <c r="D16" s="99" t="str">
        <f>INDEX('Sort Table'!$A$4:$O$1304,MATCH(CONCATENATE($B18,"-",$C16),'Sort Table'!$A$4:$A$1304,0),MATCH(D$6,'Sort Table'!$A$4:$O$4,0))</f>
        <v xml:space="preserve"> Mon, Jan  13 </v>
      </c>
      <c r="E16" s="99" t="str">
        <f>INDEX('Sort Table'!$A$4:$O$1304,MATCH(CONCATENATE($B18,"-",$C16),'Sort Table'!$A$4:$A$1304,0),MATCH(E$6,'Sort Table'!$A$4:$O$4,0))</f>
        <v xml:space="preserve"> Wed, Feb  5 </v>
      </c>
      <c r="F16" s="99" t="str">
        <f>INDEX('Sort Table'!$A$4:$O$1304,MATCH(CONCATENATE($B18,"-",$C16),'Sort Table'!$A$4:$A$1304,0),MATCH(F$6,'Sort Table'!$A$4:$O$4,0))</f>
        <v xml:space="preserve"> Mon, Mar  17 </v>
      </c>
      <c r="G16" s="99" t="str">
        <f>INDEX('Sort Table'!$A$4:$O$1304,MATCH(CONCATENATE($B18,"-",$C16),'Sort Table'!$A$4:$A$1304,0),MATCH(G$6,'Sort Table'!$A$4:$O$4,0))</f>
        <v xml:space="preserve"> Tue, Apr  29 </v>
      </c>
      <c r="H16" s="99" t="str">
        <f>INDEX('Sort Table'!$A$4:$O$1304,MATCH(CONCATENATE($B18,"-",$C16),'Sort Table'!$A$4:$A$1304,0),MATCH(H$6,'Sort Table'!$A$4:$O$4,0))</f>
        <v xml:space="preserve"> Thu, May  1 </v>
      </c>
      <c r="I16" s="99" t="str">
        <f>INDEX('Sort Table'!$A$4:$O$1304,MATCH(CONCATENATE($B18,"-",$C16),'Sort Table'!$A$4:$A$1304,0),MATCH(I$6,'Sort Table'!$A$4:$O$4,0))</f>
        <v xml:space="preserve"> Thu, Jun  26 </v>
      </c>
      <c r="J16" s="99" t="str">
        <f>INDEX('Sort Table'!$A$4:$O$1304,MATCH(CONCATENATE($B18,"-",$C16),'Sort Table'!$A$4:$A$1304,0),MATCH(J$6,'Sort Table'!$A$4:$O$4,0))</f>
        <v xml:space="preserve"> Tue, Jul  29 </v>
      </c>
      <c r="K16" s="99" t="str">
        <f>INDEX('Sort Table'!$A$4:$O$1304,MATCH(CONCATENATE($B18,"-",$C16),'Sort Table'!$A$4:$A$1304,0),MATCH(K$6,'Sort Table'!$A$4:$O$4,0))</f>
        <v xml:space="preserve"> Mon, Aug  25 </v>
      </c>
      <c r="L16" s="99" t="str">
        <f>INDEX('Sort Table'!$A$4:$O$1304,MATCH(CONCATENATE($B18,"-",$C16),'Sort Table'!$A$4:$A$1304,0),MATCH(L$6,'Sort Table'!$A$4:$O$4,0))</f>
        <v xml:space="preserve"> Fri, Sep  5 </v>
      </c>
      <c r="M16" s="99" t="str">
        <f>INDEX('Sort Table'!$A$4:$O$1304,MATCH(CONCATENATE($B18,"-",$C16),'Sort Table'!$A$4:$A$1304,0),MATCH(M$6,'Sort Table'!$A$4:$O$4,0))</f>
        <v xml:space="preserve"> Fri, Oct  3 </v>
      </c>
      <c r="N16" s="99" t="str">
        <f>INDEX('Sort Table'!$A$4:$O$1304,MATCH(CONCATENATE($B18,"-",$C16),'Sort Table'!$A$4:$A$1304,0),MATCH(N$6,'Sort Table'!$A$4:$O$4,0))</f>
        <v xml:space="preserve"> Mon, Nov  17 </v>
      </c>
      <c r="O16" s="99" t="str">
        <f>INDEX('Sort Table'!$A$4:$O$1304,MATCH(CONCATENATE($B18,"-",$C16),'Sort Table'!$A$4:$A$1304,0),MATCH(O$6,'Sort Table'!$A$4:$O$4,0))</f>
        <v xml:space="preserve"> Thu, Dec  4 </v>
      </c>
      <c r="P16" s="65"/>
      <c r="Q16" s="65"/>
    </row>
    <row r="17" spans="1:17" ht="13.8" thickBot="1" x14ac:dyDescent="0.3">
      <c r="A17" s="65"/>
      <c r="B17" s="98"/>
      <c r="C17" s="65" t="s">
        <v>31</v>
      </c>
      <c r="D17" s="100" t="str">
        <f>INDEX('Sort Table'!$A$4:$O$1304,MATCH(CONCATENATE($B18,"-",$C17),'Sort Table'!$A$4:$A$1304,0),MATCH(D$6,'Sort Table'!$A$4:$O$4,0))</f>
        <v xml:space="preserve">           14:00</v>
      </c>
      <c r="E17" s="100" t="str">
        <f>INDEX('Sort Table'!$A$4:$O$1304,MATCH(CONCATENATE($B18,"-",$C17),'Sort Table'!$A$4:$A$1304,0),MATCH(E$6,'Sort Table'!$A$4:$O$4,0))</f>
        <v xml:space="preserve">           14:00</v>
      </c>
      <c r="F17" s="100" t="str">
        <f>INDEX('Sort Table'!$A$4:$O$1304,MATCH(CONCATENATE($B18,"-",$C17),'Sort Table'!$A$4:$A$1304,0),MATCH(F$6,'Sort Table'!$A$4:$O$4,0))</f>
        <v xml:space="preserve">           14:00</v>
      </c>
      <c r="G17" s="100" t="str">
        <f>INDEX('Sort Table'!$A$4:$O$1304,MATCH(CONCATENATE($B18,"-",$C17),'Sort Table'!$A$4:$A$1304,0),MATCH(G$6,'Sort Table'!$A$4:$O$4,0))</f>
        <v xml:space="preserve">           12:00</v>
      </c>
      <c r="H17" s="100" t="str">
        <f>INDEX('Sort Table'!$A$4:$O$1304,MATCH(CONCATENATE($B18,"-",$C17),'Sort Table'!$A$4:$A$1304,0),MATCH(H$6,'Sort Table'!$A$4:$O$4,0))</f>
        <v xml:space="preserve">           12:00</v>
      </c>
      <c r="I17" s="100" t="str">
        <f>INDEX('Sort Table'!$A$4:$O$1304,MATCH(CONCATENATE($B18,"-",$C17),'Sort Table'!$A$4:$A$1304,0),MATCH(I$6,'Sort Table'!$A$4:$O$4,0))</f>
        <v xml:space="preserve">           12:00</v>
      </c>
      <c r="J17" s="100" t="str">
        <f>INDEX('Sort Table'!$A$4:$O$1304,MATCH(CONCATENATE($B18,"-",$C17),'Sort Table'!$A$4:$A$1304,0),MATCH(J$6,'Sort Table'!$A$4:$O$4,0))</f>
        <v xml:space="preserve">           11:00</v>
      </c>
      <c r="K17" s="100" t="str">
        <f>INDEX('Sort Table'!$A$4:$O$1304,MATCH(CONCATENATE($B18,"-",$C17),'Sort Table'!$A$4:$A$1304,0),MATCH(K$6,'Sort Table'!$A$4:$O$4,0))</f>
        <v xml:space="preserve">           12:00</v>
      </c>
      <c r="L17" s="100" t="str">
        <f>INDEX('Sort Table'!$A$4:$O$1304,MATCH(CONCATENATE($B18,"-",$C17),'Sort Table'!$A$4:$A$1304,0),MATCH(L$6,'Sort Table'!$A$4:$O$4,0))</f>
        <v xml:space="preserve">           12:00</v>
      </c>
      <c r="M17" s="100" t="str">
        <f>INDEX('Sort Table'!$A$4:$O$1304,MATCH(CONCATENATE($B18,"-",$C17),'Sort Table'!$A$4:$A$1304,0),MATCH(M$6,'Sort Table'!$A$4:$O$4,0))</f>
        <v xml:space="preserve">           12:00</v>
      </c>
      <c r="N17" s="100" t="str">
        <f>INDEX('Sort Table'!$A$4:$O$1304,MATCH(CONCATENATE($B18,"-",$C17),'Sort Table'!$A$4:$A$1304,0),MATCH(N$6,'Sort Table'!$A$4:$O$4,0))</f>
        <v xml:space="preserve">           14:00</v>
      </c>
      <c r="O17" s="100" t="str">
        <f>INDEX('Sort Table'!$A$4:$O$1304,MATCH(CONCATENATE($B18,"-",$C17),'Sort Table'!$A$4:$A$1304,0),MATCH(O$6,'Sort Table'!$A$4:$O$4,0))</f>
        <v xml:space="preserve">           13:00</v>
      </c>
      <c r="P17" s="65"/>
      <c r="Q17" s="65"/>
    </row>
    <row r="18" spans="1:17" x14ac:dyDescent="0.25">
      <c r="A18" s="65"/>
      <c r="B18" s="98" t="s">
        <v>173</v>
      </c>
      <c r="C18" s="65" t="s">
        <v>36</v>
      </c>
      <c r="D18" s="91">
        <f>INDEX('Sort Table'!$A$4:$O$1304,MATCH(CONCATENATE($B18,"-",$C18),'Sort Table'!$A$4:$A$1304,0),MATCH(D$6,'Sort Table'!$A$4:$O$4,0))</f>
        <v>1587181</v>
      </c>
      <c r="E18" s="91">
        <f>INDEX('Sort Table'!$A$4:$O$1304,MATCH(CONCATENATE($B18,"-",$C18),'Sort Table'!$A$4:$A$1304,0),MATCH(E$6,'Sort Table'!$A$4:$O$4,0))</f>
        <v>1635866</v>
      </c>
      <c r="F18" s="91">
        <f>INDEX('Sort Table'!$A$4:$O$1304,MATCH(CONCATENATE($B18,"-",$C18),'Sort Table'!$A$4:$A$1304,0),MATCH(F$6,'Sort Table'!$A$4:$O$4,0))</f>
        <v>1481351</v>
      </c>
      <c r="G18" s="91">
        <f>INDEX('Sort Table'!$A$4:$O$1304,MATCH(CONCATENATE($B18,"-",$C18),'Sort Table'!$A$4:$A$1304,0),MATCH(G$6,'Sort Table'!$A$4:$O$4,0))</f>
        <v>1607753</v>
      </c>
      <c r="H18" s="91">
        <f>INDEX('Sort Table'!$A$4:$O$1304,MATCH(CONCATENATE($B18,"-",$C18),'Sort Table'!$A$4:$A$1304,0),MATCH(H$6,'Sort Table'!$A$4:$O$4,0))</f>
        <v>1696002</v>
      </c>
      <c r="I18" s="91">
        <f>INDEX('Sort Table'!$A$4:$O$1304,MATCH(CONCATENATE($B18,"-",$C18),'Sort Table'!$A$4:$A$1304,0),MATCH(I$6,'Sort Table'!$A$4:$O$4,0))</f>
        <v>1685675</v>
      </c>
      <c r="J18" s="91">
        <f>INDEX('Sort Table'!$A$4:$O$1304,MATCH(CONCATENATE($B18,"-",$C18),'Sort Table'!$A$4:$A$1304,0),MATCH(J$6,'Sort Table'!$A$4:$O$4,0))</f>
        <v>1675900</v>
      </c>
      <c r="K18" s="91">
        <f>INDEX('Sort Table'!$A$4:$O$1304,MATCH(CONCATENATE($B18,"-",$C18),'Sort Table'!$A$4:$A$1304,0),MATCH(K$6,'Sort Table'!$A$4:$O$4,0))</f>
        <v>1801163</v>
      </c>
      <c r="L18" s="91">
        <f>INDEX('Sort Table'!$A$4:$O$1304,MATCH(CONCATENATE($B18,"-",$C18),'Sort Table'!$A$4:$A$1304,0),MATCH(L$6,'Sort Table'!$A$4:$O$4,0))</f>
        <v>1892928</v>
      </c>
      <c r="M18" s="91">
        <f>INDEX('Sort Table'!$A$4:$O$1304,MATCH(CONCATENATE($B18,"-",$C18),'Sort Table'!$A$4:$A$1304,0),MATCH(M$6,'Sort Table'!$A$4:$O$4,0))</f>
        <v>1755255</v>
      </c>
      <c r="N18" s="91">
        <f>INDEX('Sort Table'!$A$4:$O$1304,MATCH(CONCATENATE($B18,"-",$C18),'Sort Table'!$A$4:$A$1304,0),MATCH(N$6,'Sort Table'!$A$4:$O$4,0))</f>
        <v>1810063</v>
      </c>
      <c r="O18" s="91">
        <f>INDEX('Sort Table'!$A$4:$O$1304,MATCH(CONCATENATE($B18,"-",$C18),'Sort Table'!$A$4:$A$1304,0),MATCH(O$6,'Sort Table'!$A$4:$O$4,0))</f>
        <v>1614253</v>
      </c>
      <c r="P18" s="67">
        <f>MAX(D18:O18)</f>
        <v>1892928</v>
      </c>
      <c r="Q18" s="67">
        <f>SUM(D18:O18)/12</f>
        <v>1686949.1666666667</v>
      </c>
    </row>
    <row r="19" spans="1:17" ht="13.8" thickBot="1" x14ac:dyDescent="0.3">
      <c r="A19" s="65" t="s">
        <v>196</v>
      </c>
      <c r="B19" s="65"/>
      <c r="C19" s="65"/>
      <c r="D19" s="101"/>
      <c r="E19" s="101"/>
      <c r="F19" s="101"/>
      <c r="G19" s="101"/>
      <c r="H19" s="101"/>
      <c r="I19" s="101"/>
      <c r="J19" s="101"/>
      <c r="K19" s="101"/>
      <c r="L19" s="101"/>
      <c r="M19" s="101"/>
      <c r="N19" s="101"/>
      <c r="O19" s="101"/>
      <c r="P19" s="65"/>
      <c r="Q19" s="65"/>
    </row>
    <row r="20" spans="1:17" x14ac:dyDescent="0.25">
      <c r="A20" s="65" t="s">
        <v>360</v>
      </c>
      <c r="B20" s="98"/>
      <c r="C20" s="65" t="s">
        <v>18</v>
      </c>
      <c r="D20" s="99" t="str">
        <f>INDEX('Sort Table'!$A$4:$O$1304,MATCH(CONCATENATE($B22,"-",$C20),'Sort Table'!$A$4:$A$1304,0),MATCH(D$6,'Sort Table'!$A$4:$O$4,0))</f>
        <v xml:space="preserve"> Thu, Jan  2 </v>
      </c>
      <c r="E20" s="99" t="str">
        <f>INDEX('Sort Table'!$A$4:$O$1304,MATCH(CONCATENATE($B22,"-",$C20),'Sort Table'!$A$4:$A$1304,0),MATCH(E$6,'Sort Table'!$A$4:$O$4,0))</f>
        <v xml:space="preserve"> Tue, Feb  25 </v>
      </c>
      <c r="F20" s="99" t="str">
        <f>INDEX('Sort Table'!$A$4:$O$1304,MATCH(CONCATENATE($B22,"-",$C20),'Sort Table'!$A$4:$A$1304,0),MATCH(F$6,'Sort Table'!$A$4:$O$4,0))</f>
        <v xml:space="preserve"> Mon, Mar  17 </v>
      </c>
      <c r="G20" s="99" t="str">
        <f>INDEX('Sort Table'!$A$4:$O$1304,MATCH(CONCATENATE($B22,"-",$C20),'Sort Table'!$A$4:$A$1304,0),MATCH(G$6,'Sort Table'!$A$4:$O$4,0))</f>
        <v xml:space="preserve"> Tue, Apr  29 </v>
      </c>
      <c r="H20" s="99" t="str">
        <f>INDEX('Sort Table'!$A$4:$O$1304,MATCH(CONCATENATE($B22,"-",$C20),'Sort Table'!$A$4:$A$1304,0),MATCH(H$6,'Sort Table'!$A$4:$O$4,0))</f>
        <v xml:space="preserve"> Tue, May  27 </v>
      </c>
      <c r="I20" s="99" t="str">
        <f>INDEX('Sort Table'!$A$4:$O$1304,MATCH(CONCATENATE($B22,"-",$C20),'Sort Table'!$A$4:$A$1304,0),MATCH(I$6,'Sort Table'!$A$4:$O$4,0))</f>
        <v xml:space="preserve"> Thu, Jun  26 </v>
      </c>
      <c r="J20" s="99" t="str">
        <f>INDEX('Sort Table'!$A$4:$O$1304,MATCH(CONCATENATE($B22,"-",$C20),'Sort Table'!$A$4:$A$1304,0),MATCH(J$6,'Sort Table'!$A$4:$O$4,0))</f>
        <v xml:space="preserve"> Mon, Jul  28 </v>
      </c>
      <c r="K20" s="99" t="str">
        <f>INDEX('Sort Table'!$A$4:$O$1304,MATCH(CONCATENATE($B22,"-",$C20),'Sort Table'!$A$4:$A$1304,0),MATCH(K$6,'Sort Table'!$A$4:$O$4,0))</f>
        <v xml:space="preserve"> Thu, Aug  21 </v>
      </c>
      <c r="L20" s="99" t="str">
        <f>INDEX('Sort Table'!$A$4:$O$1304,MATCH(CONCATENATE($B22,"-",$C20),'Sort Table'!$A$4:$A$1304,0),MATCH(L$6,'Sort Table'!$A$4:$O$4,0))</f>
        <v xml:space="preserve"> Tue, Sep  2 </v>
      </c>
      <c r="M20" s="99" t="str">
        <f>INDEX('Sort Table'!$A$4:$O$1304,MATCH(CONCATENATE($B22,"-",$C20),'Sort Table'!$A$4:$A$1304,0),MATCH(M$6,'Sort Table'!$A$4:$O$4,0))</f>
        <v xml:space="preserve"> Thu, Oct  2 </v>
      </c>
      <c r="N20" s="99" t="str">
        <f>INDEX('Sort Table'!$A$4:$O$1304,MATCH(CONCATENATE($B22,"-",$C20),'Sort Table'!$A$4:$A$1304,0),MATCH(N$6,'Sort Table'!$A$4:$O$4,0))</f>
        <v xml:space="preserve"> Mon, Nov  24 </v>
      </c>
      <c r="O20" s="99" t="str">
        <f>INDEX('Sort Table'!$A$4:$O$1304,MATCH(CONCATENATE($B22,"-",$C20),'Sort Table'!$A$4:$A$1304,0),MATCH(O$6,'Sort Table'!$A$4:$O$4,0))</f>
        <v xml:space="preserve"> Fri, Dec  5 </v>
      </c>
      <c r="P20" s="65"/>
      <c r="Q20" s="65"/>
    </row>
    <row r="21" spans="1:17" ht="13.8" thickBot="1" x14ac:dyDescent="0.3">
      <c r="A21" s="65"/>
      <c r="B21" s="98"/>
      <c r="C21" s="65" t="s">
        <v>31</v>
      </c>
      <c r="D21" s="100" t="str">
        <f>INDEX('Sort Table'!$A$4:$O$1304,MATCH(CONCATENATE($B22,"-",$C21),'Sort Table'!$A$4:$A$1304,0),MATCH(D$6,'Sort Table'!$A$4:$O$4,0))</f>
        <v xml:space="preserve">           15:00</v>
      </c>
      <c r="E21" s="100" t="str">
        <f>INDEX('Sort Table'!$A$4:$O$1304,MATCH(CONCATENATE($B22,"-",$C21),'Sort Table'!$A$4:$A$1304,0),MATCH(E$6,'Sort Table'!$A$4:$O$4,0))</f>
        <v xml:space="preserve">           16:00</v>
      </c>
      <c r="F21" s="100" t="str">
        <f>INDEX('Sort Table'!$A$4:$O$1304,MATCH(CONCATENATE($B22,"-",$C21),'Sort Table'!$A$4:$A$1304,0),MATCH(F$6,'Sort Table'!$A$4:$O$4,0))</f>
        <v xml:space="preserve">           15:00</v>
      </c>
      <c r="G21" s="100" t="str">
        <f>INDEX('Sort Table'!$A$4:$O$1304,MATCH(CONCATENATE($B22,"-",$C21),'Sort Table'!$A$4:$A$1304,0),MATCH(G$6,'Sort Table'!$A$4:$O$4,0))</f>
        <v xml:space="preserve">           16:00</v>
      </c>
      <c r="H21" s="100" t="str">
        <f>INDEX('Sort Table'!$A$4:$O$1304,MATCH(CONCATENATE($B22,"-",$C21),'Sort Table'!$A$4:$A$1304,0),MATCH(H$6,'Sort Table'!$A$4:$O$4,0))</f>
        <v xml:space="preserve">           16:00</v>
      </c>
      <c r="I21" s="100" t="str">
        <f>INDEX('Sort Table'!$A$4:$O$1304,MATCH(CONCATENATE($B22,"-",$C21),'Sort Table'!$A$4:$A$1304,0),MATCH(I$6,'Sort Table'!$A$4:$O$4,0))</f>
        <v xml:space="preserve">           15:00</v>
      </c>
      <c r="J21" s="100" t="str">
        <f>INDEX('Sort Table'!$A$4:$O$1304,MATCH(CONCATENATE($B22,"-",$C21),'Sort Table'!$A$4:$A$1304,0),MATCH(J$6,'Sort Table'!$A$4:$O$4,0))</f>
        <v xml:space="preserve">           16:00</v>
      </c>
      <c r="K21" s="100" t="str">
        <f>INDEX('Sort Table'!$A$4:$O$1304,MATCH(CONCATENATE($B22,"-",$C21),'Sort Table'!$A$4:$A$1304,0),MATCH(K$6,'Sort Table'!$A$4:$O$4,0))</f>
        <v xml:space="preserve">           16:00</v>
      </c>
      <c r="L21" s="100" t="str">
        <f>INDEX('Sort Table'!$A$4:$O$1304,MATCH(CONCATENATE($B22,"-",$C21),'Sort Table'!$A$4:$A$1304,0),MATCH(L$6,'Sort Table'!$A$4:$O$4,0))</f>
        <v xml:space="preserve">           15:00</v>
      </c>
      <c r="M21" s="100" t="str">
        <f>INDEX('Sort Table'!$A$4:$O$1304,MATCH(CONCATENATE($B22,"-",$C21),'Sort Table'!$A$4:$A$1304,0),MATCH(M$6,'Sort Table'!$A$4:$O$4,0))</f>
        <v xml:space="preserve">           16:00</v>
      </c>
      <c r="N21" s="100" t="str">
        <f>INDEX('Sort Table'!$A$4:$O$1304,MATCH(CONCATENATE($B22,"-",$C21),'Sort Table'!$A$4:$A$1304,0),MATCH(N$6,'Sort Table'!$A$4:$O$4,0))</f>
        <v xml:space="preserve">           14:00</v>
      </c>
      <c r="O21" s="100" t="str">
        <f>INDEX('Sort Table'!$A$4:$O$1304,MATCH(CONCATENATE($B22,"-",$C21),'Sort Table'!$A$4:$A$1304,0),MATCH(O$6,'Sort Table'!$A$4:$O$4,0))</f>
        <v xml:space="preserve">           15:00</v>
      </c>
      <c r="P21" s="65"/>
      <c r="Q21" s="65"/>
    </row>
    <row r="22" spans="1:17" x14ac:dyDescent="0.25">
      <c r="A22" s="65"/>
      <c r="B22" s="98" t="s">
        <v>127</v>
      </c>
      <c r="C22" s="65" t="s">
        <v>36</v>
      </c>
      <c r="D22" s="91">
        <f>INDEX('Sort Table'!$A$4:$O$1304,MATCH(CONCATENATE($B22,"-",$C22),'Sort Table'!$A$4:$A$1304,0),MATCH(D$6,'Sort Table'!$A$4:$O$4,0))</f>
        <v>1231551</v>
      </c>
      <c r="E22" s="91">
        <f>INDEX('Sort Table'!$A$4:$O$1304,MATCH(CONCATENATE($B22,"-",$C22),'Sort Table'!$A$4:$A$1304,0),MATCH(E$6,'Sort Table'!$A$4:$O$4,0))</f>
        <v>1313378</v>
      </c>
      <c r="F22" s="91">
        <f>INDEX('Sort Table'!$A$4:$O$1304,MATCH(CONCATENATE($B22,"-",$C22),'Sort Table'!$A$4:$A$1304,0),MATCH(F$6,'Sort Table'!$A$4:$O$4,0))</f>
        <v>1182539</v>
      </c>
      <c r="G22" s="91">
        <f>INDEX('Sort Table'!$A$4:$O$1304,MATCH(CONCATENATE($B22,"-",$C22),'Sort Table'!$A$4:$A$1304,0),MATCH(G$6,'Sort Table'!$A$4:$O$4,0))</f>
        <v>1384291</v>
      </c>
      <c r="H22" s="91">
        <f>INDEX('Sort Table'!$A$4:$O$1304,MATCH(CONCATENATE($B22,"-",$C22),'Sort Table'!$A$4:$A$1304,0),MATCH(H$6,'Sort Table'!$A$4:$O$4,0))</f>
        <v>1434550</v>
      </c>
      <c r="I22" s="91">
        <f>INDEX('Sort Table'!$A$4:$O$1304,MATCH(CONCATENATE($B22,"-",$C22),'Sort Table'!$A$4:$A$1304,0),MATCH(I$6,'Sort Table'!$A$4:$O$4,0))</f>
        <v>1605649</v>
      </c>
      <c r="J22" s="91">
        <f>INDEX('Sort Table'!$A$4:$O$1304,MATCH(CONCATENATE($B22,"-",$C22),'Sort Table'!$A$4:$A$1304,0),MATCH(J$6,'Sort Table'!$A$4:$O$4,0))</f>
        <v>1543768</v>
      </c>
      <c r="K22" s="91">
        <f>INDEX('Sort Table'!$A$4:$O$1304,MATCH(CONCATENATE($B22,"-",$C22),'Sort Table'!$A$4:$A$1304,0),MATCH(K$6,'Sort Table'!$A$4:$O$4,0))</f>
        <v>1293480</v>
      </c>
      <c r="L22" s="91">
        <f>INDEX('Sort Table'!$A$4:$O$1304,MATCH(CONCATENATE($B22,"-",$C22),'Sort Table'!$A$4:$A$1304,0),MATCH(L$6,'Sort Table'!$A$4:$O$4,0))</f>
        <v>1398431</v>
      </c>
      <c r="M22" s="91">
        <f>INDEX('Sort Table'!$A$4:$O$1304,MATCH(CONCATENATE($B22,"-",$C22),'Sort Table'!$A$4:$A$1304,0),MATCH(M$6,'Sort Table'!$A$4:$O$4,0))</f>
        <v>1241796</v>
      </c>
      <c r="N22" s="91">
        <f>INDEX('Sort Table'!$A$4:$O$1304,MATCH(CONCATENATE($B22,"-",$C22),'Sort Table'!$A$4:$A$1304,0),MATCH(N$6,'Sort Table'!$A$4:$O$4,0))</f>
        <v>1211747</v>
      </c>
      <c r="O22" s="91">
        <f>INDEX('Sort Table'!$A$4:$O$1304,MATCH(CONCATENATE($B22,"-",$C22),'Sort Table'!$A$4:$A$1304,0),MATCH(O$6,'Sort Table'!$A$4:$O$4,0))</f>
        <v>954068</v>
      </c>
      <c r="P22" s="67">
        <f>MAX(D22:O22)</f>
        <v>1605649</v>
      </c>
      <c r="Q22" s="67">
        <f>SUM(D22:O22)/12</f>
        <v>1316270.6666666667</v>
      </c>
    </row>
    <row r="23" spans="1:17" ht="13.8" thickBot="1" x14ac:dyDescent="0.3">
      <c r="A23" s="65" t="s">
        <v>196</v>
      </c>
      <c r="B23" s="65"/>
      <c r="C23" s="65"/>
      <c r="D23" s="101"/>
      <c r="E23" s="101"/>
      <c r="F23" s="101"/>
      <c r="G23" s="101"/>
      <c r="H23" s="101"/>
      <c r="I23" s="101"/>
      <c r="J23" s="101"/>
      <c r="K23" s="101"/>
      <c r="L23" s="101"/>
      <c r="M23" s="101"/>
      <c r="N23" s="101"/>
      <c r="O23" s="101"/>
      <c r="P23" s="65"/>
      <c r="Q23" s="65"/>
    </row>
    <row r="24" spans="1:17" x14ac:dyDescent="0.25">
      <c r="A24" s="65" t="s">
        <v>351</v>
      </c>
      <c r="B24" s="98"/>
      <c r="C24" s="65" t="s">
        <v>18</v>
      </c>
      <c r="D24" s="99" t="str">
        <f>INDEX('Sort Table'!$A$4:$O$1304,MATCH(CONCATENATE($B26,"-",$C24),'Sort Table'!$A$4:$A$1304,0),MATCH(D$6,'Sort Table'!$A$4:$O$4,0))</f>
        <v xml:space="preserve"> Tue, Jan  28 </v>
      </c>
      <c r="E24" s="99" t="str">
        <f>INDEX('Sort Table'!$A$4:$O$1304,MATCH(CONCATENATE($B26,"-",$C24),'Sort Table'!$A$4:$A$1304,0),MATCH(E$6,'Sort Table'!$A$4:$O$4,0))</f>
        <v xml:space="preserve"> Tue, Feb  4 </v>
      </c>
      <c r="F24" s="99" t="str">
        <f>INDEX('Sort Table'!$A$4:$O$1304,MATCH(CONCATENATE($B26,"-",$C24),'Sort Table'!$A$4:$A$1304,0),MATCH(F$6,'Sort Table'!$A$4:$O$4,0))</f>
        <v xml:space="preserve"> Mon, Mar  17 </v>
      </c>
      <c r="G24" s="99" t="str">
        <f>INDEX('Sort Table'!$A$4:$O$1304,MATCH(CONCATENATE($B26,"-",$C24),'Sort Table'!$A$4:$A$1304,0),MATCH(G$6,'Sort Table'!$A$4:$O$4,0))</f>
        <v xml:space="preserve"> Tue, Apr  29 </v>
      </c>
      <c r="H24" s="99" t="str">
        <f>INDEX('Sort Table'!$A$4:$O$1304,MATCH(CONCATENATE($B26,"-",$C24),'Sort Table'!$A$4:$A$1304,0),MATCH(H$6,'Sort Table'!$A$4:$O$4,0))</f>
        <v xml:space="preserve"> Thu, May  1 </v>
      </c>
      <c r="I24" s="99" t="str">
        <f>INDEX('Sort Table'!$A$4:$O$1304,MATCH(CONCATENATE($B26,"-",$C24),'Sort Table'!$A$4:$A$1304,0),MATCH(I$6,'Sort Table'!$A$4:$O$4,0))</f>
        <v xml:space="preserve"> Wed, Jun  25 </v>
      </c>
      <c r="J24" s="99" t="str">
        <f>INDEX('Sort Table'!$A$4:$O$1304,MATCH(CONCATENATE($B26,"-",$C24),'Sort Table'!$A$4:$A$1304,0),MATCH(J$6,'Sort Table'!$A$4:$O$4,0))</f>
        <v xml:space="preserve"> Thu, Jul  31 </v>
      </c>
      <c r="K24" s="99" t="str">
        <f>INDEX('Sort Table'!$A$4:$O$1304,MATCH(CONCATENATE($B26,"-",$C24),'Sort Table'!$A$4:$A$1304,0),MATCH(K$6,'Sort Table'!$A$4:$O$4,0))</f>
        <v xml:space="preserve"> Mon, Aug  25 </v>
      </c>
      <c r="L24" s="99" t="str">
        <f>INDEX('Sort Table'!$A$4:$O$1304,MATCH(CONCATENATE($B26,"-",$C24),'Sort Table'!$A$4:$A$1304,0),MATCH(L$6,'Sort Table'!$A$4:$O$4,0))</f>
        <v xml:space="preserve"> Mon, Sep  15 </v>
      </c>
      <c r="M24" s="99" t="str">
        <f>INDEX('Sort Table'!$A$4:$O$1304,MATCH(CONCATENATE($B26,"-",$C24),'Sort Table'!$A$4:$A$1304,0),MATCH(M$6,'Sort Table'!$A$4:$O$4,0))</f>
        <v xml:space="preserve"> Thu, Oct  2 </v>
      </c>
      <c r="N24" s="99" t="str">
        <f>INDEX('Sort Table'!$A$4:$O$1304,MATCH(CONCATENATE($B26,"-",$C24),'Sort Table'!$A$4:$A$1304,0),MATCH(N$6,'Sort Table'!$A$4:$O$4,0))</f>
        <v xml:space="preserve"> Mon, Nov  17 </v>
      </c>
      <c r="O24" s="99" t="str">
        <f>INDEX('Sort Table'!$A$4:$O$1304,MATCH(CONCATENATE($B26,"-",$C24),'Sort Table'!$A$4:$A$1304,0),MATCH(O$6,'Sort Table'!$A$4:$O$4,0))</f>
        <v xml:space="preserve"> Tue, Dec  2 </v>
      </c>
      <c r="P24" s="65"/>
      <c r="Q24" s="65"/>
    </row>
    <row r="25" spans="1:17" ht="13.8" thickBot="1" x14ac:dyDescent="0.3">
      <c r="A25" s="65"/>
      <c r="B25" s="98"/>
      <c r="C25" s="65" t="s">
        <v>31</v>
      </c>
      <c r="D25" s="100" t="str">
        <f>INDEX('Sort Table'!$A$4:$O$1304,MATCH(CONCATENATE($B26,"-",$C25),'Sort Table'!$A$4:$A$1304,0),MATCH(D$6,'Sort Table'!$A$4:$O$4,0))</f>
        <v xml:space="preserve">           14:00</v>
      </c>
      <c r="E25" s="100" t="str">
        <f>INDEX('Sort Table'!$A$4:$O$1304,MATCH(CONCATENATE($B26,"-",$C25),'Sort Table'!$A$4:$A$1304,0),MATCH(E$6,'Sort Table'!$A$4:$O$4,0))</f>
        <v xml:space="preserve">           14:00</v>
      </c>
      <c r="F25" s="100" t="str">
        <f>INDEX('Sort Table'!$A$4:$O$1304,MATCH(CONCATENATE($B26,"-",$C25),'Sort Table'!$A$4:$A$1304,0),MATCH(F$6,'Sort Table'!$A$4:$O$4,0))</f>
        <v xml:space="preserve">           11:00</v>
      </c>
      <c r="G25" s="100" t="str">
        <f>INDEX('Sort Table'!$A$4:$O$1304,MATCH(CONCATENATE($B26,"-",$C25),'Sort Table'!$A$4:$A$1304,0),MATCH(G$6,'Sort Table'!$A$4:$O$4,0))</f>
        <v xml:space="preserve">           12:00</v>
      </c>
      <c r="H25" s="100" t="str">
        <f>INDEX('Sort Table'!$A$4:$O$1304,MATCH(CONCATENATE($B26,"-",$C25),'Sort Table'!$A$4:$A$1304,0),MATCH(H$6,'Sort Table'!$A$4:$O$4,0))</f>
        <v xml:space="preserve">           12:00</v>
      </c>
      <c r="I25" s="100" t="str">
        <f>INDEX('Sort Table'!$A$4:$O$1304,MATCH(CONCATENATE($B26,"-",$C25),'Sort Table'!$A$4:$A$1304,0),MATCH(I$6,'Sort Table'!$A$4:$O$4,0))</f>
        <v xml:space="preserve">           15:00</v>
      </c>
      <c r="J25" s="100" t="str">
        <f>INDEX('Sort Table'!$A$4:$O$1304,MATCH(CONCATENATE($B26,"-",$C25),'Sort Table'!$A$4:$A$1304,0),MATCH(J$6,'Sort Table'!$A$4:$O$4,0))</f>
        <v xml:space="preserve">           11:00</v>
      </c>
      <c r="K25" s="100" t="str">
        <f>INDEX('Sort Table'!$A$4:$O$1304,MATCH(CONCATENATE($B26,"-",$C25),'Sort Table'!$A$4:$A$1304,0),MATCH(K$6,'Sort Table'!$A$4:$O$4,0))</f>
        <v xml:space="preserve">           11:00</v>
      </c>
      <c r="L25" s="100" t="str">
        <f>INDEX('Sort Table'!$A$4:$O$1304,MATCH(CONCATENATE($B26,"-",$C25),'Sort Table'!$A$4:$A$1304,0),MATCH(L$6,'Sort Table'!$A$4:$O$4,0))</f>
        <v xml:space="preserve">           12:00</v>
      </c>
      <c r="M25" s="100" t="str">
        <f>INDEX('Sort Table'!$A$4:$O$1304,MATCH(CONCATENATE($B26,"-",$C25),'Sort Table'!$A$4:$A$1304,0),MATCH(M$6,'Sort Table'!$A$4:$O$4,0))</f>
        <v xml:space="preserve">           12:00</v>
      </c>
      <c r="N25" s="100" t="str">
        <f>INDEX('Sort Table'!$A$4:$O$1304,MATCH(CONCATENATE($B26,"-",$C25),'Sort Table'!$A$4:$A$1304,0),MATCH(N$6,'Sort Table'!$A$4:$O$4,0))</f>
        <v xml:space="preserve">           12:00</v>
      </c>
      <c r="O25" s="100" t="str">
        <f>INDEX('Sort Table'!$A$4:$O$1304,MATCH(CONCATENATE($B26,"-",$C25),'Sort Table'!$A$4:$A$1304,0),MATCH(O$6,'Sort Table'!$A$4:$O$4,0))</f>
        <v xml:space="preserve">           14:00</v>
      </c>
      <c r="P25" s="65"/>
      <c r="Q25" s="65"/>
    </row>
    <row r="26" spans="1:17" x14ac:dyDescent="0.25">
      <c r="A26" s="65"/>
      <c r="B26" s="98" t="s">
        <v>65</v>
      </c>
      <c r="C26" s="65" t="s">
        <v>36</v>
      </c>
      <c r="D26" s="91">
        <f>INDEX('Sort Table'!$A$4:$O$1304,MATCH(CONCATENATE($B26,"-",$C26),'Sort Table'!$A$4:$A$1304,0),MATCH(D$6,'Sort Table'!$A$4:$O$4,0))</f>
        <v>379547</v>
      </c>
      <c r="E26" s="91">
        <f>INDEX('Sort Table'!$A$4:$O$1304,MATCH(CONCATENATE($B26,"-",$C26),'Sort Table'!$A$4:$A$1304,0),MATCH(E$6,'Sort Table'!$A$4:$O$4,0))</f>
        <v>382269</v>
      </c>
      <c r="F26" s="91">
        <f>INDEX('Sort Table'!$A$4:$O$1304,MATCH(CONCATENATE($B26,"-",$C26),'Sort Table'!$A$4:$A$1304,0),MATCH(F$6,'Sort Table'!$A$4:$O$4,0))</f>
        <v>344528</v>
      </c>
      <c r="G26" s="91">
        <f>INDEX('Sort Table'!$A$4:$O$1304,MATCH(CONCATENATE($B26,"-",$C26),'Sort Table'!$A$4:$A$1304,0),MATCH(G$6,'Sort Table'!$A$4:$O$4,0))</f>
        <v>375042</v>
      </c>
      <c r="H26" s="91">
        <f>INDEX('Sort Table'!$A$4:$O$1304,MATCH(CONCATENATE($B26,"-",$C26),'Sort Table'!$A$4:$A$1304,0),MATCH(H$6,'Sort Table'!$A$4:$O$4,0))</f>
        <v>362582</v>
      </c>
      <c r="I26" s="91">
        <f>INDEX('Sort Table'!$A$4:$O$1304,MATCH(CONCATENATE($B26,"-",$C26),'Sort Table'!$A$4:$A$1304,0),MATCH(I$6,'Sort Table'!$A$4:$O$4,0))</f>
        <v>372897</v>
      </c>
      <c r="J26" s="91">
        <f>INDEX('Sort Table'!$A$4:$O$1304,MATCH(CONCATENATE($B26,"-",$C26),'Sort Table'!$A$4:$A$1304,0),MATCH(J$6,'Sort Table'!$A$4:$O$4,0))</f>
        <v>368770</v>
      </c>
      <c r="K26" s="91">
        <f>INDEX('Sort Table'!$A$4:$O$1304,MATCH(CONCATENATE($B26,"-",$C26),'Sort Table'!$A$4:$A$1304,0),MATCH(K$6,'Sort Table'!$A$4:$O$4,0))</f>
        <v>376342</v>
      </c>
      <c r="L26" s="91">
        <f>INDEX('Sort Table'!$A$4:$O$1304,MATCH(CONCATENATE($B26,"-",$C26),'Sort Table'!$A$4:$A$1304,0),MATCH(L$6,'Sort Table'!$A$4:$O$4,0))</f>
        <v>387428</v>
      </c>
      <c r="M26" s="91">
        <f>INDEX('Sort Table'!$A$4:$O$1304,MATCH(CONCATENATE($B26,"-",$C26),'Sort Table'!$A$4:$A$1304,0),MATCH(M$6,'Sort Table'!$A$4:$O$4,0))</f>
        <v>363279</v>
      </c>
      <c r="N26" s="91">
        <f>INDEX('Sort Table'!$A$4:$O$1304,MATCH(CONCATENATE($B26,"-",$C26),'Sort Table'!$A$4:$A$1304,0),MATCH(N$6,'Sort Table'!$A$4:$O$4,0))</f>
        <v>379131</v>
      </c>
      <c r="O26" s="91">
        <f>INDEX('Sort Table'!$A$4:$O$1304,MATCH(CONCATENATE($B26,"-",$C26),'Sort Table'!$A$4:$A$1304,0),MATCH(O$6,'Sort Table'!$A$4:$O$4,0))</f>
        <v>345387</v>
      </c>
      <c r="P26" s="67">
        <f>MAX(D26:O26)</f>
        <v>387428</v>
      </c>
      <c r="Q26" s="67">
        <f>SUM(D26:O26)/12</f>
        <v>369766.83333333331</v>
      </c>
    </row>
    <row r="27" spans="1:17" ht="13.8" thickBot="1" x14ac:dyDescent="0.3">
      <c r="A27" s="65"/>
      <c r="B27" s="65"/>
      <c r="C27" s="65"/>
      <c r="D27" s="101"/>
      <c r="E27" s="101"/>
      <c r="F27" s="101"/>
      <c r="G27" s="101"/>
      <c r="H27" s="101"/>
      <c r="I27" s="101"/>
      <c r="J27" s="101"/>
      <c r="K27" s="101"/>
      <c r="L27" s="101"/>
      <c r="M27" s="101"/>
      <c r="N27" s="101"/>
      <c r="O27" s="101"/>
      <c r="P27" s="65"/>
      <c r="Q27" s="65"/>
    </row>
    <row r="28" spans="1:17" x14ac:dyDescent="0.25">
      <c r="A28" s="65" t="s">
        <v>385</v>
      </c>
      <c r="B28" s="98"/>
      <c r="C28" s="65" t="s">
        <v>18</v>
      </c>
      <c r="D28" s="99" t="str">
        <f>INDEX('Sort Table'!$A$4:$O$1304,MATCH(CONCATENATE($B30,"-",$C28),'Sort Table'!$A$4:$A$1304,0),MATCH(D$6,'Sort Table'!$A$4:$O$4,0))</f>
        <v xml:space="preserve"> Thu, Jan  2 </v>
      </c>
      <c r="E28" s="99" t="str">
        <f>INDEX('Sort Table'!$A$4:$O$1304,MATCH(CONCATENATE($B30,"-",$C28),'Sort Table'!$A$4:$A$1304,0),MATCH(E$6,'Sort Table'!$A$4:$O$4,0))</f>
        <v xml:space="preserve"> Wed, Feb  5 </v>
      </c>
      <c r="F28" s="99" t="str">
        <f>INDEX('Sort Table'!$A$4:$O$1304,MATCH(CONCATENATE($B30,"-",$C28),'Sort Table'!$A$4:$A$1304,0),MATCH(F$6,'Sort Table'!$A$4:$O$4,0))</f>
        <v xml:space="preserve"> Mon, Mar  17 </v>
      </c>
      <c r="G28" s="99" t="str">
        <f>INDEX('Sort Table'!$A$4:$O$1304,MATCH(CONCATENATE($B30,"-",$C28),'Sort Table'!$A$4:$A$1304,0),MATCH(G$6,'Sort Table'!$A$4:$O$4,0))</f>
        <v xml:space="preserve"> Tue, Apr  29 </v>
      </c>
      <c r="H28" s="99" t="str">
        <f>INDEX('Sort Table'!$A$4:$O$1304,MATCH(CONCATENATE($B30,"-",$C28),'Sort Table'!$A$4:$A$1304,0),MATCH(H$6,'Sort Table'!$A$4:$O$4,0))</f>
        <v xml:space="preserve"> Thu, May  15 </v>
      </c>
      <c r="I28" s="99" t="str">
        <f>INDEX('Sort Table'!$A$4:$O$1304,MATCH(CONCATENATE($B30,"-",$C28),'Sort Table'!$A$4:$A$1304,0),MATCH(I$6,'Sort Table'!$A$4:$O$4,0))</f>
        <v xml:space="preserve"> Wed, Jun  25 </v>
      </c>
      <c r="J28" s="99" t="str">
        <f>INDEX('Sort Table'!$A$4:$O$1304,MATCH(CONCATENATE($B30,"-",$C28),'Sort Table'!$A$4:$A$1304,0),MATCH(J$6,'Sort Table'!$A$4:$O$4,0))</f>
        <v xml:space="preserve"> Thu, Jul  31 </v>
      </c>
      <c r="K28" s="99" t="str">
        <f>INDEX('Sort Table'!$A$4:$O$1304,MATCH(CONCATENATE($B30,"-",$C28),'Sort Table'!$A$4:$A$1304,0),MATCH(K$6,'Sort Table'!$A$4:$O$4,0))</f>
        <v xml:space="preserve"> Fri, Aug  29 </v>
      </c>
      <c r="L28" s="99" t="str">
        <f>INDEX('Sort Table'!$A$4:$O$1304,MATCH(CONCATENATE($B30,"-",$C28),'Sort Table'!$A$4:$A$1304,0),MATCH(L$6,'Sort Table'!$A$4:$O$4,0))</f>
        <v xml:space="preserve"> Fri, Sep  5 </v>
      </c>
      <c r="M28" s="99" t="str">
        <f>INDEX('Sort Table'!$A$4:$O$1304,MATCH(CONCATENATE($B30,"-",$C28),'Sort Table'!$A$4:$A$1304,0),MATCH(M$6,'Sort Table'!$A$4:$O$4,0))</f>
        <v xml:space="preserve"> Fri, Oct  3 </v>
      </c>
      <c r="N28" s="99" t="str">
        <f>INDEX('Sort Table'!$A$4:$O$1304,MATCH(CONCATENATE($B30,"-",$C28),'Sort Table'!$A$4:$A$1304,0),MATCH(N$6,'Sort Table'!$A$4:$O$4,0))</f>
        <v xml:space="preserve"> Tue, Nov  25 </v>
      </c>
      <c r="O28" s="99" t="str">
        <f>INDEX('Sort Table'!$A$4:$O$1304,MATCH(CONCATENATE($B30,"-",$C28),'Sort Table'!$A$4:$A$1304,0),MATCH(O$6,'Sort Table'!$A$4:$O$4,0))</f>
        <v xml:space="preserve"> Thu, Dec  4 </v>
      </c>
      <c r="P28" s="65"/>
      <c r="Q28" s="65"/>
    </row>
    <row r="29" spans="1:17" ht="13.8" thickBot="1" x14ac:dyDescent="0.3">
      <c r="A29" s="65"/>
      <c r="B29" s="98"/>
      <c r="C29" s="65" t="s">
        <v>31</v>
      </c>
      <c r="D29" s="100" t="str">
        <f>INDEX('Sort Table'!$A$4:$O$1304,MATCH(CONCATENATE($B30,"-",$C29),'Sort Table'!$A$4:$A$1304,0),MATCH(D$6,'Sort Table'!$A$4:$O$4,0))</f>
        <v xml:space="preserve">           15:00</v>
      </c>
      <c r="E29" s="100" t="str">
        <f>INDEX('Sort Table'!$A$4:$O$1304,MATCH(CONCATENATE($B30,"-",$C29),'Sort Table'!$A$4:$A$1304,0),MATCH(E$6,'Sort Table'!$A$4:$O$4,0))</f>
        <v xml:space="preserve">           14:00</v>
      </c>
      <c r="F29" s="100" t="str">
        <f>INDEX('Sort Table'!$A$4:$O$1304,MATCH(CONCATENATE($B30,"-",$C29),'Sort Table'!$A$4:$A$1304,0),MATCH(F$6,'Sort Table'!$A$4:$O$4,0))</f>
        <v xml:space="preserve">           12:00</v>
      </c>
      <c r="G29" s="100" t="str">
        <f>INDEX('Sort Table'!$A$4:$O$1304,MATCH(CONCATENATE($B30,"-",$C29),'Sort Table'!$A$4:$A$1304,0),MATCH(G$6,'Sort Table'!$A$4:$O$4,0))</f>
        <v xml:space="preserve">           11:00</v>
      </c>
      <c r="H29" s="100" t="str">
        <f>INDEX('Sort Table'!$A$4:$O$1304,MATCH(CONCATENATE($B30,"-",$C29),'Sort Table'!$A$4:$A$1304,0),MATCH(H$6,'Sort Table'!$A$4:$O$4,0))</f>
        <v xml:space="preserve">           10:00</v>
      </c>
      <c r="I29" s="100" t="str">
        <f>INDEX('Sort Table'!$A$4:$O$1304,MATCH(CONCATENATE($B30,"-",$C29),'Sort Table'!$A$4:$A$1304,0),MATCH(I$6,'Sort Table'!$A$4:$O$4,0))</f>
        <v xml:space="preserve">           10:00</v>
      </c>
      <c r="J29" s="100" t="str">
        <f>INDEX('Sort Table'!$A$4:$O$1304,MATCH(CONCATENATE($B30,"-",$C29),'Sort Table'!$A$4:$A$1304,0),MATCH(J$6,'Sort Table'!$A$4:$O$4,0))</f>
        <v xml:space="preserve">           10:00</v>
      </c>
      <c r="K29" s="100" t="str">
        <f>INDEX('Sort Table'!$A$4:$O$1304,MATCH(CONCATENATE($B30,"-",$C29),'Sort Table'!$A$4:$A$1304,0),MATCH(K$6,'Sort Table'!$A$4:$O$4,0))</f>
        <v xml:space="preserve">           11:00</v>
      </c>
      <c r="L29" s="100" t="str">
        <f>INDEX('Sort Table'!$A$4:$O$1304,MATCH(CONCATENATE($B30,"-",$C29),'Sort Table'!$A$4:$A$1304,0),MATCH(L$6,'Sort Table'!$A$4:$O$4,0))</f>
        <v xml:space="preserve">           11:00</v>
      </c>
      <c r="M29" s="100" t="str">
        <f>INDEX('Sort Table'!$A$4:$O$1304,MATCH(CONCATENATE($B30,"-",$C29),'Sort Table'!$A$4:$A$1304,0),MATCH(M$6,'Sort Table'!$A$4:$O$4,0))</f>
        <v xml:space="preserve">           10:00</v>
      </c>
      <c r="N29" s="100" t="str">
        <f>INDEX('Sort Table'!$A$4:$O$1304,MATCH(CONCATENATE($B30,"-",$C29),'Sort Table'!$A$4:$A$1304,0),MATCH(N$6,'Sort Table'!$A$4:$O$4,0))</f>
        <v xml:space="preserve">           15:00</v>
      </c>
      <c r="O29" s="100" t="str">
        <f>INDEX('Sort Table'!$A$4:$O$1304,MATCH(CONCATENATE($B30,"-",$C29),'Sort Table'!$A$4:$A$1304,0),MATCH(O$6,'Sort Table'!$A$4:$O$4,0))</f>
        <v xml:space="preserve">           14:00</v>
      </c>
      <c r="P29" s="65"/>
      <c r="Q29" s="65"/>
    </row>
    <row r="30" spans="1:17" x14ac:dyDescent="0.25">
      <c r="A30" s="65"/>
      <c r="B30" s="98" t="s">
        <v>270</v>
      </c>
      <c r="C30" s="65" t="s">
        <v>36</v>
      </c>
      <c r="D30" s="91">
        <f>INDEX('Sort Table'!$A$4:$O$1304,MATCH(CONCATENATE($B30,"-",$C30),'Sort Table'!$A$4:$A$1304,0),MATCH(D$6,'Sort Table'!$A$4:$O$4,0))</f>
        <v>354006</v>
      </c>
      <c r="E30" s="91">
        <f>INDEX('Sort Table'!$A$4:$O$1304,MATCH(CONCATENATE($B30,"-",$C30),'Sort Table'!$A$4:$A$1304,0),MATCH(E$6,'Sort Table'!$A$4:$O$4,0))</f>
        <v>346208</v>
      </c>
      <c r="F30" s="91">
        <f>INDEX('Sort Table'!$A$4:$O$1304,MATCH(CONCATENATE($B30,"-",$C30),'Sort Table'!$A$4:$A$1304,0),MATCH(F$6,'Sort Table'!$A$4:$O$4,0))</f>
        <v>316709</v>
      </c>
      <c r="G30" s="91">
        <f>INDEX('Sort Table'!$A$4:$O$1304,MATCH(CONCATENATE($B30,"-",$C30),'Sort Table'!$A$4:$A$1304,0),MATCH(G$6,'Sort Table'!$A$4:$O$4,0))</f>
        <v>337405</v>
      </c>
      <c r="H30" s="91">
        <f>INDEX('Sort Table'!$A$4:$O$1304,MATCH(CONCATENATE($B30,"-",$C30),'Sort Table'!$A$4:$A$1304,0),MATCH(H$6,'Sort Table'!$A$4:$O$4,0))</f>
        <v>338744</v>
      </c>
      <c r="I30" s="91">
        <f>INDEX('Sort Table'!$A$4:$O$1304,MATCH(CONCATENATE($B30,"-",$C30),'Sort Table'!$A$4:$A$1304,0),MATCH(I$6,'Sort Table'!$A$4:$O$4,0))</f>
        <v>360551</v>
      </c>
      <c r="J30" s="91">
        <f>INDEX('Sort Table'!$A$4:$O$1304,MATCH(CONCATENATE($B30,"-",$C30),'Sort Table'!$A$4:$A$1304,0),MATCH(J$6,'Sort Table'!$A$4:$O$4,0))</f>
        <v>343410</v>
      </c>
      <c r="K30" s="91">
        <f>INDEX('Sort Table'!$A$4:$O$1304,MATCH(CONCATENATE($B30,"-",$C30),'Sort Table'!$A$4:$A$1304,0),MATCH(K$6,'Sort Table'!$A$4:$O$4,0))</f>
        <v>365959</v>
      </c>
      <c r="L30" s="91">
        <f>INDEX('Sort Table'!$A$4:$O$1304,MATCH(CONCATENATE($B30,"-",$C30),'Sort Table'!$A$4:$A$1304,0),MATCH(L$6,'Sort Table'!$A$4:$O$4,0))</f>
        <v>384908</v>
      </c>
      <c r="M30" s="91">
        <f>INDEX('Sort Table'!$A$4:$O$1304,MATCH(CONCATENATE($B30,"-",$C30),'Sort Table'!$A$4:$A$1304,0),MATCH(M$6,'Sort Table'!$A$4:$O$4,0))</f>
        <v>351669</v>
      </c>
      <c r="N30" s="91">
        <f>INDEX('Sort Table'!$A$4:$O$1304,MATCH(CONCATENATE($B30,"-",$C30),'Sort Table'!$A$4:$A$1304,0),MATCH(N$6,'Sort Table'!$A$4:$O$4,0))</f>
        <v>373929</v>
      </c>
      <c r="O30" s="91">
        <f>INDEX('Sort Table'!$A$4:$O$1304,MATCH(CONCATENATE($B30,"-",$C30),'Sort Table'!$A$4:$A$1304,0),MATCH(O$6,'Sort Table'!$A$4:$O$4,0))</f>
        <v>334840</v>
      </c>
      <c r="P30" s="67">
        <f>MAX(D30:O30)</f>
        <v>384908</v>
      </c>
      <c r="Q30" s="67">
        <f>SUM(D30:O30)/12</f>
        <v>350694.83333333331</v>
      </c>
    </row>
    <row r="31" spans="1:17" ht="13.8" thickBot="1" x14ac:dyDescent="0.3">
      <c r="A31" s="65"/>
      <c r="B31" s="65"/>
      <c r="C31" s="65"/>
      <c r="D31" s="101"/>
      <c r="E31" s="101"/>
      <c r="F31" s="101"/>
      <c r="G31" s="101"/>
      <c r="H31" s="101"/>
      <c r="I31" s="101"/>
      <c r="J31" s="101"/>
      <c r="K31" s="101"/>
      <c r="L31" s="101"/>
      <c r="M31" s="101"/>
      <c r="N31" s="101"/>
      <c r="O31" s="101"/>
      <c r="P31" s="65"/>
      <c r="Q31" s="65"/>
    </row>
    <row r="32" spans="1:17" x14ac:dyDescent="0.25">
      <c r="A32" s="65" t="s">
        <v>354</v>
      </c>
      <c r="B32" s="98"/>
      <c r="C32" s="65" t="s">
        <v>18</v>
      </c>
      <c r="D32" s="99" t="str">
        <f>INDEX('Sort Table'!$A$4:$O$1304,MATCH(CONCATENATE($B34,"-",$C32),'Sort Table'!$A$4:$A$1304,0),MATCH(D$6,'Sort Table'!$A$4:$O$4,0))</f>
        <v xml:space="preserve"> Wed, Jan  15 </v>
      </c>
      <c r="E32" s="99" t="str">
        <f>INDEX('Sort Table'!$A$4:$O$1304,MATCH(CONCATENATE($B34,"-",$C32),'Sort Table'!$A$4:$A$1304,0),MATCH(E$6,'Sort Table'!$A$4:$O$4,0))</f>
        <v xml:space="preserve"> Fri, Feb  28 </v>
      </c>
      <c r="F32" s="99" t="str">
        <f>INDEX('Sort Table'!$A$4:$O$1304,MATCH(CONCATENATE($B34,"-",$C32),'Sort Table'!$A$4:$A$1304,0),MATCH(F$6,'Sort Table'!$A$4:$O$4,0))</f>
        <v xml:space="preserve"> Mon, Mar  17 </v>
      </c>
      <c r="G32" s="99" t="str">
        <f>INDEX('Sort Table'!$A$4:$O$1304,MATCH(CONCATENATE($B34,"-",$C32),'Sort Table'!$A$4:$A$1304,0),MATCH(G$6,'Sort Table'!$A$4:$O$4,0))</f>
        <v xml:space="preserve"> Wed, Apr  30 </v>
      </c>
      <c r="H32" s="99" t="str">
        <f>INDEX('Sort Table'!$A$4:$O$1304,MATCH(CONCATENATE($B34,"-",$C32),'Sort Table'!$A$4:$A$1304,0),MATCH(H$6,'Sort Table'!$A$4:$O$4,0))</f>
        <v xml:space="preserve"> Tue, May  6 </v>
      </c>
      <c r="I32" s="99" t="str">
        <f>INDEX('Sort Table'!$A$4:$O$1304,MATCH(CONCATENATE($B34,"-",$C32),'Sort Table'!$A$4:$A$1304,0),MATCH(I$6,'Sort Table'!$A$4:$O$4,0))</f>
        <v xml:space="preserve"> Wed, Jun  4 </v>
      </c>
      <c r="J32" s="99" t="str">
        <f>INDEX('Sort Table'!$A$4:$O$1304,MATCH(CONCATENATE($B34,"-",$C32),'Sort Table'!$A$4:$A$1304,0),MATCH(J$6,'Sort Table'!$A$4:$O$4,0))</f>
        <v xml:space="preserve"> Tue, Jul  29 </v>
      </c>
      <c r="K32" s="99" t="str">
        <f>INDEX('Sort Table'!$A$4:$O$1304,MATCH(CONCATENATE($B34,"-",$C32),'Sort Table'!$A$4:$A$1304,0),MATCH(K$6,'Sort Table'!$A$4:$O$4,0))</f>
        <v xml:space="preserve"> Tue, Aug  5 </v>
      </c>
      <c r="L32" s="99" t="str">
        <f>INDEX('Sort Table'!$A$4:$O$1304,MATCH(CONCATENATE($B34,"-",$C32),'Sort Table'!$A$4:$A$1304,0),MATCH(L$6,'Sort Table'!$A$4:$O$4,0))</f>
        <v xml:space="preserve"> Mon, Sep  15 </v>
      </c>
      <c r="M32" s="99" t="str">
        <f>INDEX('Sort Table'!$A$4:$O$1304,MATCH(CONCATENATE($B34,"-",$C32),'Sort Table'!$A$4:$A$1304,0),MATCH(M$6,'Sort Table'!$A$4:$O$4,0))</f>
        <v xml:space="preserve"> Wed, Oct  29 </v>
      </c>
      <c r="N32" s="99" t="str">
        <f>INDEX('Sort Table'!$A$4:$O$1304,MATCH(CONCATENATE($B34,"-",$C32),'Sort Table'!$A$4:$A$1304,0),MATCH(N$6,'Sort Table'!$A$4:$O$4,0))</f>
        <v xml:space="preserve"> Tue, Nov  4 </v>
      </c>
      <c r="O32" s="99" t="str">
        <f>INDEX('Sort Table'!$A$4:$O$1304,MATCH(CONCATENATE($B34,"-",$C32),'Sort Table'!$A$4:$A$1304,0),MATCH(O$6,'Sort Table'!$A$4:$O$4,0))</f>
        <v xml:space="preserve"> Tue, Dec  2 </v>
      </c>
      <c r="P32" s="65"/>
      <c r="Q32" s="65"/>
    </row>
    <row r="33" spans="1:20" ht="13.8" thickBot="1" x14ac:dyDescent="0.3">
      <c r="A33" s="65"/>
      <c r="B33" s="98"/>
      <c r="C33" s="65" t="s">
        <v>31</v>
      </c>
      <c r="D33" s="100" t="str">
        <f>INDEX('Sort Table'!$A$4:$O$1304,MATCH(CONCATENATE($B34,"-",$C33),'Sort Table'!$A$4:$A$1304,0),MATCH(D$6,'Sort Table'!$A$4:$O$4,0))</f>
        <v xml:space="preserve">           10:00</v>
      </c>
      <c r="E33" s="100" t="str">
        <f>INDEX('Sort Table'!$A$4:$O$1304,MATCH(CONCATENATE($B34,"-",$C33),'Sort Table'!$A$4:$A$1304,0),MATCH(E$6,'Sort Table'!$A$4:$O$4,0))</f>
        <v xml:space="preserve">           14:00</v>
      </c>
      <c r="F33" s="100" t="str">
        <f>INDEX('Sort Table'!$A$4:$O$1304,MATCH(CONCATENATE($B34,"-",$C33),'Sort Table'!$A$4:$A$1304,0),MATCH(F$6,'Sort Table'!$A$4:$O$4,0))</f>
        <v xml:space="preserve">          9:00</v>
      </c>
      <c r="G33" s="100" t="str">
        <f>INDEX('Sort Table'!$A$4:$O$1304,MATCH(CONCATENATE($B34,"-",$C33),'Sort Table'!$A$4:$A$1304,0),MATCH(G$6,'Sort Table'!$A$4:$O$4,0))</f>
        <v xml:space="preserve">           11:00</v>
      </c>
      <c r="H33" s="100" t="str">
        <f>INDEX('Sort Table'!$A$4:$O$1304,MATCH(CONCATENATE($B34,"-",$C33),'Sort Table'!$A$4:$A$1304,0),MATCH(H$6,'Sort Table'!$A$4:$O$4,0))</f>
        <v xml:space="preserve">           13:00</v>
      </c>
      <c r="I33" s="100" t="str">
        <f>INDEX('Sort Table'!$A$4:$O$1304,MATCH(CONCATENATE($B34,"-",$C33),'Sort Table'!$A$4:$A$1304,0),MATCH(I$6,'Sort Table'!$A$4:$O$4,0))</f>
        <v xml:space="preserve">          9:00</v>
      </c>
      <c r="J33" s="100" t="str">
        <f>INDEX('Sort Table'!$A$4:$O$1304,MATCH(CONCATENATE($B34,"-",$C33),'Sort Table'!$A$4:$A$1304,0),MATCH(J$6,'Sort Table'!$A$4:$O$4,0))</f>
        <v xml:space="preserve">           15:00</v>
      </c>
      <c r="K33" s="100" t="str">
        <f>INDEX('Sort Table'!$A$4:$O$1304,MATCH(CONCATENATE($B34,"-",$C33),'Sort Table'!$A$4:$A$1304,0),MATCH(K$6,'Sort Table'!$A$4:$O$4,0))</f>
        <v xml:space="preserve">           13:00</v>
      </c>
      <c r="L33" s="100" t="str">
        <f>INDEX('Sort Table'!$A$4:$O$1304,MATCH(CONCATENATE($B34,"-",$C33),'Sort Table'!$A$4:$A$1304,0),MATCH(L$6,'Sort Table'!$A$4:$O$4,0))</f>
        <v xml:space="preserve">           11:00</v>
      </c>
      <c r="M33" s="100" t="str">
        <f>INDEX('Sort Table'!$A$4:$O$1304,MATCH(CONCATENATE($B34,"-",$C33),'Sort Table'!$A$4:$A$1304,0),MATCH(M$6,'Sort Table'!$A$4:$O$4,0))</f>
        <v xml:space="preserve">           14:00</v>
      </c>
      <c r="N33" s="100" t="str">
        <f>INDEX('Sort Table'!$A$4:$O$1304,MATCH(CONCATENATE($B34,"-",$C33),'Sort Table'!$A$4:$A$1304,0),MATCH(N$6,'Sort Table'!$A$4:$O$4,0))</f>
        <v xml:space="preserve">          8:00</v>
      </c>
      <c r="O33" s="100" t="str">
        <f>INDEX('Sort Table'!$A$4:$O$1304,MATCH(CONCATENATE($B34,"-",$C33),'Sort Table'!$A$4:$A$1304,0),MATCH(O$6,'Sort Table'!$A$4:$O$4,0))</f>
        <v xml:space="preserve">           14:00</v>
      </c>
      <c r="P33" s="65"/>
      <c r="Q33" s="65"/>
    </row>
    <row r="34" spans="1:20" x14ac:dyDescent="0.25">
      <c r="A34" s="65"/>
      <c r="B34" s="98" t="s">
        <v>99</v>
      </c>
      <c r="C34" s="65" t="s">
        <v>36</v>
      </c>
      <c r="D34" s="91">
        <f>INDEX('Sort Table'!$A$4:$O$1304,MATCH(CONCATENATE($B34,"-",$C34),'Sort Table'!$A$4:$A$1304,0),MATCH(D$6,'Sort Table'!$A$4:$O$4,0))</f>
        <v>170267</v>
      </c>
      <c r="E34" s="91">
        <f>INDEX('Sort Table'!$A$4:$O$1304,MATCH(CONCATENATE($B34,"-",$C34),'Sort Table'!$A$4:$A$1304,0),MATCH(E$6,'Sort Table'!$A$4:$O$4,0))</f>
        <v>171842</v>
      </c>
      <c r="F34" s="91">
        <f>INDEX('Sort Table'!$A$4:$O$1304,MATCH(CONCATENATE($B34,"-",$C34),'Sort Table'!$A$4:$A$1304,0),MATCH(F$6,'Sort Table'!$A$4:$O$4,0))</f>
        <v>178811</v>
      </c>
      <c r="G34" s="91">
        <f>INDEX('Sort Table'!$A$4:$O$1304,MATCH(CONCATENATE($B34,"-",$C34),'Sort Table'!$A$4:$A$1304,0),MATCH(G$6,'Sort Table'!$A$4:$O$4,0))</f>
        <v>187233</v>
      </c>
      <c r="H34" s="91">
        <f>INDEX('Sort Table'!$A$4:$O$1304,MATCH(CONCATENATE($B34,"-",$C34),'Sort Table'!$A$4:$A$1304,0),MATCH(H$6,'Sort Table'!$A$4:$O$4,0))</f>
        <v>191114</v>
      </c>
      <c r="I34" s="91">
        <f>INDEX('Sort Table'!$A$4:$O$1304,MATCH(CONCATENATE($B34,"-",$C34),'Sort Table'!$A$4:$A$1304,0),MATCH(I$6,'Sort Table'!$A$4:$O$4,0))</f>
        <v>185371</v>
      </c>
      <c r="J34" s="91">
        <f>INDEX('Sort Table'!$A$4:$O$1304,MATCH(CONCATENATE($B34,"-",$C34),'Sort Table'!$A$4:$A$1304,0),MATCH(J$6,'Sort Table'!$A$4:$O$4,0))</f>
        <v>189900</v>
      </c>
      <c r="K34" s="91">
        <f>INDEX('Sort Table'!$A$4:$O$1304,MATCH(CONCATENATE($B34,"-",$C34),'Sort Table'!$A$4:$A$1304,0),MATCH(K$6,'Sort Table'!$A$4:$O$4,0))</f>
        <v>185458</v>
      </c>
      <c r="L34" s="91">
        <f>INDEX('Sort Table'!$A$4:$O$1304,MATCH(CONCATENATE($B34,"-",$C34),'Sort Table'!$A$4:$A$1304,0),MATCH(L$6,'Sort Table'!$A$4:$O$4,0))</f>
        <v>190694</v>
      </c>
      <c r="M34" s="91">
        <f>INDEX('Sort Table'!$A$4:$O$1304,MATCH(CONCATENATE($B34,"-",$C34),'Sort Table'!$A$4:$A$1304,0),MATCH(M$6,'Sort Table'!$A$4:$O$4,0))</f>
        <v>193326</v>
      </c>
      <c r="N34" s="91">
        <f>INDEX('Sort Table'!$A$4:$O$1304,MATCH(CONCATENATE($B34,"-",$C34),'Sort Table'!$A$4:$A$1304,0),MATCH(N$6,'Sort Table'!$A$4:$O$4,0))</f>
        <v>178305</v>
      </c>
      <c r="O34" s="91">
        <f>INDEX('Sort Table'!$A$4:$O$1304,MATCH(CONCATENATE($B34,"-",$C34),'Sort Table'!$A$4:$A$1304,0),MATCH(O$6,'Sort Table'!$A$4:$O$4,0))</f>
        <v>184525</v>
      </c>
      <c r="P34" s="67">
        <f>MAX(D34:O34)</f>
        <v>193326</v>
      </c>
      <c r="Q34" s="67">
        <f>SUM(D34:O34)/12</f>
        <v>183903.83333333334</v>
      </c>
    </row>
    <row r="35" spans="1:20" ht="13.8" thickBot="1" x14ac:dyDescent="0.3">
      <c r="A35" s="65"/>
      <c r="B35" s="65"/>
      <c r="C35" s="65"/>
      <c r="D35" s="101"/>
      <c r="E35" s="101"/>
      <c r="F35" s="101"/>
      <c r="G35" s="101"/>
      <c r="H35" s="101"/>
      <c r="I35" s="101"/>
      <c r="J35" s="101"/>
      <c r="K35" s="101"/>
      <c r="L35" s="101"/>
      <c r="M35" s="101"/>
      <c r="N35" s="101"/>
      <c r="O35" s="101"/>
      <c r="P35" s="65"/>
      <c r="Q35" s="65"/>
    </row>
    <row r="36" spans="1:20" x14ac:dyDescent="0.25">
      <c r="A36" s="65" t="s">
        <v>412</v>
      </c>
      <c r="B36" s="98"/>
      <c r="C36" s="65" t="s">
        <v>18</v>
      </c>
      <c r="D36" s="99" t="str">
        <f>INDEX('Sort Table'!$A$4:$O$1304,MATCH(CONCATENATE($B38,"-",$C36),'Sort Table'!$A$4:$A$1304,0),MATCH(D$6,'Sort Table'!$A$4:$O$4,0))</f>
        <v xml:space="preserve"> Wed, Jan  1 </v>
      </c>
      <c r="E36" s="99" t="str">
        <f>INDEX('Sort Table'!$A$4:$O$1304,MATCH(CONCATENATE($B38,"-",$C36),'Sort Table'!$A$4:$A$1304,0),MATCH(E$6,'Sort Table'!$A$4:$O$4,0))</f>
        <v xml:space="preserve"> Sat, Feb  1 </v>
      </c>
      <c r="F36" s="99" t="str">
        <f>INDEX('Sort Table'!$A$4:$O$1304,MATCH(CONCATENATE($B38,"-",$C36),'Sort Table'!$A$4:$A$1304,0),MATCH(F$6,'Sort Table'!$A$4:$O$4,0))</f>
        <v xml:space="preserve"> Sat, Mar  1 </v>
      </c>
      <c r="G36" s="99" t="str">
        <f>INDEX('Sort Table'!$A$4:$O$1304,MATCH(CONCATENATE($B38,"-",$C36),'Sort Table'!$A$4:$A$1304,0),MATCH(G$6,'Sort Table'!$A$4:$O$4,0))</f>
        <v xml:space="preserve"> Tue, Apr  1 </v>
      </c>
      <c r="H36" s="99" t="str">
        <f>INDEX('Sort Table'!$A$4:$O$1304,MATCH(CONCATENATE($B38,"-",$C36),'Sort Table'!$A$4:$A$1304,0),MATCH(H$6,'Sort Table'!$A$4:$O$4,0))</f>
        <v xml:space="preserve"> Thu, May  1 </v>
      </c>
      <c r="I36" s="99" t="str">
        <f>INDEX('Sort Table'!$A$4:$O$1304,MATCH(CONCATENATE($B38,"-",$C36),'Sort Table'!$A$4:$A$1304,0),MATCH(I$6,'Sort Table'!$A$4:$O$4,0))</f>
        <v xml:space="preserve"> Sun, Jun  1 </v>
      </c>
      <c r="J36" s="99" t="str">
        <f>INDEX('Sort Table'!$A$4:$O$1304,MATCH(CONCATENATE($B38,"-",$C36),'Sort Table'!$A$4:$A$1304,0),MATCH(J$6,'Sort Table'!$A$4:$O$4,0))</f>
        <v xml:space="preserve"> Tue, Jul  1 </v>
      </c>
      <c r="K36" s="99" t="str">
        <f>INDEX('Sort Table'!$A$4:$O$1304,MATCH(CONCATENATE($B38,"-",$C36),'Sort Table'!$A$4:$A$1304,0),MATCH(K$6,'Sort Table'!$A$4:$O$4,0))</f>
        <v xml:space="preserve"> Fri, Aug  1 </v>
      </c>
      <c r="L36" s="99" t="str">
        <f>INDEX('Sort Table'!$A$4:$O$1304,MATCH(CONCATENATE($B38,"-",$C36),'Sort Table'!$A$4:$A$1304,0),MATCH(L$6,'Sort Table'!$A$4:$O$4,0))</f>
        <v xml:space="preserve"> Mon, Sep  1 </v>
      </c>
      <c r="M36" s="99" t="str">
        <f>INDEX('Sort Table'!$A$4:$O$1304,MATCH(CONCATENATE($B38,"-",$C36),'Sort Table'!$A$4:$A$1304,0),MATCH(M$6,'Sort Table'!$A$4:$O$4,0))</f>
        <v xml:space="preserve"> Wed, Oct  1 </v>
      </c>
      <c r="N36" s="99" t="str">
        <f>INDEX('Sort Table'!$A$4:$O$1304,MATCH(CONCATENATE($B38,"-",$C36),'Sort Table'!$A$4:$A$1304,0),MATCH(N$6,'Sort Table'!$A$4:$O$4,0))</f>
        <v xml:space="preserve"> Sat, Nov  1 </v>
      </c>
      <c r="O36" s="99" t="str">
        <f>INDEX('Sort Table'!$A$4:$O$1304,MATCH(CONCATENATE($B38,"-",$C36),'Sort Table'!$A$4:$A$1304,0),MATCH(O$6,'Sort Table'!$A$4:$O$4,0))</f>
        <v xml:space="preserve"> Mon, Dec  1 </v>
      </c>
      <c r="P36" s="65"/>
      <c r="Q36" s="65"/>
    </row>
    <row r="37" spans="1:20" ht="13.8" thickBot="1" x14ac:dyDescent="0.3">
      <c r="A37" s="65"/>
      <c r="B37" s="98"/>
      <c r="C37" s="65" t="s">
        <v>31</v>
      </c>
      <c r="D37" s="100" t="str">
        <f>INDEX('Sort Table'!$A$4:$O$1304,MATCH(CONCATENATE($B38,"-",$C37),'Sort Table'!$A$4:$A$1304,0),MATCH(D$6,'Sort Table'!$A$4:$O$4,0))</f>
        <v xml:space="preserve">          1:00</v>
      </c>
      <c r="E37" s="100" t="str">
        <f>INDEX('Sort Table'!$A$4:$O$1304,MATCH(CONCATENATE($B38,"-",$C37),'Sort Table'!$A$4:$A$1304,0),MATCH(E$6,'Sort Table'!$A$4:$O$4,0))</f>
        <v xml:space="preserve">          1:00</v>
      </c>
      <c r="F37" s="100" t="str">
        <f>INDEX('Sort Table'!$A$4:$O$1304,MATCH(CONCATENATE($B38,"-",$C37),'Sort Table'!$A$4:$A$1304,0),MATCH(F$6,'Sort Table'!$A$4:$O$4,0))</f>
        <v xml:space="preserve">          1:00</v>
      </c>
      <c r="G37" s="100" t="str">
        <f>INDEX('Sort Table'!$A$4:$O$1304,MATCH(CONCATENATE($B38,"-",$C37),'Sort Table'!$A$4:$A$1304,0),MATCH(G$6,'Sort Table'!$A$4:$O$4,0))</f>
        <v xml:space="preserve">          1:00</v>
      </c>
      <c r="H37" s="100" t="str">
        <f>INDEX('Sort Table'!$A$4:$O$1304,MATCH(CONCATENATE($B38,"-",$C37),'Sort Table'!$A$4:$A$1304,0),MATCH(H$6,'Sort Table'!$A$4:$O$4,0))</f>
        <v xml:space="preserve">          1:00</v>
      </c>
      <c r="I37" s="100" t="str">
        <f>INDEX('Sort Table'!$A$4:$O$1304,MATCH(CONCATENATE($B38,"-",$C37),'Sort Table'!$A$4:$A$1304,0),MATCH(I$6,'Sort Table'!$A$4:$O$4,0))</f>
        <v xml:space="preserve">          1:00</v>
      </c>
      <c r="J37" s="100" t="str">
        <f>INDEX('Sort Table'!$A$4:$O$1304,MATCH(CONCATENATE($B38,"-",$C37),'Sort Table'!$A$4:$A$1304,0),MATCH(J$6,'Sort Table'!$A$4:$O$4,0))</f>
        <v xml:space="preserve">          1:00</v>
      </c>
      <c r="K37" s="100" t="str">
        <f>INDEX('Sort Table'!$A$4:$O$1304,MATCH(CONCATENATE($B38,"-",$C37),'Sort Table'!$A$4:$A$1304,0),MATCH(K$6,'Sort Table'!$A$4:$O$4,0))</f>
        <v xml:space="preserve">          1:00</v>
      </c>
      <c r="L37" s="100" t="str">
        <f>INDEX('Sort Table'!$A$4:$O$1304,MATCH(CONCATENATE($B38,"-",$C37),'Sort Table'!$A$4:$A$1304,0),MATCH(L$6,'Sort Table'!$A$4:$O$4,0))</f>
        <v xml:space="preserve">          1:00</v>
      </c>
      <c r="M37" s="100" t="str">
        <f>INDEX('Sort Table'!$A$4:$O$1304,MATCH(CONCATENATE($B38,"-",$C37),'Sort Table'!$A$4:$A$1304,0),MATCH(M$6,'Sort Table'!$A$4:$O$4,0))</f>
        <v xml:space="preserve">          1:00</v>
      </c>
      <c r="N37" s="100" t="str">
        <f>INDEX('Sort Table'!$A$4:$O$1304,MATCH(CONCATENATE($B38,"-",$C37),'Sort Table'!$A$4:$A$1304,0),MATCH(N$6,'Sort Table'!$A$4:$O$4,0))</f>
        <v xml:space="preserve">          1:00</v>
      </c>
      <c r="O37" s="100" t="str">
        <f>INDEX('Sort Table'!$A$4:$O$1304,MATCH(CONCATENATE($B38,"-",$C37),'Sort Table'!$A$4:$A$1304,0),MATCH(O$6,'Sort Table'!$A$4:$O$4,0))</f>
        <v xml:space="preserve">          1:00</v>
      </c>
      <c r="P37" s="65"/>
      <c r="Q37" s="65"/>
    </row>
    <row r="38" spans="1:20" x14ac:dyDescent="0.25">
      <c r="A38" s="65"/>
      <c r="B38" s="98" t="s">
        <v>235</v>
      </c>
      <c r="C38" s="65" t="s">
        <v>36</v>
      </c>
      <c r="D38" s="91">
        <f>INDEX('Sort Table'!$A$4:$O$1304,MATCH(CONCATENATE($B38,"-",$C38),'Sort Table'!$A$4:$A$1304,0),MATCH(D$6,'Sort Table'!$A$4:$O$4,0))</f>
        <v>98671</v>
      </c>
      <c r="E38" s="91">
        <f>INDEX('Sort Table'!$A$4:$O$1304,MATCH(CONCATENATE($B38,"-",$C38),'Sort Table'!$A$4:$A$1304,0),MATCH(E$6,'Sort Table'!$A$4:$O$4,0))</f>
        <v>111238</v>
      </c>
      <c r="F38" s="91">
        <f>INDEX('Sort Table'!$A$4:$O$1304,MATCH(CONCATENATE($B38,"-",$C38),'Sort Table'!$A$4:$A$1304,0),MATCH(F$6,'Sort Table'!$A$4:$O$4,0))</f>
        <v>132005</v>
      </c>
      <c r="G38" s="91">
        <f>INDEX('Sort Table'!$A$4:$O$1304,MATCH(CONCATENATE($B38,"-",$C38),'Sort Table'!$A$4:$A$1304,0),MATCH(G$6,'Sort Table'!$A$4:$O$4,0))</f>
        <v>126507</v>
      </c>
      <c r="H38" s="91">
        <f>INDEX('Sort Table'!$A$4:$O$1304,MATCH(CONCATENATE($B38,"-",$C38),'Sort Table'!$A$4:$A$1304,0),MATCH(H$6,'Sort Table'!$A$4:$O$4,0))</f>
        <v>132850</v>
      </c>
      <c r="I38" s="91">
        <f>INDEX('Sort Table'!$A$4:$O$1304,MATCH(CONCATENATE($B38,"-",$C38),'Sort Table'!$A$4:$A$1304,0),MATCH(I$6,'Sort Table'!$A$4:$O$4,0))</f>
        <v>129852</v>
      </c>
      <c r="J38" s="91">
        <f>INDEX('Sort Table'!$A$4:$O$1304,MATCH(CONCATENATE($B38,"-",$C38),'Sort Table'!$A$4:$A$1304,0),MATCH(J$6,'Sort Table'!$A$4:$O$4,0))</f>
        <v>140741</v>
      </c>
      <c r="K38" s="91">
        <f>INDEX('Sort Table'!$A$4:$O$1304,MATCH(CONCATENATE($B38,"-",$C38),'Sort Table'!$A$4:$A$1304,0),MATCH(K$6,'Sort Table'!$A$4:$O$4,0))</f>
        <v>125898</v>
      </c>
      <c r="L38" s="91">
        <f>INDEX('Sort Table'!$A$4:$O$1304,MATCH(CONCATENATE($B38,"-",$C38),'Sort Table'!$A$4:$A$1304,0),MATCH(L$6,'Sort Table'!$A$4:$O$4,0))</f>
        <v>124291</v>
      </c>
      <c r="M38" s="91">
        <f>INDEX('Sort Table'!$A$4:$O$1304,MATCH(CONCATENATE($B38,"-",$C38),'Sort Table'!$A$4:$A$1304,0),MATCH(M$6,'Sort Table'!$A$4:$O$4,0))</f>
        <v>98173</v>
      </c>
      <c r="N38" s="91">
        <f>INDEX('Sort Table'!$A$4:$O$1304,MATCH(CONCATENATE($B38,"-",$C38),'Sort Table'!$A$4:$A$1304,0),MATCH(N$6,'Sort Table'!$A$4:$O$4,0))</f>
        <v>108524</v>
      </c>
      <c r="O38" s="91">
        <f>INDEX('Sort Table'!$A$4:$O$1304,MATCH(CONCATENATE($B38,"-",$C38),'Sort Table'!$A$4:$A$1304,0),MATCH(O$6,'Sort Table'!$A$4:$O$4,0))</f>
        <v>118061</v>
      </c>
      <c r="P38" s="67">
        <f>MAX(D38:O38)</f>
        <v>140741</v>
      </c>
      <c r="Q38" s="67">
        <f>SUM(D38:O38)/12</f>
        <v>120567.58333333333</v>
      </c>
    </row>
    <row r="39" spans="1:20" ht="13.8" thickBot="1" x14ac:dyDescent="0.3">
      <c r="A39" s="65"/>
      <c r="B39" s="65"/>
      <c r="C39" s="65"/>
      <c r="D39" s="101"/>
      <c r="E39" s="101"/>
      <c r="F39" s="101"/>
      <c r="G39" s="101"/>
      <c r="H39" s="101"/>
      <c r="I39" s="101"/>
      <c r="J39" s="101"/>
      <c r="K39" s="101"/>
      <c r="L39" s="101"/>
      <c r="M39" s="101"/>
      <c r="N39" s="101"/>
      <c r="O39" s="101"/>
      <c r="P39" s="65"/>
      <c r="Q39" s="65"/>
    </row>
    <row r="40" spans="1:20" x14ac:dyDescent="0.25">
      <c r="A40" s="65" t="s">
        <v>442</v>
      </c>
      <c r="B40" s="98"/>
      <c r="C40" s="65" t="s">
        <v>18</v>
      </c>
      <c r="D40" s="99" t="str">
        <f>INDEX('Sort Table'!$A$4:$O$1304,MATCH(CONCATENATE($B42,"-",$C40),'Sort Table'!$A$4:$A$1304,0),MATCH(D$6,'Sort Table'!$A$4:$O$4,0))</f>
        <v xml:space="preserve"> Tue, Jan  28 </v>
      </c>
      <c r="E40" s="99" t="str">
        <f>INDEX('Sort Table'!$A$4:$O$1304,MATCH(CONCATENATE($B42,"-",$C40),'Sort Table'!$A$4:$A$1304,0),MATCH(E$6,'Sort Table'!$A$4:$O$4,0))</f>
        <v xml:space="preserve"> Thu, Feb  20 </v>
      </c>
      <c r="F40" s="99" t="str">
        <f>INDEX('Sort Table'!$A$4:$O$1304,MATCH(CONCATENATE($B42,"-",$C40),'Sort Table'!$A$4:$A$1304,0),MATCH(F$6,'Sort Table'!$A$4:$O$4,0))</f>
        <v xml:space="preserve"> Sat, Mar  8 </v>
      </c>
      <c r="G40" s="99" t="str">
        <f>INDEX('Sort Table'!$A$4:$O$1304,MATCH(CONCATENATE($B42,"-",$C40),'Sort Table'!$A$4:$A$1304,0),MATCH(G$6,'Sort Table'!$A$4:$O$4,0))</f>
        <v xml:space="preserve"> Thu, Apr  24 </v>
      </c>
      <c r="H40" s="99" t="str">
        <f>INDEX('Sort Table'!$A$4:$O$1304,MATCH(CONCATENATE($B42,"-",$C40),'Sort Table'!$A$4:$A$1304,0),MATCH(H$6,'Sort Table'!$A$4:$O$4,0))</f>
        <v xml:space="preserve"> Fri, May  16 </v>
      </c>
      <c r="I40" s="99" t="str">
        <f>INDEX('Sort Table'!$A$4:$O$1304,MATCH(CONCATENATE($B42,"-",$C40),'Sort Table'!$A$4:$A$1304,0),MATCH(I$6,'Sort Table'!$A$4:$O$4,0))</f>
        <v xml:space="preserve"> Wed, Jun  11 </v>
      </c>
      <c r="J40" s="99" t="str">
        <f>INDEX('Sort Table'!$A$4:$O$1304,MATCH(CONCATENATE($B42,"-",$C40),'Sort Table'!$A$4:$A$1304,0),MATCH(J$6,'Sort Table'!$A$4:$O$4,0))</f>
        <v xml:space="preserve"> Thu, Jul  24 </v>
      </c>
      <c r="K40" s="99" t="str">
        <f>INDEX('Sort Table'!$A$4:$O$1304,MATCH(CONCATENATE($B42,"-",$C40),'Sort Table'!$A$4:$A$1304,0),MATCH(K$6,'Sort Table'!$A$4:$O$4,0))</f>
        <v xml:space="preserve"> Sun, Aug  31 </v>
      </c>
      <c r="L40" s="99" t="str">
        <f>INDEX('Sort Table'!$A$4:$O$1304,MATCH(CONCATENATE($B42,"-",$C40),'Sort Table'!$A$4:$A$1304,0),MATCH(L$6,'Sort Table'!$A$4:$O$4,0))</f>
        <v xml:space="preserve"> Tue, Sep  2 </v>
      </c>
      <c r="M40" s="99" t="str">
        <f>INDEX('Sort Table'!$A$4:$O$1304,MATCH(CONCATENATE($B42,"-",$C40),'Sort Table'!$A$4:$A$1304,0),MATCH(M$6,'Sort Table'!$A$4:$O$4,0))</f>
        <v xml:space="preserve"> Thu, Oct  9 </v>
      </c>
      <c r="N40" s="99" t="str">
        <f>INDEX('Sort Table'!$A$4:$O$1304,MATCH(CONCATENATE($B42,"-",$C40),'Sort Table'!$A$4:$A$1304,0),MATCH(N$6,'Sort Table'!$A$4:$O$4,0))</f>
        <v xml:space="preserve"> Sat, Nov  22 </v>
      </c>
      <c r="O40" s="99" t="str">
        <f>INDEX('Sort Table'!$A$4:$O$1304,MATCH(CONCATENATE($B42,"-",$C40),'Sort Table'!$A$4:$A$1304,0),MATCH(O$6,'Sort Table'!$A$4:$O$4,0))</f>
        <v xml:space="preserve"> Sat, Dec  6 </v>
      </c>
      <c r="P40" s="65"/>
      <c r="Q40" s="65"/>
    </row>
    <row r="41" spans="1:20" ht="13.8" thickBot="1" x14ac:dyDescent="0.3">
      <c r="A41" s="65"/>
      <c r="B41" s="98"/>
      <c r="C41" s="65" t="s">
        <v>31</v>
      </c>
      <c r="D41" s="100" t="str">
        <f>INDEX('Sort Table'!$A$4:$O$1304,MATCH(CONCATENATE($B42,"-",$C41),'Sort Table'!$A$4:$A$1304,0),MATCH(D$6,'Sort Table'!$A$4:$O$4,0))</f>
        <v xml:space="preserve">           15:00</v>
      </c>
      <c r="E41" s="100" t="str">
        <f>INDEX('Sort Table'!$A$4:$O$1304,MATCH(CONCATENATE($B42,"-",$C41),'Sort Table'!$A$4:$A$1304,0),MATCH(E$6,'Sort Table'!$A$4:$O$4,0))</f>
        <v xml:space="preserve">           18:00</v>
      </c>
      <c r="F41" s="100" t="str">
        <f>INDEX('Sort Table'!$A$4:$O$1304,MATCH(CONCATENATE($B42,"-",$C41),'Sort Table'!$A$4:$A$1304,0),MATCH(F$6,'Sort Table'!$A$4:$O$4,0))</f>
        <v xml:space="preserve">          6:00</v>
      </c>
      <c r="G41" s="100" t="str">
        <f>INDEX('Sort Table'!$A$4:$O$1304,MATCH(CONCATENATE($B42,"-",$C41),'Sort Table'!$A$4:$A$1304,0),MATCH(G$6,'Sort Table'!$A$4:$O$4,0))</f>
        <v xml:space="preserve">          8:00</v>
      </c>
      <c r="H41" s="100" t="str">
        <f>INDEX('Sort Table'!$A$4:$O$1304,MATCH(CONCATENATE($B42,"-",$C41),'Sort Table'!$A$4:$A$1304,0),MATCH(H$6,'Sort Table'!$A$4:$O$4,0))</f>
        <v xml:space="preserve">          1:00</v>
      </c>
      <c r="I41" s="100" t="str">
        <f>INDEX('Sort Table'!$A$4:$O$1304,MATCH(CONCATENATE($B42,"-",$C41),'Sort Table'!$A$4:$A$1304,0),MATCH(I$6,'Sort Table'!$A$4:$O$4,0))</f>
        <v xml:space="preserve">           20:00</v>
      </c>
      <c r="J41" s="100" t="str">
        <f>INDEX('Sort Table'!$A$4:$O$1304,MATCH(CONCATENATE($B42,"-",$C41),'Sort Table'!$A$4:$A$1304,0),MATCH(J$6,'Sort Table'!$A$4:$O$4,0))</f>
        <v xml:space="preserve">           14:00</v>
      </c>
      <c r="K41" s="100" t="str">
        <f>INDEX('Sort Table'!$A$4:$O$1304,MATCH(CONCATENATE($B42,"-",$C41),'Sort Table'!$A$4:$A$1304,0),MATCH(K$6,'Sort Table'!$A$4:$O$4,0))</f>
        <v xml:space="preserve">          3:00</v>
      </c>
      <c r="L41" s="100" t="str">
        <f>INDEX('Sort Table'!$A$4:$O$1304,MATCH(CONCATENATE($B42,"-",$C41),'Sort Table'!$A$4:$A$1304,0),MATCH(L$6,'Sort Table'!$A$4:$O$4,0))</f>
        <v xml:space="preserve">           15:00</v>
      </c>
      <c r="M41" s="100" t="str">
        <f>INDEX('Sort Table'!$A$4:$O$1304,MATCH(CONCATENATE($B42,"-",$C41),'Sort Table'!$A$4:$A$1304,0),MATCH(M$6,'Sort Table'!$A$4:$O$4,0))</f>
        <v xml:space="preserve">          3:00</v>
      </c>
      <c r="N41" s="100" t="str">
        <f>INDEX('Sort Table'!$A$4:$O$1304,MATCH(CONCATENATE($B42,"-",$C41),'Sort Table'!$A$4:$A$1304,0),MATCH(N$6,'Sort Table'!$A$4:$O$4,0))</f>
        <v xml:space="preserve">          4:00</v>
      </c>
      <c r="O41" s="100" t="str">
        <f>INDEX('Sort Table'!$A$4:$O$1304,MATCH(CONCATENATE($B42,"-",$C41),'Sort Table'!$A$4:$A$1304,0),MATCH(O$6,'Sort Table'!$A$4:$O$4,0))</f>
        <v xml:space="preserve">          3:00</v>
      </c>
      <c r="P41" s="65"/>
      <c r="Q41" s="65"/>
    </row>
    <row r="42" spans="1:20" x14ac:dyDescent="0.25">
      <c r="A42" s="65"/>
      <c r="B42" s="98" t="s">
        <v>257</v>
      </c>
      <c r="C42" s="65" t="s">
        <v>36</v>
      </c>
      <c r="D42" s="91">
        <f>INDEX('Sort Table'!$A$4:$O$1304,MATCH(CONCATENATE($B42,"-",$C42),'Sort Table'!$A$4:$A$1304,0),MATCH(D$6,'Sort Table'!$A$4:$O$4,0))</f>
        <v>23786</v>
      </c>
      <c r="E42" s="91">
        <f>INDEX('Sort Table'!$A$4:$O$1304,MATCH(CONCATENATE($B42,"-",$C42),'Sort Table'!$A$4:$A$1304,0),MATCH(E$6,'Sort Table'!$A$4:$O$4,0))</f>
        <v>28525</v>
      </c>
      <c r="F42" s="91">
        <f>INDEX('Sort Table'!$A$4:$O$1304,MATCH(CONCATENATE($B42,"-",$C42),'Sort Table'!$A$4:$A$1304,0),MATCH(F$6,'Sort Table'!$A$4:$O$4,0))</f>
        <v>26449</v>
      </c>
      <c r="G42" s="91">
        <f>INDEX('Sort Table'!$A$4:$O$1304,MATCH(CONCATENATE($B42,"-",$C42),'Sort Table'!$A$4:$A$1304,0),MATCH(G$6,'Sort Table'!$A$4:$O$4,0))</f>
        <v>21693</v>
      </c>
      <c r="H42" s="91">
        <f>INDEX('Sort Table'!$A$4:$O$1304,MATCH(CONCATENATE($B42,"-",$C42),'Sort Table'!$A$4:$A$1304,0),MATCH(H$6,'Sort Table'!$A$4:$O$4,0))</f>
        <v>33037</v>
      </c>
      <c r="I42" s="91">
        <f>INDEX('Sort Table'!$A$4:$O$1304,MATCH(CONCATENATE($B42,"-",$C42),'Sort Table'!$A$4:$A$1304,0),MATCH(I$6,'Sort Table'!$A$4:$O$4,0))</f>
        <v>34118</v>
      </c>
      <c r="J42" s="91">
        <f>INDEX('Sort Table'!$A$4:$O$1304,MATCH(CONCATENATE($B42,"-",$C42),'Sort Table'!$A$4:$A$1304,0),MATCH(J$6,'Sort Table'!$A$4:$O$4,0))</f>
        <v>15725</v>
      </c>
      <c r="K42" s="91">
        <f>INDEX('Sort Table'!$A$4:$O$1304,MATCH(CONCATENATE($B42,"-",$C42),'Sort Table'!$A$4:$A$1304,0),MATCH(K$6,'Sort Table'!$A$4:$O$4,0))</f>
        <v>20400</v>
      </c>
      <c r="L42" s="91">
        <f>INDEX('Sort Table'!$A$4:$O$1304,MATCH(CONCATENATE($B42,"-",$C42),'Sort Table'!$A$4:$A$1304,0),MATCH(L$6,'Sort Table'!$A$4:$O$4,0))</f>
        <v>39259</v>
      </c>
      <c r="M42" s="91">
        <f>INDEX('Sort Table'!$A$4:$O$1304,MATCH(CONCATENATE($B42,"-",$C42),'Sort Table'!$A$4:$A$1304,0),MATCH(M$6,'Sort Table'!$A$4:$O$4,0))</f>
        <v>24496</v>
      </c>
      <c r="N42" s="91">
        <f>INDEX('Sort Table'!$A$4:$O$1304,MATCH(CONCATENATE($B42,"-",$C42),'Sort Table'!$A$4:$A$1304,0),MATCH(N$6,'Sort Table'!$A$4:$O$4,0))</f>
        <v>36623</v>
      </c>
      <c r="O42" s="91">
        <f>INDEX('Sort Table'!$A$4:$O$1304,MATCH(CONCATENATE($B42,"-",$C42),'Sort Table'!$A$4:$A$1304,0),MATCH(O$6,'Sort Table'!$A$4:$O$4,0))</f>
        <v>29585</v>
      </c>
      <c r="P42" s="67">
        <f>MAX(D42:O42)</f>
        <v>39259</v>
      </c>
      <c r="Q42" s="67">
        <f>SUM(D42:O42)/12</f>
        <v>27808</v>
      </c>
    </row>
    <row r="43" spans="1:20" ht="13.8" thickBot="1" x14ac:dyDescent="0.3">
      <c r="A43" s="65"/>
      <c r="B43" s="65"/>
      <c r="C43" s="65"/>
      <c r="D43" s="101"/>
      <c r="E43" s="101"/>
      <c r="F43" s="101"/>
      <c r="G43" s="101"/>
      <c r="H43" s="101"/>
      <c r="I43" s="101"/>
      <c r="J43" s="101"/>
      <c r="K43" s="101"/>
      <c r="L43" s="101"/>
      <c r="M43" s="101"/>
      <c r="N43" s="101"/>
      <c r="O43" s="101"/>
      <c r="P43" s="65"/>
      <c r="Q43" s="65"/>
    </row>
    <row r="44" spans="1:20" x14ac:dyDescent="0.25">
      <c r="A44" s="65" t="s">
        <v>395</v>
      </c>
      <c r="B44" s="98"/>
      <c r="C44" s="65" t="s">
        <v>18</v>
      </c>
      <c r="D44" s="99" t="str">
        <f>INDEX('Sort Table'!$A$4:$O$1304,MATCH(CONCATENATE($B46,"-",$C44),'Sort Table'!$A$4:$A$1304,0),MATCH(D$6,'Sort Table'!$A$4:$O$4,0))</f>
        <v xml:space="preserve"> Mon, Jan  6 </v>
      </c>
      <c r="E44" s="99" t="str">
        <f>INDEX('Sort Table'!$A$4:$O$1304,MATCH(CONCATENATE($B46,"-",$C44),'Sort Table'!$A$4:$A$1304,0),MATCH(E$6,'Sort Table'!$A$4:$O$4,0))</f>
        <v xml:space="preserve"> Sat, Feb  1 </v>
      </c>
      <c r="F44" s="99" t="str">
        <f>INDEX('Sort Table'!$A$4:$O$1304,MATCH(CONCATENATE($B46,"-",$C44),'Sort Table'!$A$4:$A$1304,0),MATCH(F$6,'Sort Table'!$A$4:$O$4,0))</f>
        <v xml:space="preserve"> Sat, Mar  22 </v>
      </c>
      <c r="G44" s="99" t="str">
        <f>INDEX('Sort Table'!$A$4:$O$1304,MATCH(CONCATENATE($B46,"-",$C44),'Sort Table'!$A$4:$A$1304,0),MATCH(G$6,'Sort Table'!$A$4:$O$4,0))</f>
        <v xml:space="preserve"> Wed, Apr  30 </v>
      </c>
      <c r="H44" s="99" t="str">
        <f>INDEX('Sort Table'!$A$4:$O$1304,MATCH(CONCATENATE($B46,"-",$C44),'Sort Table'!$A$4:$A$1304,0),MATCH(H$6,'Sort Table'!$A$4:$O$4,0))</f>
        <v xml:space="preserve"> Tue, May  20 </v>
      </c>
      <c r="I44" s="99" t="str">
        <f>INDEX('Sort Table'!$A$4:$O$1304,MATCH(CONCATENATE($B46,"-",$C44),'Sort Table'!$A$4:$A$1304,0),MATCH(I$6,'Sort Table'!$A$4:$O$4,0))</f>
        <v xml:space="preserve"> Sun, Jun  29 </v>
      </c>
      <c r="J44" s="99" t="str">
        <f>INDEX('Sort Table'!$A$4:$O$1304,MATCH(CONCATENATE($B46,"-",$C44),'Sort Table'!$A$4:$A$1304,0),MATCH(J$6,'Sort Table'!$A$4:$O$4,0))</f>
        <v xml:space="preserve"> Sat, Jul  26 </v>
      </c>
      <c r="K44" s="99" t="str">
        <f>INDEX('Sort Table'!$A$4:$O$1304,MATCH(CONCATENATE($B46,"-",$C44),'Sort Table'!$A$4:$A$1304,0),MATCH(K$6,'Sort Table'!$A$4:$O$4,0))</f>
        <v xml:space="preserve"> Thu, Aug  21 </v>
      </c>
      <c r="L44" s="99" t="str">
        <f>INDEX('Sort Table'!$A$4:$O$1304,MATCH(CONCATENATE($B46,"-",$C44),'Sort Table'!$A$4:$A$1304,0),MATCH(L$6,'Sort Table'!$A$4:$O$4,0))</f>
        <v xml:space="preserve"> Mon, Sep  22 </v>
      </c>
      <c r="M44" s="99" t="str">
        <f>INDEX('Sort Table'!$A$4:$O$1304,MATCH(CONCATENATE($B46,"-",$C44),'Sort Table'!$A$4:$A$1304,0),MATCH(M$6,'Sort Table'!$A$4:$O$4,0))</f>
        <v xml:space="preserve"> Wed, Oct  15 </v>
      </c>
      <c r="N44" s="99" t="str">
        <f>INDEX('Sort Table'!$A$4:$O$1304,MATCH(CONCATENATE($B46,"-",$C44),'Sort Table'!$A$4:$A$1304,0),MATCH(N$6,'Sort Table'!$A$4:$O$4,0))</f>
        <v xml:space="preserve"> Sat, Nov  22 </v>
      </c>
      <c r="O44" s="99" t="str">
        <f>INDEX('Sort Table'!$A$4:$O$1304,MATCH(CONCATENATE($B46,"-",$C44),'Sort Table'!$A$4:$A$1304,0),MATCH(O$6,'Sort Table'!$A$4:$O$4,0))</f>
        <v xml:space="preserve"> Sat, Dec  6 </v>
      </c>
      <c r="P44" s="65"/>
      <c r="Q44" s="65"/>
    </row>
    <row r="45" spans="1:20" ht="13.8" thickBot="1" x14ac:dyDescent="0.3">
      <c r="A45" s="65"/>
      <c r="B45" s="98"/>
      <c r="C45" s="65" t="s">
        <v>31</v>
      </c>
      <c r="D45" s="100" t="str">
        <f>INDEX('Sort Table'!$A$4:$O$1304,MATCH(CONCATENATE($B46,"-",$C45),'Sort Table'!$A$4:$A$1304,0),MATCH(D$6,'Sort Table'!$A$4:$O$4,0))</f>
        <v xml:space="preserve">          2:00</v>
      </c>
      <c r="E45" s="100" t="str">
        <f>INDEX('Sort Table'!$A$4:$O$1304,MATCH(CONCATENATE($B46,"-",$C45),'Sort Table'!$A$4:$A$1304,0),MATCH(E$6,'Sort Table'!$A$4:$O$4,0))</f>
        <v xml:space="preserve">           17:00</v>
      </c>
      <c r="F45" s="100" t="str">
        <f>INDEX('Sort Table'!$A$4:$O$1304,MATCH(CONCATENATE($B46,"-",$C45),'Sort Table'!$A$4:$A$1304,0),MATCH(F$6,'Sort Table'!$A$4:$O$4,0))</f>
        <v xml:space="preserve">           12:00</v>
      </c>
      <c r="G45" s="100" t="str">
        <f>INDEX('Sort Table'!$A$4:$O$1304,MATCH(CONCATENATE($B46,"-",$C45),'Sort Table'!$A$4:$A$1304,0),MATCH(G$6,'Sort Table'!$A$4:$O$4,0))</f>
        <v xml:space="preserve">           14:00</v>
      </c>
      <c r="H45" s="100" t="str">
        <f>INDEX('Sort Table'!$A$4:$O$1304,MATCH(CONCATENATE($B46,"-",$C45),'Sort Table'!$A$4:$A$1304,0),MATCH(H$6,'Sort Table'!$A$4:$O$4,0))</f>
        <v xml:space="preserve">           13:00</v>
      </c>
      <c r="I45" s="100" t="str">
        <f>INDEX('Sort Table'!$A$4:$O$1304,MATCH(CONCATENATE($B46,"-",$C45),'Sort Table'!$A$4:$A$1304,0),MATCH(I$6,'Sort Table'!$A$4:$O$4,0))</f>
        <v xml:space="preserve">           13:00</v>
      </c>
      <c r="J45" s="100" t="str">
        <f>INDEX('Sort Table'!$A$4:$O$1304,MATCH(CONCATENATE($B46,"-",$C45),'Sort Table'!$A$4:$A$1304,0),MATCH(J$6,'Sort Table'!$A$4:$O$4,0))</f>
        <v xml:space="preserve">           16:00</v>
      </c>
      <c r="K45" s="100" t="str">
        <f>INDEX('Sort Table'!$A$4:$O$1304,MATCH(CONCATENATE($B46,"-",$C45),'Sort Table'!$A$4:$A$1304,0),MATCH(K$6,'Sort Table'!$A$4:$O$4,0))</f>
        <v xml:space="preserve">           14:00</v>
      </c>
      <c r="L45" s="100" t="str">
        <f>INDEX('Sort Table'!$A$4:$O$1304,MATCH(CONCATENATE($B46,"-",$C45),'Sort Table'!$A$4:$A$1304,0),MATCH(L$6,'Sort Table'!$A$4:$O$4,0))</f>
        <v xml:space="preserve">           11:00</v>
      </c>
      <c r="M45" s="100" t="str">
        <f>INDEX('Sort Table'!$A$4:$O$1304,MATCH(CONCATENATE($B46,"-",$C45),'Sort Table'!$A$4:$A$1304,0),MATCH(M$6,'Sort Table'!$A$4:$O$4,0))</f>
        <v xml:space="preserve">           14:00</v>
      </c>
      <c r="N45" s="100" t="str">
        <f>INDEX('Sort Table'!$A$4:$O$1304,MATCH(CONCATENATE($B46,"-",$C45),'Sort Table'!$A$4:$A$1304,0),MATCH(N$6,'Sort Table'!$A$4:$O$4,0))</f>
        <v xml:space="preserve">           12:00</v>
      </c>
      <c r="O45" s="100" t="str">
        <f>INDEX('Sort Table'!$A$4:$O$1304,MATCH(CONCATENATE($B46,"-",$C45),'Sort Table'!$A$4:$A$1304,0),MATCH(O$6,'Sort Table'!$A$4:$O$4,0))</f>
        <v xml:space="preserve">           13:00</v>
      </c>
      <c r="P45" s="65"/>
      <c r="Q45" s="65"/>
      <c r="T45" s="65"/>
    </row>
    <row r="46" spans="1:20" x14ac:dyDescent="0.25">
      <c r="A46" s="65"/>
      <c r="B46" s="98" t="s">
        <v>274</v>
      </c>
      <c r="C46" s="65" t="s">
        <v>36</v>
      </c>
      <c r="D46" s="91">
        <f>INDEX('Sort Table'!$A$4:$O$1304,MATCH(CONCATENATE($B46,"-",$C46),'Sort Table'!$A$4:$A$1304,0),MATCH(D$6,'Sort Table'!$A$4:$O$4,0))</f>
        <v>24808</v>
      </c>
      <c r="E46" s="91">
        <f>INDEX('Sort Table'!$A$4:$O$1304,MATCH(CONCATENATE($B46,"-",$C46),'Sort Table'!$A$4:$A$1304,0),MATCH(E$6,'Sort Table'!$A$4:$O$4,0))</f>
        <v>26358</v>
      </c>
      <c r="F46" s="91">
        <f>INDEX('Sort Table'!$A$4:$O$1304,MATCH(CONCATENATE($B46,"-",$C46),'Sort Table'!$A$4:$A$1304,0),MATCH(F$6,'Sort Table'!$A$4:$O$4,0))</f>
        <v>26008</v>
      </c>
      <c r="G46" s="91">
        <f>INDEX('Sort Table'!$A$4:$O$1304,MATCH(CONCATENATE($B46,"-",$C46),'Sort Table'!$A$4:$A$1304,0),MATCH(G$6,'Sort Table'!$A$4:$O$4,0))</f>
        <v>32321</v>
      </c>
      <c r="H46" s="91">
        <f>INDEX('Sort Table'!$A$4:$O$1304,MATCH(CONCATENATE($B46,"-",$C46),'Sort Table'!$A$4:$A$1304,0),MATCH(H$6,'Sort Table'!$A$4:$O$4,0))</f>
        <v>33464</v>
      </c>
      <c r="I46" s="91">
        <f>INDEX('Sort Table'!$A$4:$O$1304,MATCH(CONCATENATE($B46,"-",$C46),'Sort Table'!$A$4:$A$1304,0),MATCH(I$6,'Sort Table'!$A$4:$O$4,0))</f>
        <v>24514</v>
      </c>
      <c r="J46" s="91">
        <f>INDEX('Sort Table'!$A$4:$O$1304,MATCH(CONCATENATE($B46,"-",$C46),'Sort Table'!$A$4:$A$1304,0),MATCH(J$6,'Sort Table'!$A$4:$O$4,0))</f>
        <v>23763</v>
      </c>
      <c r="K46" s="91">
        <f>INDEX('Sort Table'!$A$4:$O$1304,MATCH(CONCATENATE($B46,"-",$C46),'Sort Table'!$A$4:$A$1304,0),MATCH(K$6,'Sort Table'!$A$4:$O$4,0))</f>
        <v>28206</v>
      </c>
      <c r="L46" s="91">
        <f>INDEX('Sort Table'!$A$4:$O$1304,MATCH(CONCATENATE($B46,"-",$C46),'Sort Table'!$A$4:$A$1304,0),MATCH(L$6,'Sort Table'!$A$4:$O$4,0))</f>
        <v>24664</v>
      </c>
      <c r="M46" s="91">
        <f>INDEX('Sort Table'!$A$4:$O$1304,MATCH(CONCATENATE($B46,"-",$C46),'Sort Table'!$A$4:$A$1304,0),MATCH(M$6,'Sort Table'!$A$4:$O$4,0))</f>
        <v>27435</v>
      </c>
      <c r="N46" s="91">
        <f>INDEX('Sort Table'!$A$4:$O$1304,MATCH(CONCATENATE($B46,"-",$C46),'Sort Table'!$A$4:$A$1304,0),MATCH(N$6,'Sort Table'!$A$4:$O$4,0))</f>
        <v>26489</v>
      </c>
      <c r="O46" s="91">
        <f>INDEX('Sort Table'!$A$4:$O$1304,MATCH(CONCATENATE($B46,"-",$C46),'Sort Table'!$A$4:$A$1304,0),MATCH(O$6,'Sort Table'!$A$4:$O$4,0))</f>
        <v>28713</v>
      </c>
      <c r="P46" s="67">
        <f>MAX(D46:O46)</f>
        <v>33464</v>
      </c>
      <c r="Q46" s="67">
        <f>SUM(D46:O46)/12</f>
        <v>27228.583333333332</v>
      </c>
      <c r="T46" s="65"/>
    </row>
    <row r="47" spans="1:20" ht="13.8" thickBot="1" x14ac:dyDescent="0.3">
      <c r="A47" s="65"/>
      <c r="B47" s="65"/>
      <c r="C47" s="65"/>
      <c r="D47" s="101"/>
      <c r="E47" s="101"/>
      <c r="F47" s="101"/>
      <c r="G47" s="101"/>
      <c r="H47" s="101"/>
      <c r="I47" s="101"/>
      <c r="J47" s="101"/>
      <c r="K47" s="101"/>
      <c r="L47" s="101"/>
      <c r="M47" s="101"/>
      <c r="N47" s="101"/>
      <c r="O47" s="101"/>
      <c r="P47" s="65"/>
      <c r="Q47" s="65"/>
      <c r="T47" s="65"/>
    </row>
    <row r="48" spans="1:20" x14ac:dyDescent="0.25">
      <c r="A48" s="65" t="s">
        <v>403</v>
      </c>
      <c r="B48" s="98"/>
      <c r="C48" s="65" t="s">
        <v>18</v>
      </c>
      <c r="D48" s="99" t="str">
        <f>INDEX('Sort Table'!$A$4:$O$1304,MATCH(CONCATENATE($B50,"-",$C48),'Sort Table'!$A$4:$A$1304,0),MATCH(D$6,'Sort Table'!$A$4:$O$4,0))</f>
        <v xml:space="preserve"> Wed, Jan  1 </v>
      </c>
      <c r="E48" s="99" t="str">
        <f>INDEX('Sort Table'!$A$4:$O$1304,MATCH(CONCATENATE($B50,"-",$C48),'Sort Table'!$A$4:$A$1304,0),MATCH(E$6,'Sort Table'!$A$4:$O$4,0))</f>
        <v xml:space="preserve"> Sat, Feb  1 </v>
      </c>
      <c r="F48" s="99" t="str">
        <f>INDEX('Sort Table'!$A$4:$O$1304,MATCH(CONCATENATE($B50,"-",$C48),'Sort Table'!$A$4:$A$1304,0),MATCH(F$6,'Sort Table'!$A$4:$O$4,0))</f>
        <v xml:space="preserve"> Sat, Mar  1 </v>
      </c>
      <c r="G48" s="99" t="str">
        <f>INDEX('Sort Table'!$A$4:$O$1304,MATCH(CONCATENATE($B50,"-",$C48),'Sort Table'!$A$4:$A$1304,0),MATCH(G$6,'Sort Table'!$A$4:$O$4,0))</f>
        <v xml:space="preserve"> Tue, Apr  1 </v>
      </c>
      <c r="H48" s="99" t="str">
        <f>INDEX('Sort Table'!$A$4:$O$1304,MATCH(CONCATENATE($B50,"-",$C48),'Sort Table'!$A$4:$A$1304,0),MATCH(H$6,'Sort Table'!$A$4:$O$4,0))</f>
        <v xml:space="preserve"> Thu, May  1 </v>
      </c>
      <c r="I48" s="99" t="str">
        <f>INDEX('Sort Table'!$A$4:$O$1304,MATCH(CONCATENATE($B50,"-",$C48),'Sort Table'!$A$4:$A$1304,0),MATCH(I$6,'Sort Table'!$A$4:$O$4,0))</f>
        <v xml:space="preserve"> Sun, Jun  1 </v>
      </c>
      <c r="J48" s="99" t="str">
        <f>INDEX('Sort Table'!$A$4:$O$1304,MATCH(CONCATENATE($B50,"-",$C48),'Sort Table'!$A$4:$A$1304,0),MATCH(J$6,'Sort Table'!$A$4:$O$4,0))</f>
        <v xml:space="preserve"> Tue, Jul  1 </v>
      </c>
      <c r="K48" s="99" t="str">
        <f>INDEX('Sort Table'!$A$4:$O$1304,MATCH(CONCATENATE($B50,"-",$C48),'Sort Table'!$A$4:$A$1304,0),MATCH(K$6,'Sort Table'!$A$4:$O$4,0))</f>
        <v xml:space="preserve"> Fri, Aug  1 </v>
      </c>
      <c r="L48" s="99" t="str">
        <f>INDEX('Sort Table'!$A$4:$O$1304,MATCH(CONCATENATE($B50,"-",$C48),'Sort Table'!$A$4:$A$1304,0),MATCH(L$6,'Sort Table'!$A$4:$O$4,0))</f>
        <v xml:space="preserve"> Mon, Sep  1 </v>
      </c>
      <c r="M48" s="99" t="str">
        <f>INDEX('Sort Table'!$A$4:$O$1304,MATCH(CONCATENATE($B50,"-",$C48),'Sort Table'!$A$4:$A$1304,0),MATCH(M$6,'Sort Table'!$A$4:$O$4,0))</f>
        <v xml:space="preserve"> Wed, Oct  1 </v>
      </c>
      <c r="N48" s="99" t="str">
        <f>INDEX('Sort Table'!$A$4:$O$1304,MATCH(CONCATENATE($B50,"-",$C48),'Sort Table'!$A$4:$A$1304,0),MATCH(N$6,'Sort Table'!$A$4:$O$4,0))</f>
        <v xml:space="preserve"> Sat, Nov  1 </v>
      </c>
      <c r="O48" s="99" t="str">
        <f>INDEX('Sort Table'!$A$4:$O$1304,MATCH(CONCATENATE($B50,"-",$C48),'Sort Table'!$A$4:$A$1304,0),MATCH(O$6,'Sort Table'!$A$4:$O$4,0))</f>
        <v xml:space="preserve"> Mon, Dec  1 </v>
      </c>
      <c r="P48" s="65"/>
      <c r="Q48" s="65"/>
    </row>
    <row r="49" spans="1:17" ht="13.8" thickBot="1" x14ac:dyDescent="0.3">
      <c r="A49" s="65"/>
      <c r="B49" s="98"/>
      <c r="C49" s="65" t="s">
        <v>31</v>
      </c>
      <c r="D49" s="100" t="str">
        <f>INDEX('Sort Table'!$A$4:$O$1304,MATCH(CONCATENATE($B50,"-",$C49),'Sort Table'!$A$4:$A$1304,0),MATCH(D$6,'Sort Table'!$A$4:$O$4,0))</f>
        <v xml:space="preserve">          1:00</v>
      </c>
      <c r="E49" s="100" t="str">
        <f>INDEX('Sort Table'!$A$4:$O$1304,MATCH(CONCATENATE($B50,"-",$C49),'Sort Table'!$A$4:$A$1304,0),MATCH(E$6,'Sort Table'!$A$4:$O$4,0))</f>
        <v xml:space="preserve">          1:00</v>
      </c>
      <c r="F49" s="100" t="str">
        <f>INDEX('Sort Table'!$A$4:$O$1304,MATCH(CONCATENATE($B50,"-",$C49),'Sort Table'!$A$4:$A$1304,0),MATCH(F$6,'Sort Table'!$A$4:$O$4,0))</f>
        <v xml:space="preserve">          1:00</v>
      </c>
      <c r="G49" s="100" t="str">
        <f>INDEX('Sort Table'!$A$4:$O$1304,MATCH(CONCATENATE($B50,"-",$C49),'Sort Table'!$A$4:$A$1304,0),MATCH(G$6,'Sort Table'!$A$4:$O$4,0))</f>
        <v xml:space="preserve">          1:00</v>
      </c>
      <c r="H49" s="100" t="str">
        <f>INDEX('Sort Table'!$A$4:$O$1304,MATCH(CONCATENATE($B50,"-",$C49),'Sort Table'!$A$4:$A$1304,0),MATCH(H$6,'Sort Table'!$A$4:$O$4,0))</f>
        <v xml:space="preserve">          1:00</v>
      </c>
      <c r="I49" s="100" t="str">
        <f>INDEX('Sort Table'!$A$4:$O$1304,MATCH(CONCATENATE($B50,"-",$C49),'Sort Table'!$A$4:$A$1304,0),MATCH(I$6,'Sort Table'!$A$4:$O$4,0))</f>
        <v xml:space="preserve">          1:00</v>
      </c>
      <c r="J49" s="100" t="str">
        <f>INDEX('Sort Table'!$A$4:$O$1304,MATCH(CONCATENATE($B50,"-",$C49),'Sort Table'!$A$4:$A$1304,0),MATCH(J$6,'Sort Table'!$A$4:$O$4,0))</f>
        <v xml:space="preserve">          1:00</v>
      </c>
      <c r="K49" s="100" t="str">
        <f>INDEX('Sort Table'!$A$4:$O$1304,MATCH(CONCATENATE($B50,"-",$C49),'Sort Table'!$A$4:$A$1304,0),MATCH(K$6,'Sort Table'!$A$4:$O$4,0))</f>
        <v xml:space="preserve">          1:00</v>
      </c>
      <c r="L49" s="100" t="str">
        <f>INDEX('Sort Table'!$A$4:$O$1304,MATCH(CONCATENATE($B50,"-",$C49),'Sort Table'!$A$4:$A$1304,0),MATCH(L$6,'Sort Table'!$A$4:$O$4,0))</f>
        <v xml:space="preserve">          1:00</v>
      </c>
      <c r="M49" s="100" t="str">
        <f>INDEX('Sort Table'!$A$4:$O$1304,MATCH(CONCATENATE($B50,"-",$C49),'Sort Table'!$A$4:$A$1304,0),MATCH(M$6,'Sort Table'!$A$4:$O$4,0))</f>
        <v xml:space="preserve">          1:00</v>
      </c>
      <c r="N49" s="100" t="str">
        <f>INDEX('Sort Table'!$A$4:$O$1304,MATCH(CONCATENATE($B50,"-",$C49),'Sort Table'!$A$4:$A$1304,0),MATCH(N$6,'Sort Table'!$A$4:$O$4,0))</f>
        <v xml:space="preserve">          1:00</v>
      </c>
      <c r="O49" s="100" t="str">
        <f>INDEX('Sort Table'!$A$4:$O$1304,MATCH(CONCATENATE($B50,"-",$C49),'Sort Table'!$A$4:$A$1304,0),MATCH(O$6,'Sort Table'!$A$4:$O$4,0))</f>
        <v xml:space="preserve">          1:00</v>
      </c>
      <c r="P49" s="65"/>
      <c r="Q49" s="65"/>
    </row>
    <row r="50" spans="1:17" x14ac:dyDescent="0.25">
      <c r="A50" s="65"/>
      <c r="B50" s="98" t="s">
        <v>208</v>
      </c>
      <c r="C50" s="65" t="s">
        <v>36</v>
      </c>
      <c r="D50" s="91">
        <f>INDEX('Sort Table'!$A$4:$O$1304,MATCH(CONCATENATE($B50,"-",$C50),'Sort Table'!$A$4:$A$1304,0),MATCH(D$6,'Sort Table'!$A$4:$O$4,0))</f>
        <v>20308</v>
      </c>
      <c r="E50" s="91">
        <f>INDEX('Sort Table'!$A$4:$O$1304,MATCH(CONCATENATE($B50,"-",$C50),'Sort Table'!$A$4:$A$1304,0),MATCH(E$6,'Sort Table'!$A$4:$O$4,0))</f>
        <v>23536</v>
      </c>
      <c r="F50" s="91">
        <f>INDEX('Sort Table'!$A$4:$O$1304,MATCH(CONCATENATE($B50,"-",$C50),'Sort Table'!$A$4:$A$1304,0),MATCH(F$6,'Sort Table'!$A$4:$O$4,0))</f>
        <v>22679</v>
      </c>
      <c r="G50" s="91">
        <f>INDEX('Sort Table'!$A$4:$O$1304,MATCH(CONCATENATE($B50,"-",$C50),'Sort Table'!$A$4:$A$1304,0),MATCH(G$6,'Sort Table'!$A$4:$O$4,0))</f>
        <v>24797</v>
      </c>
      <c r="H50" s="91">
        <f>INDEX('Sort Table'!$A$4:$O$1304,MATCH(CONCATENATE($B50,"-",$C50),'Sort Table'!$A$4:$A$1304,0),MATCH(H$6,'Sort Table'!$A$4:$O$4,0))</f>
        <v>25707</v>
      </c>
      <c r="I50" s="91">
        <f>INDEX('Sort Table'!$A$4:$O$1304,MATCH(CONCATENATE($B50,"-",$C50),'Sort Table'!$A$4:$A$1304,0),MATCH(I$6,'Sort Table'!$A$4:$O$4,0))</f>
        <v>27201</v>
      </c>
      <c r="J50" s="91">
        <f>INDEX('Sort Table'!$A$4:$O$1304,MATCH(CONCATENATE($B50,"-",$C50),'Sort Table'!$A$4:$A$1304,0),MATCH(J$6,'Sort Table'!$A$4:$O$4,0))</f>
        <v>26082</v>
      </c>
      <c r="K50" s="91">
        <f>INDEX('Sort Table'!$A$4:$O$1304,MATCH(CONCATENATE($B50,"-",$C50),'Sort Table'!$A$4:$A$1304,0),MATCH(K$6,'Sort Table'!$A$4:$O$4,0))</f>
        <v>24714</v>
      </c>
      <c r="L50" s="91">
        <f>INDEX('Sort Table'!$A$4:$O$1304,MATCH(CONCATENATE($B50,"-",$C50),'Sort Table'!$A$4:$A$1304,0),MATCH(L$6,'Sort Table'!$A$4:$O$4,0))</f>
        <v>23891</v>
      </c>
      <c r="M50" s="91">
        <f>INDEX('Sort Table'!$A$4:$O$1304,MATCH(CONCATENATE($B50,"-",$C50),'Sort Table'!$A$4:$A$1304,0),MATCH(M$6,'Sort Table'!$A$4:$O$4,0))</f>
        <v>21754</v>
      </c>
      <c r="N50" s="91">
        <f>INDEX('Sort Table'!$A$4:$O$1304,MATCH(CONCATENATE($B50,"-",$C50),'Sort Table'!$A$4:$A$1304,0),MATCH(N$6,'Sort Table'!$A$4:$O$4,0))</f>
        <v>21117</v>
      </c>
      <c r="O50" s="91">
        <f>INDEX('Sort Table'!$A$4:$O$1304,MATCH(CONCATENATE($B50,"-",$C50),'Sort Table'!$A$4:$A$1304,0),MATCH(O$6,'Sort Table'!$A$4:$O$4,0))</f>
        <v>20192</v>
      </c>
      <c r="P50" s="67">
        <f>MAX(D50:O50)</f>
        <v>27201</v>
      </c>
      <c r="Q50" s="67">
        <f>SUM(D50:O50)/12</f>
        <v>23498.166666666668</v>
      </c>
    </row>
    <row r="51" spans="1:17" ht="13.8" thickBot="1" x14ac:dyDescent="0.3">
      <c r="A51" s="65"/>
      <c r="B51" s="65"/>
      <c r="C51" s="65"/>
      <c r="D51" s="101"/>
      <c r="E51" s="101"/>
      <c r="F51" s="101"/>
      <c r="G51" s="101"/>
      <c r="H51" s="101"/>
      <c r="I51" s="101"/>
      <c r="J51" s="101"/>
      <c r="K51" s="101"/>
      <c r="L51" s="101"/>
      <c r="M51" s="101"/>
      <c r="N51" s="101"/>
      <c r="O51" s="101"/>
      <c r="P51" s="65"/>
      <c r="Q51" s="65"/>
    </row>
    <row r="52" spans="1:17" x14ac:dyDescent="0.25">
      <c r="A52" s="65" t="s">
        <v>357</v>
      </c>
      <c r="B52" s="98"/>
      <c r="C52" s="65" t="s">
        <v>18</v>
      </c>
      <c r="D52" s="99" t="str">
        <f>INDEX('Sort Table'!$A$4:$O$1304,MATCH(CONCATENATE($B54,"-",$C52),'Sort Table'!$A$4:$A$1304,0),MATCH(D$6,'Sort Table'!$A$4:$O$4,0))</f>
        <v xml:space="preserve"> Mon, Jan  6 </v>
      </c>
      <c r="E52" s="99" t="str">
        <f>INDEX('Sort Table'!$A$4:$O$1304,MATCH(CONCATENATE($B54,"-",$C52),'Sort Table'!$A$4:$A$1304,0),MATCH(E$6,'Sort Table'!$A$4:$O$4,0))</f>
        <v xml:space="preserve"> Wed, Feb  5 </v>
      </c>
      <c r="F52" s="99" t="str">
        <f>INDEX('Sort Table'!$A$4:$O$1304,MATCH(CONCATENATE($B54,"-",$C52),'Sort Table'!$A$4:$A$1304,0),MATCH(F$6,'Sort Table'!$A$4:$O$4,0))</f>
        <v xml:space="preserve"> Wed, Mar  12 </v>
      </c>
      <c r="G52" s="99" t="str">
        <f>INDEX('Sort Table'!$A$4:$O$1304,MATCH(CONCATENATE($B54,"-",$C52),'Sort Table'!$A$4:$A$1304,0),MATCH(G$6,'Sort Table'!$A$4:$O$4,0))</f>
        <v xml:space="preserve"> Tue, Apr  29 </v>
      </c>
      <c r="H52" s="99" t="str">
        <f>INDEX('Sort Table'!$A$4:$O$1304,MATCH(CONCATENATE($B54,"-",$C52),'Sort Table'!$A$4:$A$1304,0),MATCH(H$6,'Sort Table'!$A$4:$O$4,0))</f>
        <v xml:space="preserve"> Thu, May  29 </v>
      </c>
      <c r="I52" s="99" t="str">
        <f>INDEX('Sort Table'!$A$4:$O$1304,MATCH(CONCATENATE($B54,"-",$C52),'Sort Table'!$A$4:$A$1304,0),MATCH(I$6,'Sort Table'!$A$4:$O$4,0))</f>
        <v xml:space="preserve"> Tue, Jun  24 </v>
      </c>
      <c r="J52" s="99" t="str">
        <f>INDEX('Sort Table'!$A$4:$O$1304,MATCH(CONCATENATE($B54,"-",$C52),'Sort Table'!$A$4:$A$1304,0),MATCH(J$6,'Sort Table'!$A$4:$O$4,0))</f>
        <v xml:space="preserve"> Fri, Jul  18 </v>
      </c>
      <c r="K52" s="99" t="str">
        <f>INDEX('Sort Table'!$A$4:$O$1304,MATCH(CONCATENATE($B54,"-",$C52),'Sort Table'!$A$4:$A$1304,0),MATCH(K$6,'Sort Table'!$A$4:$O$4,0))</f>
        <v xml:space="preserve"> Wed, Aug  20 </v>
      </c>
      <c r="L52" s="99" t="str">
        <f>INDEX('Sort Table'!$A$4:$O$1304,MATCH(CONCATENATE($B54,"-",$C52),'Sort Table'!$A$4:$A$1304,0),MATCH(L$6,'Sort Table'!$A$4:$O$4,0))</f>
        <v xml:space="preserve"> Fri, Sep  5 </v>
      </c>
      <c r="M52" s="99" t="str">
        <f>INDEX('Sort Table'!$A$4:$O$1304,MATCH(CONCATENATE($B54,"-",$C52),'Sort Table'!$A$4:$A$1304,0),MATCH(M$6,'Sort Table'!$A$4:$O$4,0))</f>
        <v xml:space="preserve"> Thu, Oct  2 </v>
      </c>
      <c r="N52" s="99" t="str">
        <f>INDEX('Sort Table'!$A$4:$O$1304,MATCH(CONCATENATE($B54,"-",$C52),'Sort Table'!$A$4:$A$1304,0),MATCH(N$6,'Sort Table'!$A$4:$O$4,0))</f>
        <v xml:space="preserve"> Mon, Nov  17 </v>
      </c>
      <c r="O52" s="99" t="str">
        <f>INDEX('Sort Table'!$A$4:$O$1304,MATCH(CONCATENATE($B54,"-",$C52),'Sort Table'!$A$4:$A$1304,0),MATCH(O$6,'Sort Table'!$A$4:$O$4,0))</f>
        <v xml:space="preserve"> Tue, Dec  2 </v>
      </c>
      <c r="P52" s="65"/>
      <c r="Q52" s="65"/>
    </row>
    <row r="53" spans="1:17" ht="13.8" thickBot="1" x14ac:dyDescent="0.3">
      <c r="A53" s="65"/>
      <c r="B53" s="98"/>
      <c r="C53" s="65" t="s">
        <v>31</v>
      </c>
      <c r="D53" s="100" t="str">
        <f>INDEX('Sort Table'!$A$4:$O$1304,MATCH(CONCATENATE($B54,"-",$C53),'Sort Table'!$A$4:$A$1304,0),MATCH(D$6,'Sort Table'!$A$4:$O$4,0))</f>
        <v xml:space="preserve">           12:00</v>
      </c>
      <c r="E53" s="100" t="str">
        <f>INDEX('Sort Table'!$A$4:$O$1304,MATCH(CONCATENATE($B54,"-",$C53),'Sort Table'!$A$4:$A$1304,0),MATCH(E$6,'Sort Table'!$A$4:$O$4,0))</f>
        <v xml:space="preserve">           14:00</v>
      </c>
      <c r="F53" s="100" t="str">
        <f>INDEX('Sort Table'!$A$4:$O$1304,MATCH(CONCATENATE($B54,"-",$C53),'Sort Table'!$A$4:$A$1304,0),MATCH(F$6,'Sort Table'!$A$4:$O$4,0))</f>
        <v xml:space="preserve">           12:00</v>
      </c>
      <c r="G53" s="100" t="str">
        <f>INDEX('Sort Table'!$A$4:$O$1304,MATCH(CONCATENATE($B54,"-",$C53),'Sort Table'!$A$4:$A$1304,0),MATCH(G$6,'Sort Table'!$A$4:$O$4,0))</f>
        <v xml:space="preserve">           15:00</v>
      </c>
      <c r="H53" s="100" t="str">
        <f>INDEX('Sort Table'!$A$4:$O$1304,MATCH(CONCATENATE($B54,"-",$C53),'Sort Table'!$A$4:$A$1304,0),MATCH(H$6,'Sort Table'!$A$4:$O$4,0))</f>
        <v xml:space="preserve">           12:00</v>
      </c>
      <c r="I53" s="100" t="str">
        <f>INDEX('Sort Table'!$A$4:$O$1304,MATCH(CONCATENATE($B54,"-",$C53),'Sort Table'!$A$4:$A$1304,0),MATCH(I$6,'Sort Table'!$A$4:$O$4,0))</f>
        <v xml:space="preserve">           11:00</v>
      </c>
      <c r="J53" s="100" t="str">
        <f>INDEX('Sort Table'!$A$4:$O$1304,MATCH(CONCATENATE($B54,"-",$C53),'Sort Table'!$A$4:$A$1304,0),MATCH(J$6,'Sort Table'!$A$4:$O$4,0))</f>
        <v xml:space="preserve">           14:00</v>
      </c>
      <c r="K53" s="100" t="str">
        <f>INDEX('Sort Table'!$A$4:$O$1304,MATCH(CONCATENATE($B54,"-",$C53),'Sort Table'!$A$4:$A$1304,0),MATCH(K$6,'Sort Table'!$A$4:$O$4,0))</f>
        <v xml:space="preserve">           13:00</v>
      </c>
      <c r="L53" s="100" t="str">
        <f>INDEX('Sort Table'!$A$4:$O$1304,MATCH(CONCATENATE($B54,"-",$C53),'Sort Table'!$A$4:$A$1304,0),MATCH(L$6,'Sort Table'!$A$4:$O$4,0))</f>
        <v xml:space="preserve">           11:00</v>
      </c>
      <c r="M53" s="100" t="str">
        <f>INDEX('Sort Table'!$A$4:$O$1304,MATCH(CONCATENATE($B54,"-",$C53),'Sort Table'!$A$4:$A$1304,0),MATCH(M$6,'Sort Table'!$A$4:$O$4,0))</f>
        <v xml:space="preserve">           15:00</v>
      </c>
      <c r="N53" s="100" t="str">
        <f>INDEX('Sort Table'!$A$4:$O$1304,MATCH(CONCATENATE($B54,"-",$C53),'Sort Table'!$A$4:$A$1304,0),MATCH(N$6,'Sort Table'!$A$4:$O$4,0))</f>
        <v xml:space="preserve">           11:00</v>
      </c>
      <c r="O53" s="100" t="str">
        <f>INDEX('Sort Table'!$A$4:$O$1304,MATCH(CONCATENATE($B54,"-",$C53),'Sort Table'!$A$4:$A$1304,0),MATCH(O$6,'Sort Table'!$A$4:$O$4,0))</f>
        <v xml:space="preserve">           12:00</v>
      </c>
      <c r="P53" s="65"/>
      <c r="Q53" s="65"/>
    </row>
    <row r="54" spans="1:17" x14ac:dyDescent="0.25">
      <c r="A54" s="65"/>
      <c r="B54" s="98" t="s">
        <v>87</v>
      </c>
      <c r="C54" s="65" t="s">
        <v>36</v>
      </c>
      <c r="D54" s="91">
        <f>INDEX('Sort Table'!$A$4:$O$1304,MATCH(CONCATENATE($B54,"-",$C54),'Sort Table'!$A$4:$A$1304,0),MATCH(D$6,'Sort Table'!$A$4:$O$4,0))</f>
        <v>25511</v>
      </c>
      <c r="E54" s="91">
        <f>INDEX('Sort Table'!$A$4:$O$1304,MATCH(CONCATENATE($B54,"-",$C54),'Sort Table'!$A$4:$A$1304,0),MATCH(E$6,'Sort Table'!$A$4:$O$4,0))</f>
        <v>26507</v>
      </c>
      <c r="F54" s="91">
        <f>INDEX('Sort Table'!$A$4:$O$1304,MATCH(CONCATENATE($B54,"-",$C54),'Sort Table'!$A$4:$A$1304,0),MATCH(F$6,'Sort Table'!$A$4:$O$4,0))</f>
        <v>23547</v>
      </c>
      <c r="G54" s="91">
        <f>INDEX('Sort Table'!$A$4:$O$1304,MATCH(CONCATENATE($B54,"-",$C54),'Sort Table'!$A$4:$A$1304,0),MATCH(G$6,'Sort Table'!$A$4:$O$4,0))</f>
        <v>25426</v>
      </c>
      <c r="H54" s="91">
        <f>INDEX('Sort Table'!$A$4:$O$1304,MATCH(CONCATENATE($B54,"-",$C54),'Sort Table'!$A$4:$A$1304,0),MATCH(H$6,'Sort Table'!$A$4:$O$4,0))</f>
        <v>17549</v>
      </c>
      <c r="I54" s="91">
        <f>INDEX('Sort Table'!$A$4:$O$1304,MATCH(CONCATENATE($B54,"-",$C54),'Sort Table'!$A$4:$A$1304,0),MATCH(I$6,'Sort Table'!$A$4:$O$4,0))</f>
        <v>18673</v>
      </c>
      <c r="J54" s="91">
        <f>INDEX('Sort Table'!$A$4:$O$1304,MATCH(CONCATENATE($B54,"-",$C54),'Sort Table'!$A$4:$A$1304,0),MATCH(J$6,'Sort Table'!$A$4:$O$4,0))</f>
        <v>18246</v>
      </c>
      <c r="K54" s="91">
        <f>INDEX('Sort Table'!$A$4:$O$1304,MATCH(CONCATENATE($B54,"-",$C54),'Sort Table'!$A$4:$A$1304,0),MATCH(K$6,'Sort Table'!$A$4:$O$4,0))</f>
        <v>17883</v>
      </c>
      <c r="L54" s="91">
        <f>INDEX('Sort Table'!$A$4:$O$1304,MATCH(CONCATENATE($B54,"-",$C54),'Sort Table'!$A$4:$A$1304,0),MATCH(L$6,'Sort Table'!$A$4:$O$4,0))</f>
        <v>18434</v>
      </c>
      <c r="M54" s="91">
        <f>INDEX('Sort Table'!$A$4:$O$1304,MATCH(CONCATENATE($B54,"-",$C54),'Sort Table'!$A$4:$A$1304,0),MATCH(M$6,'Sort Table'!$A$4:$O$4,0))</f>
        <v>17067</v>
      </c>
      <c r="N54" s="91">
        <f>INDEX('Sort Table'!$A$4:$O$1304,MATCH(CONCATENATE($B54,"-",$C54),'Sort Table'!$A$4:$A$1304,0),MATCH(N$6,'Sort Table'!$A$4:$O$4,0))</f>
        <v>17204</v>
      </c>
      <c r="O54" s="91">
        <f>INDEX('Sort Table'!$A$4:$O$1304,MATCH(CONCATENATE($B54,"-",$C54),'Sort Table'!$A$4:$A$1304,0),MATCH(O$6,'Sort Table'!$A$4:$O$4,0))</f>
        <v>15812</v>
      </c>
      <c r="P54" s="67">
        <f>MAX(D54:O54)</f>
        <v>26507</v>
      </c>
      <c r="Q54" s="67">
        <f>SUM(D54:O54)/12</f>
        <v>20154.916666666668</v>
      </c>
    </row>
    <row r="55" spans="1:17" ht="13.8" thickBot="1" x14ac:dyDescent="0.3">
      <c r="A55" s="65"/>
      <c r="B55" s="65"/>
      <c r="C55" s="65"/>
      <c r="D55" s="101"/>
      <c r="E55" s="101"/>
      <c r="F55" s="101"/>
      <c r="G55" s="101"/>
      <c r="H55" s="101"/>
      <c r="I55" s="101"/>
      <c r="J55" s="101"/>
      <c r="K55" s="101"/>
      <c r="L55" s="101"/>
      <c r="M55" s="101"/>
      <c r="N55" s="101"/>
      <c r="O55" s="101"/>
      <c r="P55" s="65"/>
      <c r="Q55" s="65"/>
    </row>
    <row r="56" spans="1:17" x14ac:dyDescent="0.25">
      <c r="A56" s="65" t="s">
        <v>187</v>
      </c>
      <c r="B56" s="98"/>
      <c r="C56" s="65" t="s">
        <v>18</v>
      </c>
      <c r="D56" s="99" t="str">
        <f>INDEX('Sort Table'!$A$4:$O$1304,MATCH(CONCATENATE($B58,"-",$C56),'Sort Table'!$A$4:$A$1304,0),MATCH(D$6,'Sort Table'!$A$4:$O$4,0))</f>
        <v xml:space="preserve"> Tue, Jan  28 </v>
      </c>
      <c r="E56" s="99" t="str">
        <f>INDEX('Sort Table'!$A$4:$O$1304,MATCH(CONCATENATE($B58,"-",$C56),'Sort Table'!$A$4:$A$1304,0),MATCH(E$6,'Sort Table'!$A$4:$O$4,0))</f>
        <v xml:space="preserve"> Wed, Feb  5 </v>
      </c>
      <c r="F56" s="99" t="str">
        <f>INDEX('Sort Table'!$A$4:$O$1304,MATCH(CONCATENATE($B58,"-",$C56),'Sort Table'!$A$4:$A$1304,0),MATCH(F$6,'Sort Table'!$A$4:$O$4,0))</f>
        <v xml:space="preserve"> Wed, Mar  5 </v>
      </c>
      <c r="G56" s="99" t="str">
        <f>INDEX('Sort Table'!$A$4:$O$1304,MATCH(CONCATENATE($B58,"-",$C56),'Sort Table'!$A$4:$A$1304,0),MATCH(G$6,'Sort Table'!$A$4:$O$4,0))</f>
        <v xml:space="preserve"> Tue, Apr  8 </v>
      </c>
      <c r="H56" s="99" t="str">
        <f>INDEX('Sort Table'!$A$4:$O$1304,MATCH(CONCATENATE($B58,"-",$C56),'Sort Table'!$A$4:$A$1304,0),MATCH(H$6,'Sort Table'!$A$4:$O$4,0))</f>
        <v xml:space="preserve"> Thu, May  15 </v>
      </c>
      <c r="I56" s="99" t="str">
        <f>INDEX('Sort Table'!$A$4:$O$1304,MATCH(CONCATENATE($B58,"-",$C56),'Sort Table'!$A$4:$A$1304,0),MATCH(I$6,'Sort Table'!$A$4:$O$4,0))</f>
        <v xml:space="preserve"> Thu, Jun  12 </v>
      </c>
      <c r="J56" s="99" t="str">
        <f>INDEX('Sort Table'!$A$4:$O$1304,MATCH(CONCATENATE($B58,"-",$C56),'Sort Table'!$A$4:$A$1304,0),MATCH(J$6,'Sort Table'!$A$4:$O$4,0))</f>
        <v xml:space="preserve"> Mon, Jul  28 </v>
      </c>
      <c r="K56" s="99" t="str">
        <f>INDEX('Sort Table'!$A$4:$O$1304,MATCH(CONCATENATE($B58,"-",$C56),'Sort Table'!$A$4:$A$1304,0),MATCH(K$6,'Sort Table'!$A$4:$O$4,0))</f>
        <v xml:space="preserve"> Thu, Aug  7 </v>
      </c>
      <c r="L56" s="99" t="str">
        <f>INDEX('Sort Table'!$A$4:$O$1304,MATCH(CONCATENATE($B58,"-",$C56),'Sort Table'!$A$4:$A$1304,0),MATCH(L$6,'Sort Table'!$A$4:$O$4,0))</f>
        <v xml:space="preserve"> Tue, Sep  2 </v>
      </c>
      <c r="M56" s="99" t="str">
        <f>INDEX('Sort Table'!$A$4:$O$1304,MATCH(CONCATENATE($B58,"-",$C56),'Sort Table'!$A$4:$A$1304,0),MATCH(M$6,'Sort Table'!$A$4:$O$4,0))</f>
        <v xml:space="preserve"> Thu, Oct  2 </v>
      </c>
      <c r="N56" s="99" t="str">
        <f>INDEX('Sort Table'!$A$4:$O$1304,MATCH(CONCATENATE($B58,"-",$C56),'Sort Table'!$A$4:$A$1304,0),MATCH(N$6,'Sort Table'!$A$4:$O$4,0))</f>
        <v xml:space="preserve"> Tue, Nov  25 </v>
      </c>
      <c r="O56" s="99" t="str">
        <f>INDEX('Sort Table'!$A$4:$O$1304,MATCH(CONCATENATE($B58,"-",$C56),'Sort Table'!$A$4:$A$1304,0),MATCH(O$6,'Sort Table'!$A$4:$O$4,0))</f>
        <v xml:space="preserve"> Tue, Dec  2 </v>
      </c>
      <c r="P56" s="65"/>
      <c r="Q56" s="65"/>
    </row>
    <row r="57" spans="1:17" ht="13.8" thickBot="1" x14ac:dyDescent="0.3">
      <c r="A57" s="65"/>
      <c r="B57" s="98"/>
      <c r="C57" s="65" t="s">
        <v>31</v>
      </c>
      <c r="D57" s="100" t="str">
        <f>INDEX('Sort Table'!$A$4:$O$1304,MATCH(CONCATENATE($B58,"-",$C57),'Sort Table'!$A$4:$A$1304,0),MATCH(D$6,'Sort Table'!$A$4:$O$4,0))</f>
        <v xml:space="preserve">           18:00</v>
      </c>
      <c r="E57" s="100" t="str">
        <f>INDEX('Sort Table'!$A$4:$O$1304,MATCH(CONCATENATE($B58,"-",$C57),'Sort Table'!$A$4:$A$1304,0),MATCH(E$6,'Sort Table'!$A$4:$O$4,0))</f>
        <v xml:space="preserve">           18:00</v>
      </c>
      <c r="F57" s="100" t="str">
        <f>INDEX('Sort Table'!$A$4:$O$1304,MATCH(CONCATENATE($B58,"-",$C57),'Sort Table'!$A$4:$A$1304,0),MATCH(F$6,'Sort Table'!$A$4:$O$4,0))</f>
        <v xml:space="preserve">           18:00</v>
      </c>
      <c r="G57" s="100" t="str">
        <f>INDEX('Sort Table'!$A$4:$O$1304,MATCH(CONCATENATE($B58,"-",$C57),'Sort Table'!$A$4:$A$1304,0),MATCH(G$6,'Sort Table'!$A$4:$O$4,0))</f>
        <v xml:space="preserve">           18:00</v>
      </c>
      <c r="H57" s="100" t="str">
        <f>INDEX('Sort Table'!$A$4:$O$1304,MATCH(CONCATENATE($B58,"-",$C57),'Sort Table'!$A$4:$A$1304,0),MATCH(H$6,'Sort Table'!$A$4:$O$4,0))</f>
        <v xml:space="preserve">          8:00</v>
      </c>
      <c r="I57" s="100" t="str">
        <f>INDEX('Sort Table'!$A$4:$O$1304,MATCH(CONCATENATE($B58,"-",$C57),'Sort Table'!$A$4:$A$1304,0),MATCH(I$6,'Sort Table'!$A$4:$O$4,0))</f>
        <v xml:space="preserve">           18:00</v>
      </c>
      <c r="J57" s="100" t="str">
        <f>INDEX('Sort Table'!$A$4:$O$1304,MATCH(CONCATENATE($B58,"-",$C57),'Sort Table'!$A$4:$A$1304,0),MATCH(J$6,'Sort Table'!$A$4:$O$4,0))</f>
        <v xml:space="preserve">           18:00</v>
      </c>
      <c r="K57" s="100" t="str">
        <f>INDEX('Sort Table'!$A$4:$O$1304,MATCH(CONCATENATE($B58,"-",$C57),'Sort Table'!$A$4:$A$1304,0),MATCH(K$6,'Sort Table'!$A$4:$O$4,0))</f>
        <v xml:space="preserve">           18:00</v>
      </c>
      <c r="L57" s="100" t="str">
        <f>INDEX('Sort Table'!$A$4:$O$1304,MATCH(CONCATENATE($B58,"-",$C57),'Sort Table'!$A$4:$A$1304,0),MATCH(L$6,'Sort Table'!$A$4:$O$4,0))</f>
        <v xml:space="preserve">           18:00</v>
      </c>
      <c r="M57" s="100" t="str">
        <f>INDEX('Sort Table'!$A$4:$O$1304,MATCH(CONCATENATE($B58,"-",$C57),'Sort Table'!$A$4:$A$1304,0),MATCH(M$6,'Sort Table'!$A$4:$O$4,0))</f>
        <v xml:space="preserve">           18:00</v>
      </c>
      <c r="N57" s="100" t="str">
        <f>INDEX('Sort Table'!$A$4:$O$1304,MATCH(CONCATENATE($B58,"-",$C57),'Sort Table'!$A$4:$A$1304,0),MATCH(N$6,'Sort Table'!$A$4:$O$4,0))</f>
        <v xml:space="preserve">           18:00</v>
      </c>
      <c r="O57" s="100" t="str">
        <f>INDEX('Sort Table'!$A$4:$O$1304,MATCH(CONCATENATE($B58,"-",$C57),'Sort Table'!$A$4:$A$1304,0),MATCH(O$6,'Sort Table'!$A$4:$O$4,0))</f>
        <v xml:space="preserve">           18:00</v>
      </c>
      <c r="P57" s="65"/>
      <c r="Q57" s="65"/>
    </row>
    <row r="58" spans="1:17" x14ac:dyDescent="0.25">
      <c r="A58" s="65"/>
      <c r="B58" s="98" t="s">
        <v>187</v>
      </c>
      <c r="C58" s="65" t="s">
        <v>36</v>
      </c>
      <c r="D58" s="91">
        <f>INDEX('Sort Table'!$A$4:$O$1304,MATCH(CONCATENATE($B58,"-",$C58),'Sort Table'!$A$4:$A$1304,0),MATCH(D$6,'Sort Table'!$A$4:$O$4,0))</f>
        <v>15931</v>
      </c>
      <c r="E58" s="91">
        <f>INDEX('Sort Table'!$A$4:$O$1304,MATCH(CONCATENATE($B58,"-",$C58),'Sort Table'!$A$4:$A$1304,0),MATCH(E$6,'Sort Table'!$A$4:$O$4,0))</f>
        <v>16334</v>
      </c>
      <c r="F58" s="91">
        <f>INDEX('Sort Table'!$A$4:$O$1304,MATCH(CONCATENATE($B58,"-",$C58),'Sort Table'!$A$4:$A$1304,0),MATCH(F$6,'Sort Table'!$A$4:$O$4,0))</f>
        <v>16009</v>
      </c>
      <c r="G58" s="91">
        <f>INDEX('Sort Table'!$A$4:$O$1304,MATCH(CONCATENATE($B58,"-",$C58),'Sort Table'!$A$4:$A$1304,0),MATCH(G$6,'Sort Table'!$A$4:$O$4,0))</f>
        <v>15901</v>
      </c>
      <c r="H58" s="91">
        <f>INDEX('Sort Table'!$A$4:$O$1304,MATCH(CONCATENATE($B58,"-",$C58),'Sort Table'!$A$4:$A$1304,0),MATCH(H$6,'Sort Table'!$A$4:$O$4,0))</f>
        <v>16016</v>
      </c>
      <c r="I58" s="91">
        <f>INDEX('Sort Table'!$A$4:$O$1304,MATCH(CONCATENATE($B58,"-",$C58),'Sort Table'!$A$4:$A$1304,0),MATCH(I$6,'Sort Table'!$A$4:$O$4,0))</f>
        <v>16493</v>
      </c>
      <c r="J58" s="91">
        <f>INDEX('Sort Table'!$A$4:$O$1304,MATCH(CONCATENATE($B58,"-",$C58),'Sort Table'!$A$4:$A$1304,0),MATCH(J$6,'Sort Table'!$A$4:$O$4,0))</f>
        <v>16494</v>
      </c>
      <c r="K58" s="91">
        <f>INDEX('Sort Table'!$A$4:$O$1304,MATCH(CONCATENATE($B58,"-",$C58),'Sort Table'!$A$4:$A$1304,0),MATCH(K$6,'Sort Table'!$A$4:$O$4,0))</f>
        <v>16573</v>
      </c>
      <c r="L58" s="91">
        <f>INDEX('Sort Table'!$A$4:$O$1304,MATCH(CONCATENATE($B58,"-",$C58),'Sort Table'!$A$4:$A$1304,0),MATCH(L$6,'Sort Table'!$A$4:$O$4,0))</f>
        <v>16315</v>
      </c>
      <c r="M58" s="91">
        <f>INDEX('Sort Table'!$A$4:$O$1304,MATCH(CONCATENATE($B58,"-",$C58),'Sort Table'!$A$4:$A$1304,0),MATCH(M$6,'Sort Table'!$A$4:$O$4,0))</f>
        <v>16308</v>
      </c>
      <c r="N58" s="91">
        <f>INDEX('Sort Table'!$A$4:$O$1304,MATCH(CONCATENATE($B58,"-",$C58),'Sort Table'!$A$4:$A$1304,0),MATCH(N$6,'Sort Table'!$A$4:$O$4,0))</f>
        <v>16525</v>
      </c>
      <c r="O58" s="91">
        <f>INDEX('Sort Table'!$A$4:$O$1304,MATCH(CONCATENATE($B58,"-",$C58),'Sort Table'!$A$4:$A$1304,0),MATCH(O$6,'Sort Table'!$A$4:$O$4,0))</f>
        <v>15723</v>
      </c>
      <c r="P58" s="67">
        <f>MAX(D58:O58)</f>
        <v>16573</v>
      </c>
      <c r="Q58" s="67">
        <f>SUM(D58:O58)/12</f>
        <v>16218.5</v>
      </c>
    </row>
    <row r="59" spans="1:17" ht="13.8" thickBot="1" x14ac:dyDescent="0.3">
      <c r="A59" s="65"/>
      <c r="B59" s="65"/>
      <c r="C59" s="65"/>
      <c r="D59" s="101"/>
      <c r="E59" s="101"/>
      <c r="F59" s="101"/>
      <c r="G59" s="101"/>
      <c r="H59" s="101"/>
      <c r="I59" s="101"/>
      <c r="J59" s="101"/>
      <c r="K59" s="101"/>
      <c r="L59" s="101"/>
      <c r="M59" s="101"/>
      <c r="N59" s="101"/>
      <c r="O59" s="101"/>
      <c r="P59" s="65"/>
      <c r="Q59" s="65"/>
    </row>
    <row r="60" spans="1:17" x14ac:dyDescent="0.25">
      <c r="A60" s="65" t="s">
        <v>405</v>
      </c>
      <c r="B60" s="98"/>
      <c r="C60" s="65" t="s">
        <v>18</v>
      </c>
      <c r="D60" s="99" t="str">
        <f>INDEX('Sort Table'!$A$4:$O$1304,MATCH(CONCATENATE($B62,"-",$C60),'Sort Table'!$A$4:$A$1304,0),MATCH(D$6,'Sort Table'!$A$4:$O$4,0))</f>
        <v xml:space="preserve"> Tue, Jan  28 </v>
      </c>
      <c r="E60" s="99" t="str">
        <f>INDEX('Sort Table'!$A$4:$O$1304,MATCH(CONCATENATE($B62,"-",$C60),'Sort Table'!$A$4:$A$1304,0),MATCH(E$6,'Sort Table'!$A$4:$O$4,0))</f>
        <v xml:space="preserve"> Tue, Feb  25 </v>
      </c>
      <c r="F60" s="99" t="str">
        <f>INDEX('Sort Table'!$A$4:$O$1304,MATCH(CONCATENATE($B62,"-",$C60),'Sort Table'!$A$4:$A$1304,0),MATCH(F$6,'Sort Table'!$A$4:$O$4,0))</f>
        <v xml:space="preserve"> Tue, Mar  4 </v>
      </c>
      <c r="G60" s="99" t="str">
        <f>INDEX('Sort Table'!$A$4:$O$1304,MATCH(CONCATENATE($B62,"-",$C60),'Sort Table'!$A$4:$A$1304,0),MATCH(G$6,'Sort Table'!$A$4:$O$4,0))</f>
        <v xml:space="preserve"> Wed, Apr  2 </v>
      </c>
      <c r="H60" s="99" t="str">
        <f>INDEX('Sort Table'!$A$4:$O$1304,MATCH(CONCATENATE($B62,"-",$C60),'Sort Table'!$A$4:$A$1304,0),MATCH(H$6,'Sort Table'!$A$4:$O$4,0))</f>
        <v xml:space="preserve"> Tue, May  6 </v>
      </c>
      <c r="I60" s="99" t="str">
        <f>INDEX('Sort Table'!$A$4:$O$1304,MATCH(CONCATENATE($B62,"-",$C60),'Sort Table'!$A$4:$A$1304,0),MATCH(I$6,'Sort Table'!$A$4:$O$4,0))</f>
        <v xml:space="preserve"> Tue, Jun  3 </v>
      </c>
      <c r="J60" s="99" t="str">
        <f>INDEX('Sort Table'!$A$4:$O$1304,MATCH(CONCATENATE($B62,"-",$C60),'Sort Table'!$A$4:$A$1304,0),MATCH(J$6,'Sort Table'!$A$4:$O$4,0))</f>
        <v xml:space="preserve"> Tue, Jul  1 </v>
      </c>
      <c r="K60" s="99" t="str">
        <f>INDEX('Sort Table'!$A$4:$O$1304,MATCH(CONCATENATE($B62,"-",$C60),'Sort Table'!$A$4:$A$1304,0),MATCH(K$6,'Sort Table'!$A$4:$O$4,0))</f>
        <v xml:space="preserve"> Tue, Aug  19 </v>
      </c>
      <c r="L60" s="99" t="str">
        <f>INDEX('Sort Table'!$A$4:$O$1304,MATCH(CONCATENATE($B62,"-",$C60),'Sort Table'!$A$4:$A$1304,0),MATCH(L$6,'Sort Table'!$A$4:$O$4,0))</f>
        <v xml:space="preserve"> Tue, Sep  16 </v>
      </c>
      <c r="M60" s="99" t="str">
        <f>INDEX('Sort Table'!$A$4:$O$1304,MATCH(CONCATENATE($B62,"-",$C60),'Sort Table'!$A$4:$A$1304,0),MATCH(M$6,'Sort Table'!$A$4:$O$4,0))</f>
        <v xml:space="preserve"> Thu, Oct  30 </v>
      </c>
      <c r="N60" s="99" t="str">
        <f>INDEX('Sort Table'!$A$4:$O$1304,MATCH(CONCATENATE($B62,"-",$C60),'Sort Table'!$A$4:$A$1304,0),MATCH(N$6,'Sort Table'!$A$4:$O$4,0))</f>
        <v xml:space="preserve"> Thu, Nov  6 </v>
      </c>
      <c r="O60" s="99" t="str">
        <f>INDEX('Sort Table'!$A$4:$O$1304,MATCH(CONCATENATE($B62,"-",$C60),'Sort Table'!$A$4:$A$1304,0),MATCH(O$6,'Sort Table'!$A$4:$O$4,0))</f>
        <v xml:space="preserve"> Thu, Dec  4 </v>
      </c>
      <c r="P60" s="65"/>
      <c r="Q60" s="65"/>
    </row>
    <row r="61" spans="1:17" ht="13.8" thickBot="1" x14ac:dyDescent="0.3">
      <c r="A61" s="65"/>
      <c r="B61" s="98"/>
      <c r="C61" s="65" t="s">
        <v>31</v>
      </c>
      <c r="D61" s="100" t="str">
        <f>INDEX('Sort Table'!$A$4:$O$1304,MATCH(CONCATENATE($B62,"-",$C61),'Sort Table'!$A$4:$A$1304,0),MATCH(D$6,'Sort Table'!$A$4:$O$4,0))</f>
        <v xml:space="preserve">           19:00</v>
      </c>
      <c r="E61" s="100" t="str">
        <f>INDEX('Sort Table'!$A$4:$O$1304,MATCH(CONCATENATE($B62,"-",$C61),'Sort Table'!$A$4:$A$1304,0),MATCH(E$6,'Sort Table'!$A$4:$O$4,0))</f>
        <v xml:space="preserve">           20:00</v>
      </c>
      <c r="F61" s="100" t="str">
        <f>INDEX('Sort Table'!$A$4:$O$1304,MATCH(CONCATENATE($B62,"-",$C61),'Sort Table'!$A$4:$A$1304,0),MATCH(F$6,'Sort Table'!$A$4:$O$4,0))</f>
        <v xml:space="preserve">           20:00</v>
      </c>
      <c r="G61" s="100" t="str">
        <f>INDEX('Sort Table'!$A$4:$O$1304,MATCH(CONCATENATE($B62,"-",$C61),'Sort Table'!$A$4:$A$1304,0),MATCH(G$6,'Sort Table'!$A$4:$O$4,0))</f>
        <v xml:space="preserve">           21:00</v>
      </c>
      <c r="H61" s="100" t="str">
        <f>INDEX('Sort Table'!$A$4:$O$1304,MATCH(CONCATENATE($B62,"-",$C61),'Sort Table'!$A$4:$A$1304,0),MATCH(H$6,'Sort Table'!$A$4:$O$4,0))</f>
        <v xml:space="preserve">           21:00</v>
      </c>
      <c r="I61" s="100" t="str">
        <f>INDEX('Sort Table'!$A$4:$O$1304,MATCH(CONCATENATE($B62,"-",$C61),'Sort Table'!$A$4:$A$1304,0),MATCH(I$6,'Sort Table'!$A$4:$O$4,0))</f>
        <v xml:space="preserve">           21:00</v>
      </c>
      <c r="J61" s="100" t="str">
        <f>INDEX('Sort Table'!$A$4:$O$1304,MATCH(CONCATENATE($B62,"-",$C61),'Sort Table'!$A$4:$A$1304,0),MATCH(J$6,'Sort Table'!$A$4:$O$4,0))</f>
        <v xml:space="preserve">           21:00</v>
      </c>
      <c r="K61" s="100" t="str">
        <f>INDEX('Sort Table'!$A$4:$O$1304,MATCH(CONCATENATE($B62,"-",$C61),'Sort Table'!$A$4:$A$1304,0),MATCH(K$6,'Sort Table'!$A$4:$O$4,0))</f>
        <v xml:space="preserve">           21:00</v>
      </c>
      <c r="L61" s="100" t="str">
        <f>INDEX('Sort Table'!$A$4:$O$1304,MATCH(CONCATENATE($B62,"-",$C61),'Sort Table'!$A$4:$A$1304,0),MATCH(L$6,'Sort Table'!$A$4:$O$4,0))</f>
        <v xml:space="preserve">           20:00</v>
      </c>
      <c r="M61" s="100" t="str">
        <f>INDEX('Sort Table'!$A$4:$O$1304,MATCH(CONCATENATE($B62,"-",$C61),'Sort Table'!$A$4:$A$1304,0),MATCH(M$6,'Sort Table'!$A$4:$O$4,0))</f>
        <v xml:space="preserve">           20:00</v>
      </c>
      <c r="N61" s="100" t="str">
        <f>INDEX('Sort Table'!$A$4:$O$1304,MATCH(CONCATENATE($B62,"-",$C61),'Sort Table'!$A$4:$A$1304,0),MATCH(N$6,'Sort Table'!$A$4:$O$4,0))</f>
        <v xml:space="preserve">           19:00</v>
      </c>
      <c r="O61" s="100" t="str">
        <f>INDEX('Sort Table'!$A$4:$O$1304,MATCH(CONCATENATE($B62,"-",$C61),'Sort Table'!$A$4:$A$1304,0),MATCH(O$6,'Sort Table'!$A$4:$O$4,0))</f>
        <v xml:space="preserve">           19:00</v>
      </c>
      <c r="P61" s="65"/>
      <c r="Q61" s="65"/>
    </row>
    <row r="62" spans="1:17" x14ac:dyDescent="0.25">
      <c r="A62" s="65"/>
      <c r="B62" s="98" t="s">
        <v>212</v>
      </c>
      <c r="C62" s="65" t="s">
        <v>36</v>
      </c>
      <c r="D62" s="91">
        <f>INDEX('Sort Table'!$A$4:$O$1304,MATCH(CONCATENATE($B62,"-",$C62),'Sort Table'!$A$4:$A$1304,0),MATCH(D$6,'Sort Table'!$A$4:$O$4,0))</f>
        <v>9128</v>
      </c>
      <c r="E62" s="91">
        <f>INDEX('Sort Table'!$A$4:$O$1304,MATCH(CONCATENATE($B62,"-",$C62),'Sort Table'!$A$4:$A$1304,0),MATCH(E$6,'Sort Table'!$A$4:$O$4,0))</f>
        <v>11286</v>
      </c>
      <c r="F62" s="91">
        <f>INDEX('Sort Table'!$A$4:$O$1304,MATCH(CONCATENATE($B62,"-",$C62),'Sort Table'!$A$4:$A$1304,0),MATCH(F$6,'Sort Table'!$A$4:$O$4,0))</f>
        <v>12949</v>
      </c>
      <c r="G62" s="91">
        <f>INDEX('Sort Table'!$A$4:$O$1304,MATCH(CONCATENATE($B62,"-",$C62),'Sort Table'!$A$4:$A$1304,0),MATCH(G$6,'Sort Table'!$A$4:$O$4,0))</f>
        <v>8683</v>
      </c>
      <c r="H62" s="91">
        <f>INDEX('Sort Table'!$A$4:$O$1304,MATCH(CONCATENATE($B62,"-",$C62),'Sort Table'!$A$4:$A$1304,0),MATCH(H$6,'Sort Table'!$A$4:$O$4,0))</f>
        <v>8170</v>
      </c>
      <c r="I62" s="91">
        <f>INDEX('Sort Table'!$A$4:$O$1304,MATCH(CONCATENATE($B62,"-",$C62),'Sort Table'!$A$4:$A$1304,0),MATCH(I$6,'Sort Table'!$A$4:$O$4,0))</f>
        <v>7644</v>
      </c>
      <c r="J62" s="91">
        <f>INDEX('Sort Table'!$A$4:$O$1304,MATCH(CONCATENATE($B62,"-",$C62),'Sort Table'!$A$4:$A$1304,0),MATCH(J$6,'Sort Table'!$A$4:$O$4,0))</f>
        <v>5191</v>
      </c>
      <c r="K62" s="91">
        <f>INDEX('Sort Table'!$A$4:$O$1304,MATCH(CONCATENATE($B62,"-",$C62),'Sort Table'!$A$4:$A$1304,0),MATCH(K$6,'Sort Table'!$A$4:$O$4,0))</f>
        <v>5634</v>
      </c>
      <c r="L62" s="91">
        <f>INDEX('Sort Table'!$A$4:$O$1304,MATCH(CONCATENATE($B62,"-",$C62),'Sort Table'!$A$4:$A$1304,0),MATCH(L$6,'Sort Table'!$A$4:$O$4,0))</f>
        <v>8161</v>
      </c>
      <c r="M62" s="91">
        <f>INDEX('Sort Table'!$A$4:$O$1304,MATCH(CONCATENATE($B62,"-",$C62),'Sort Table'!$A$4:$A$1304,0),MATCH(M$6,'Sort Table'!$A$4:$O$4,0))</f>
        <v>9538</v>
      </c>
      <c r="N62" s="91">
        <f>INDEX('Sort Table'!$A$4:$O$1304,MATCH(CONCATENATE($B62,"-",$C62),'Sort Table'!$A$4:$A$1304,0),MATCH(N$6,'Sort Table'!$A$4:$O$4,0))</f>
        <v>11457</v>
      </c>
      <c r="O62" s="91">
        <f>INDEX('Sort Table'!$A$4:$O$1304,MATCH(CONCATENATE($B62,"-",$C62),'Sort Table'!$A$4:$A$1304,0),MATCH(O$6,'Sort Table'!$A$4:$O$4,0))</f>
        <v>9996</v>
      </c>
      <c r="P62" s="67">
        <f>MAX(D62:O62)</f>
        <v>12949</v>
      </c>
      <c r="Q62" s="67">
        <f>SUM(D62:O62)/12</f>
        <v>8986.4166666666661</v>
      </c>
    </row>
    <row r="63" spans="1:17" ht="13.8" thickBot="1" x14ac:dyDescent="0.3">
      <c r="A63" s="65"/>
      <c r="B63" s="65"/>
      <c r="C63" s="65"/>
      <c r="D63" s="101"/>
      <c r="E63" s="101"/>
      <c r="F63" s="101"/>
      <c r="G63" s="101"/>
      <c r="H63" s="101"/>
      <c r="I63" s="101"/>
      <c r="J63" s="101"/>
      <c r="K63" s="101"/>
      <c r="L63" s="101"/>
      <c r="M63" s="101"/>
      <c r="N63" s="101"/>
      <c r="O63" s="101"/>
      <c r="P63" s="65"/>
      <c r="Q63" s="65"/>
    </row>
    <row r="64" spans="1:17" x14ac:dyDescent="0.25">
      <c r="A64" s="65" t="s">
        <v>443</v>
      </c>
      <c r="B64" s="98"/>
      <c r="C64" s="65" t="s">
        <v>18</v>
      </c>
      <c r="D64" s="99" t="str">
        <f>INDEX('Sort Table'!$A$4:$O$1304,MATCH(CONCATENATE($B66,"-",$C64),'Sort Table'!$A$4:$A$1304,0),MATCH(D$6,'Sort Table'!$A$4:$O$4,0))</f>
        <v xml:space="preserve"> Fri, Jan  24 </v>
      </c>
      <c r="E64" s="99" t="str">
        <f>INDEX('Sort Table'!$A$4:$O$1304,MATCH(CONCATENATE($B66,"-",$C64),'Sort Table'!$A$4:$A$1304,0),MATCH(E$6,'Sort Table'!$A$4:$O$4,0))</f>
        <v xml:space="preserve"> Thu, Feb  6 </v>
      </c>
      <c r="F64" s="99" t="str">
        <f>INDEX('Sort Table'!$A$4:$O$1304,MATCH(CONCATENATE($B66,"-",$C64),'Sort Table'!$A$4:$A$1304,0),MATCH(F$6,'Sort Table'!$A$4:$O$4,0))</f>
        <v xml:space="preserve"> Sun, Mar  2 </v>
      </c>
      <c r="G64" s="99" t="str">
        <f>INDEX('Sort Table'!$A$4:$O$1304,MATCH(CONCATENATE($B66,"-",$C64),'Sort Table'!$A$4:$A$1304,0),MATCH(G$6,'Sort Table'!$A$4:$O$4,0))</f>
        <v xml:space="preserve"> Sat, Apr  19 </v>
      </c>
      <c r="H64" s="99" t="str">
        <f>INDEX('Sort Table'!$A$4:$O$1304,MATCH(CONCATENATE($B66,"-",$C64),'Sort Table'!$A$4:$A$1304,0),MATCH(H$6,'Sort Table'!$A$4:$O$4,0))</f>
        <v xml:space="preserve"> Fri, May  2 </v>
      </c>
      <c r="I64" s="99" t="str">
        <f>INDEX('Sort Table'!$A$4:$O$1304,MATCH(CONCATENATE($B66,"-",$C64),'Sort Table'!$A$4:$A$1304,0),MATCH(I$6,'Sort Table'!$A$4:$O$4,0))</f>
        <v xml:space="preserve"> Fri, Jun  20 </v>
      </c>
      <c r="J64" s="99" t="str">
        <f>INDEX('Sort Table'!$A$4:$O$1304,MATCH(CONCATENATE($B66,"-",$C64),'Sort Table'!$A$4:$A$1304,0),MATCH(J$6,'Sort Table'!$A$4:$O$4,0))</f>
        <v xml:space="preserve"> Wed, Jul  30 </v>
      </c>
      <c r="K64" s="99" t="str">
        <f>INDEX('Sort Table'!$A$4:$O$1304,MATCH(CONCATENATE($B66,"-",$C64),'Sort Table'!$A$4:$A$1304,0),MATCH(K$6,'Sort Table'!$A$4:$O$4,0))</f>
        <v xml:space="preserve"> Thu, Aug  28 </v>
      </c>
      <c r="L64" s="99" t="str">
        <f>INDEX('Sort Table'!$A$4:$O$1304,MATCH(CONCATENATE($B66,"-",$C64),'Sort Table'!$A$4:$A$1304,0),MATCH(L$6,'Sort Table'!$A$4:$O$4,0))</f>
        <v xml:space="preserve"> Tue, Sep  23 </v>
      </c>
      <c r="M64" s="99" t="str">
        <f>INDEX('Sort Table'!$A$4:$O$1304,MATCH(CONCATENATE($B66,"-",$C64),'Sort Table'!$A$4:$A$1304,0),MATCH(M$6,'Sort Table'!$A$4:$O$4,0))</f>
        <v xml:space="preserve"> Thu, Oct  9 </v>
      </c>
      <c r="N64" s="99" t="str">
        <f>INDEX('Sort Table'!$A$4:$O$1304,MATCH(CONCATENATE($B66,"-",$C64),'Sort Table'!$A$4:$A$1304,0),MATCH(N$6,'Sort Table'!$A$4:$O$4,0))</f>
        <v xml:space="preserve"> Sun, Nov  23 </v>
      </c>
      <c r="O64" s="99" t="str">
        <f>INDEX('Sort Table'!$A$4:$O$1304,MATCH(CONCATENATE($B66,"-",$C64),'Sort Table'!$A$4:$A$1304,0),MATCH(O$6,'Sort Table'!$A$4:$O$4,0))</f>
        <v xml:space="preserve"> Wed, Dec  31 </v>
      </c>
      <c r="P64" s="65"/>
      <c r="Q64" s="65"/>
    </row>
    <row r="65" spans="1:17" ht="13.8" thickBot="1" x14ac:dyDescent="0.3">
      <c r="A65" s="65"/>
      <c r="B65" s="98"/>
      <c r="C65" s="65" t="s">
        <v>31</v>
      </c>
      <c r="D65" s="100" t="str">
        <f>INDEX('Sort Table'!$A$4:$O$1304,MATCH(CONCATENATE($B66,"-",$C65),'Sort Table'!$A$4:$A$1304,0),MATCH(D$6,'Sort Table'!$A$4:$O$4,0))</f>
        <v xml:space="preserve">           18:00</v>
      </c>
      <c r="E65" s="100" t="str">
        <f>INDEX('Sort Table'!$A$4:$O$1304,MATCH(CONCATENATE($B66,"-",$C65),'Sort Table'!$A$4:$A$1304,0),MATCH(E$6,'Sort Table'!$A$4:$O$4,0))</f>
        <v xml:space="preserve">           18:00</v>
      </c>
      <c r="F65" s="100" t="str">
        <f>INDEX('Sort Table'!$A$4:$O$1304,MATCH(CONCATENATE($B66,"-",$C65),'Sort Table'!$A$4:$A$1304,0),MATCH(F$6,'Sort Table'!$A$4:$O$4,0))</f>
        <v xml:space="preserve">           12:00</v>
      </c>
      <c r="G65" s="100" t="str">
        <f>INDEX('Sort Table'!$A$4:$O$1304,MATCH(CONCATENATE($B66,"-",$C65),'Sort Table'!$A$4:$A$1304,0),MATCH(G$6,'Sort Table'!$A$4:$O$4,0))</f>
        <v xml:space="preserve">           14:00</v>
      </c>
      <c r="H65" s="100" t="str">
        <f>INDEX('Sort Table'!$A$4:$O$1304,MATCH(CONCATENATE($B66,"-",$C65),'Sort Table'!$A$4:$A$1304,0),MATCH(H$6,'Sort Table'!$A$4:$O$4,0))</f>
        <v xml:space="preserve">           13:00</v>
      </c>
      <c r="I65" s="100" t="str">
        <f>INDEX('Sort Table'!$A$4:$O$1304,MATCH(CONCATENATE($B66,"-",$C65),'Sort Table'!$A$4:$A$1304,0),MATCH(I$6,'Sort Table'!$A$4:$O$4,0))</f>
        <v xml:space="preserve">           13:00</v>
      </c>
      <c r="J65" s="100" t="str">
        <f>INDEX('Sort Table'!$A$4:$O$1304,MATCH(CONCATENATE($B66,"-",$C65),'Sort Table'!$A$4:$A$1304,0),MATCH(J$6,'Sort Table'!$A$4:$O$4,0))</f>
        <v xml:space="preserve">           16:00</v>
      </c>
      <c r="K65" s="100" t="str">
        <f>INDEX('Sort Table'!$A$4:$O$1304,MATCH(CONCATENATE($B66,"-",$C65),'Sort Table'!$A$4:$A$1304,0),MATCH(K$6,'Sort Table'!$A$4:$O$4,0))</f>
        <v xml:space="preserve">          7:00</v>
      </c>
      <c r="L65" s="100" t="str">
        <f>INDEX('Sort Table'!$A$4:$O$1304,MATCH(CONCATENATE($B66,"-",$C65),'Sort Table'!$A$4:$A$1304,0),MATCH(L$6,'Sort Table'!$A$4:$O$4,0))</f>
        <v xml:space="preserve">           15:00</v>
      </c>
      <c r="M65" s="100" t="str">
        <f>INDEX('Sort Table'!$A$4:$O$1304,MATCH(CONCATENATE($B66,"-",$C65),'Sort Table'!$A$4:$A$1304,0),MATCH(M$6,'Sort Table'!$A$4:$O$4,0))</f>
        <v xml:space="preserve">           17:00</v>
      </c>
      <c r="N65" s="100" t="str">
        <f>INDEX('Sort Table'!$A$4:$O$1304,MATCH(CONCATENATE($B66,"-",$C65),'Sort Table'!$A$4:$A$1304,0),MATCH(N$6,'Sort Table'!$A$4:$O$4,0))</f>
        <v xml:space="preserve">           14:00</v>
      </c>
      <c r="O65" s="100" t="str">
        <f>INDEX('Sort Table'!$A$4:$O$1304,MATCH(CONCATENATE($B66,"-",$C65),'Sort Table'!$A$4:$A$1304,0),MATCH(O$6,'Sort Table'!$A$4:$O$4,0))</f>
        <v xml:space="preserve">           18:00</v>
      </c>
      <c r="P65" s="65"/>
      <c r="Q65" s="65"/>
    </row>
    <row r="66" spans="1:17" x14ac:dyDescent="0.25">
      <c r="A66" s="65"/>
      <c r="B66" s="98" t="s">
        <v>153</v>
      </c>
      <c r="C66" s="65" t="s">
        <v>36</v>
      </c>
      <c r="D66" s="91">
        <f>INDEX('Sort Table'!$A$4:$O$1304,MATCH(CONCATENATE($B66,"-",$C66),'Sort Table'!$A$4:$A$1304,0),MATCH(D$6,'Sort Table'!$A$4:$O$4,0))</f>
        <v>11473</v>
      </c>
      <c r="E66" s="91">
        <f>INDEX('Sort Table'!$A$4:$O$1304,MATCH(CONCATENATE($B66,"-",$C66),'Sort Table'!$A$4:$A$1304,0),MATCH(E$6,'Sort Table'!$A$4:$O$4,0))</f>
        <v>11409</v>
      </c>
      <c r="F66" s="91">
        <f>INDEX('Sort Table'!$A$4:$O$1304,MATCH(CONCATENATE($B66,"-",$C66),'Sort Table'!$A$4:$A$1304,0),MATCH(F$6,'Sort Table'!$A$4:$O$4,0))</f>
        <v>10046</v>
      </c>
      <c r="G66" s="91">
        <f>INDEX('Sort Table'!$A$4:$O$1304,MATCH(CONCATENATE($B66,"-",$C66),'Sort Table'!$A$4:$A$1304,0),MATCH(G$6,'Sort Table'!$A$4:$O$4,0))</f>
        <v>10666</v>
      </c>
      <c r="H66" s="91">
        <f>INDEX('Sort Table'!$A$4:$O$1304,MATCH(CONCATENATE($B66,"-",$C66),'Sort Table'!$A$4:$A$1304,0),MATCH(H$6,'Sort Table'!$A$4:$O$4,0))</f>
        <v>10712</v>
      </c>
      <c r="I66" s="91">
        <f>INDEX('Sort Table'!$A$4:$O$1304,MATCH(CONCATENATE($B66,"-",$C66),'Sort Table'!$A$4:$A$1304,0),MATCH(I$6,'Sort Table'!$A$4:$O$4,0))</f>
        <v>11291</v>
      </c>
      <c r="J66" s="91">
        <f>INDEX('Sort Table'!$A$4:$O$1304,MATCH(CONCATENATE($B66,"-",$C66),'Sort Table'!$A$4:$A$1304,0),MATCH(J$6,'Sort Table'!$A$4:$O$4,0))</f>
        <v>10819</v>
      </c>
      <c r="K66" s="91">
        <f>INDEX('Sort Table'!$A$4:$O$1304,MATCH(CONCATENATE($B66,"-",$C66),'Sort Table'!$A$4:$A$1304,0),MATCH(K$6,'Sort Table'!$A$4:$O$4,0))</f>
        <v>9338</v>
      </c>
      <c r="L66" s="91">
        <f>INDEX('Sort Table'!$A$4:$O$1304,MATCH(CONCATENATE($B66,"-",$C66),'Sort Table'!$A$4:$A$1304,0),MATCH(L$6,'Sort Table'!$A$4:$O$4,0))</f>
        <v>9488</v>
      </c>
      <c r="M66" s="91">
        <f>INDEX('Sort Table'!$A$4:$O$1304,MATCH(CONCATENATE($B66,"-",$C66),'Sort Table'!$A$4:$A$1304,0),MATCH(M$6,'Sort Table'!$A$4:$O$4,0))</f>
        <v>8854</v>
      </c>
      <c r="N66" s="91">
        <f>INDEX('Sort Table'!$A$4:$O$1304,MATCH(CONCATENATE($B66,"-",$C66),'Sort Table'!$A$4:$A$1304,0),MATCH(N$6,'Sort Table'!$A$4:$O$4,0))</f>
        <v>8999</v>
      </c>
      <c r="O66" s="91">
        <f>INDEX('Sort Table'!$A$4:$O$1304,MATCH(CONCATENATE($B66,"-",$C66),'Sort Table'!$A$4:$A$1304,0),MATCH(O$6,'Sort Table'!$A$4:$O$4,0))</f>
        <v>9115</v>
      </c>
      <c r="P66" s="67">
        <f>MAX(D66:O66)</f>
        <v>11473</v>
      </c>
      <c r="Q66" s="67">
        <f>SUM(D66:O66)/12</f>
        <v>10184.166666666666</v>
      </c>
    </row>
    <row r="67" spans="1:17" ht="13.8" thickBot="1" x14ac:dyDescent="0.3">
      <c r="A67" s="65"/>
      <c r="B67" s="65"/>
      <c r="C67" s="65"/>
      <c r="D67" s="101"/>
      <c r="E67" s="101"/>
      <c r="F67" s="101"/>
      <c r="G67" s="101"/>
      <c r="H67" s="101"/>
      <c r="I67" s="101"/>
      <c r="J67" s="101"/>
      <c r="K67" s="101"/>
      <c r="L67" s="101"/>
      <c r="M67" s="101"/>
      <c r="N67" s="101"/>
      <c r="O67" s="101"/>
      <c r="P67" s="65"/>
      <c r="Q67" s="65"/>
    </row>
    <row r="68" spans="1:17" x14ac:dyDescent="0.25">
      <c r="A68" s="65" t="s">
        <v>444</v>
      </c>
      <c r="B68" s="98"/>
      <c r="C68" s="65" t="s">
        <v>18</v>
      </c>
      <c r="D68" s="99" t="str">
        <f>INDEX('Sort Table'!$A$4:$O$1304,MATCH(CONCATENATE($B70,"-",$C68),'Sort Table'!$A$4:$A$1304,0),MATCH(D$6,'Sort Table'!$A$4:$O$4,0))</f>
        <v xml:space="preserve"> Fri, Jan  31 </v>
      </c>
      <c r="E68" s="99" t="str">
        <f>INDEX('Sort Table'!$A$4:$O$1304,MATCH(CONCATENATE($B70,"-",$C68),'Sort Table'!$A$4:$A$1304,0),MATCH(E$6,'Sort Table'!$A$4:$O$4,0))</f>
        <v xml:space="preserve"> Fri, Feb  7 </v>
      </c>
      <c r="F68" s="99" t="str">
        <f>INDEX('Sort Table'!$A$4:$O$1304,MATCH(CONCATENATE($B70,"-",$C68),'Sort Table'!$A$4:$A$1304,0),MATCH(F$6,'Sort Table'!$A$4:$O$4,0))</f>
        <v xml:space="preserve"> Sat, Mar  8 </v>
      </c>
      <c r="G68" s="99" t="str">
        <f>INDEX('Sort Table'!$A$4:$O$1304,MATCH(CONCATENATE($B70,"-",$C68),'Sort Table'!$A$4:$A$1304,0),MATCH(G$6,'Sort Table'!$A$4:$O$4,0))</f>
        <v xml:space="preserve"> Mon, Apr  28 </v>
      </c>
      <c r="H68" s="99" t="str">
        <f>INDEX('Sort Table'!$A$4:$O$1304,MATCH(CONCATENATE($B70,"-",$C68),'Sort Table'!$A$4:$A$1304,0),MATCH(H$6,'Sort Table'!$A$4:$O$4,0))</f>
        <v xml:space="preserve"> Mon, May  5 </v>
      </c>
      <c r="I68" s="99" t="str">
        <f>INDEX('Sort Table'!$A$4:$O$1304,MATCH(CONCATENATE($B70,"-",$C68),'Sort Table'!$A$4:$A$1304,0),MATCH(I$6,'Sort Table'!$A$4:$O$4,0))</f>
        <v xml:space="preserve"> Mon, Jun  23 </v>
      </c>
      <c r="J68" s="99" t="str">
        <f>INDEX('Sort Table'!$A$4:$O$1304,MATCH(CONCATENATE($B70,"-",$C68),'Sort Table'!$A$4:$A$1304,0),MATCH(J$6,'Sort Table'!$A$4:$O$4,0))</f>
        <v xml:space="preserve"> Thu, Jul  10 </v>
      </c>
      <c r="K68" s="99" t="str">
        <f>INDEX('Sort Table'!$A$4:$O$1304,MATCH(CONCATENATE($B70,"-",$C68),'Sort Table'!$A$4:$A$1304,0),MATCH(K$6,'Sort Table'!$A$4:$O$4,0))</f>
        <v xml:space="preserve"> Sun, Aug  10 </v>
      </c>
      <c r="L68" s="99" t="str">
        <f>INDEX('Sort Table'!$A$4:$O$1304,MATCH(CONCATENATE($B70,"-",$C68),'Sort Table'!$A$4:$A$1304,0),MATCH(L$6,'Sort Table'!$A$4:$O$4,0))</f>
        <v xml:space="preserve"> Mon, Sep  29 </v>
      </c>
      <c r="M68" s="99" t="str">
        <f>INDEX('Sort Table'!$A$4:$O$1304,MATCH(CONCATENATE($B70,"-",$C68),'Sort Table'!$A$4:$A$1304,0),MATCH(M$6,'Sort Table'!$A$4:$O$4,0))</f>
        <v xml:space="preserve"> Wed, Oct  22 </v>
      </c>
      <c r="N68" s="99" t="str">
        <f>INDEX('Sort Table'!$A$4:$O$1304,MATCH(CONCATENATE($B70,"-",$C68),'Sort Table'!$A$4:$A$1304,0),MATCH(N$6,'Sort Table'!$A$4:$O$4,0))</f>
        <v xml:space="preserve"> Sun, Nov  16 </v>
      </c>
      <c r="O68" s="99" t="str">
        <f>INDEX('Sort Table'!$A$4:$O$1304,MATCH(CONCATENATE($B70,"-",$C68),'Sort Table'!$A$4:$A$1304,0),MATCH(O$6,'Sort Table'!$A$4:$O$4,0))</f>
        <v xml:space="preserve"> Sat, Dec  6 </v>
      </c>
      <c r="P68" s="65"/>
      <c r="Q68" s="65"/>
    </row>
    <row r="69" spans="1:17" ht="13.8" thickBot="1" x14ac:dyDescent="0.3">
      <c r="A69" s="65"/>
      <c r="B69" s="98"/>
      <c r="C69" s="65" t="s">
        <v>31</v>
      </c>
      <c r="D69" s="100" t="str">
        <f>INDEX('Sort Table'!$A$4:$O$1304,MATCH(CONCATENATE($B70,"-",$C69),'Sort Table'!$A$4:$A$1304,0),MATCH(D$6,'Sort Table'!$A$4:$O$4,0))</f>
        <v xml:space="preserve">           11:00</v>
      </c>
      <c r="E69" s="100" t="str">
        <f>INDEX('Sort Table'!$A$4:$O$1304,MATCH(CONCATENATE($B70,"-",$C69),'Sort Table'!$A$4:$A$1304,0),MATCH(E$6,'Sort Table'!$A$4:$O$4,0))</f>
        <v xml:space="preserve">           14:00</v>
      </c>
      <c r="F69" s="100" t="str">
        <f>INDEX('Sort Table'!$A$4:$O$1304,MATCH(CONCATENATE($B70,"-",$C69),'Sort Table'!$A$4:$A$1304,0),MATCH(F$6,'Sort Table'!$A$4:$O$4,0))</f>
        <v xml:space="preserve">           13:00</v>
      </c>
      <c r="G69" s="100" t="str">
        <f>INDEX('Sort Table'!$A$4:$O$1304,MATCH(CONCATENATE($B70,"-",$C69),'Sort Table'!$A$4:$A$1304,0),MATCH(G$6,'Sort Table'!$A$4:$O$4,0))</f>
        <v xml:space="preserve">           13:00</v>
      </c>
      <c r="H69" s="100" t="str">
        <f>INDEX('Sort Table'!$A$4:$O$1304,MATCH(CONCATENATE($B70,"-",$C69),'Sort Table'!$A$4:$A$1304,0),MATCH(H$6,'Sort Table'!$A$4:$O$4,0))</f>
        <v xml:space="preserve">          7:00</v>
      </c>
      <c r="I69" s="100" t="str">
        <f>INDEX('Sort Table'!$A$4:$O$1304,MATCH(CONCATENATE($B70,"-",$C69),'Sort Table'!$A$4:$A$1304,0),MATCH(I$6,'Sort Table'!$A$4:$O$4,0))</f>
        <v xml:space="preserve">           13:00</v>
      </c>
      <c r="J69" s="100" t="str">
        <f>INDEX('Sort Table'!$A$4:$O$1304,MATCH(CONCATENATE($B70,"-",$C69),'Sort Table'!$A$4:$A$1304,0),MATCH(J$6,'Sort Table'!$A$4:$O$4,0))</f>
        <v xml:space="preserve">           17:00</v>
      </c>
      <c r="K69" s="100" t="str">
        <f>INDEX('Sort Table'!$A$4:$O$1304,MATCH(CONCATENATE($B70,"-",$C69),'Sort Table'!$A$4:$A$1304,0),MATCH(K$6,'Sort Table'!$A$4:$O$4,0))</f>
        <v xml:space="preserve">           20:00</v>
      </c>
      <c r="L69" s="100" t="str">
        <f>INDEX('Sort Table'!$A$4:$O$1304,MATCH(CONCATENATE($B70,"-",$C69),'Sort Table'!$A$4:$A$1304,0),MATCH(L$6,'Sort Table'!$A$4:$O$4,0))</f>
        <v xml:space="preserve">           11:00</v>
      </c>
      <c r="M69" s="100" t="str">
        <f>INDEX('Sort Table'!$A$4:$O$1304,MATCH(CONCATENATE($B70,"-",$C69),'Sort Table'!$A$4:$A$1304,0),MATCH(M$6,'Sort Table'!$A$4:$O$4,0))</f>
        <v xml:space="preserve">           22:00</v>
      </c>
      <c r="N69" s="100" t="str">
        <f>INDEX('Sort Table'!$A$4:$O$1304,MATCH(CONCATENATE($B70,"-",$C69),'Sort Table'!$A$4:$A$1304,0),MATCH(N$6,'Sort Table'!$A$4:$O$4,0))</f>
        <v xml:space="preserve">           22:00</v>
      </c>
      <c r="O69" s="100" t="str">
        <f>INDEX('Sort Table'!$A$4:$O$1304,MATCH(CONCATENATE($B70,"-",$C69),'Sort Table'!$A$4:$A$1304,0),MATCH(O$6,'Sort Table'!$A$4:$O$4,0))</f>
        <v xml:space="preserve">           13:00</v>
      </c>
      <c r="P69" s="65"/>
      <c r="Q69" s="65"/>
    </row>
    <row r="70" spans="1:17" x14ac:dyDescent="0.25">
      <c r="A70" s="65"/>
      <c r="B70" s="98" t="s">
        <v>242</v>
      </c>
      <c r="C70" s="65" t="s">
        <v>36</v>
      </c>
      <c r="D70" s="91">
        <f>INDEX('Sort Table'!$A$4:$O$1304,MATCH(CONCATENATE($B70,"-",$C70),'Sort Table'!$A$4:$A$1304,0),MATCH(D$6,'Sort Table'!$A$4:$O$4,0))</f>
        <v>3083</v>
      </c>
      <c r="E70" s="91">
        <f>INDEX('Sort Table'!$A$4:$O$1304,MATCH(CONCATENATE($B70,"-",$C70),'Sort Table'!$A$4:$A$1304,0),MATCH(E$6,'Sort Table'!$A$4:$O$4,0))</f>
        <v>4470</v>
      </c>
      <c r="F70" s="91">
        <f>INDEX('Sort Table'!$A$4:$O$1304,MATCH(CONCATENATE($B70,"-",$C70),'Sort Table'!$A$4:$A$1304,0),MATCH(F$6,'Sort Table'!$A$4:$O$4,0))</f>
        <v>5550</v>
      </c>
      <c r="G70" s="91">
        <f>INDEX('Sort Table'!$A$4:$O$1304,MATCH(CONCATENATE($B70,"-",$C70),'Sort Table'!$A$4:$A$1304,0),MATCH(G$6,'Sort Table'!$A$4:$O$4,0))</f>
        <v>4126</v>
      </c>
      <c r="H70" s="91">
        <f>INDEX('Sort Table'!$A$4:$O$1304,MATCH(CONCATENATE($B70,"-",$C70),'Sort Table'!$A$4:$A$1304,0),MATCH(H$6,'Sort Table'!$A$4:$O$4,0))</f>
        <v>5238</v>
      </c>
      <c r="I70" s="91">
        <f>INDEX('Sort Table'!$A$4:$O$1304,MATCH(CONCATENATE($B70,"-",$C70),'Sort Table'!$A$4:$A$1304,0),MATCH(I$6,'Sort Table'!$A$4:$O$4,0))</f>
        <v>3018</v>
      </c>
      <c r="J70" s="91">
        <f>INDEX('Sort Table'!$A$4:$O$1304,MATCH(CONCATENATE($B70,"-",$C70),'Sort Table'!$A$4:$A$1304,0),MATCH(J$6,'Sort Table'!$A$4:$O$4,0))</f>
        <v>3591</v>
      </c>
      <c r="K70" s="91">
        <f>INDEX('Sort Table'!$A$4:$O$1304,MATCH(CONCATENATE($B70,"-",$C70),'Sort Table'!$A$4:$A$1304,0),MATCH(K$6,'Sort Table'!$A$4:$O$4,0))</f>
        <v>4705</v>
      </c>
      <c r="L70" s="91">
        <f>INDEX('Sort Table'!$A$4:$O$1304,MATCH(CONCATENATE($B70,"-",$C70),'Sort Table'!$A$4:$A$1304,0),MATCH(L$6,'Sort Table'!$A$4:$O$4,0))</f>
        <v>3722</v>
      </c>
      <c r="M70" s="91">
        <f>INDEX('Sort Table'!$A$4:$O$1304,MATCH(CONCATENATE($B70,"-",$C70),'Sort Table'!$A$4:$A$1304,0),MATCH(M$6,'Sort Table'!$A$4:$O$4,0))</f>
        <v>2842</v>
      </c>
      <c r="N70" s="91">
        <f>INDEX('Sort Table'!$A$4:$O$1304,MATCH(CONCATENATE($B70,"-",$C70),'Sort Table'!$A$4:$A$1304,0),MATCH(N$6,'Sort Table'!$A$4:$O$4,0))</f>
        <v>4342</v>
      </c>
      <c r="O70" s="91">
        <f>INDEX('Sort Table'!$A$4:$O$1304,MATCH(CONCATENATE($B70,"-",$C70),'Sort Table'!$A$4:$A$1304,0),MATCH(O$6,'Sort Table'!$A$4:$O$4,0))</f>
        <v>1124</v>
      </c>
      <c r="P70" s="67">
        <f>MAX(D70:O70)</f>
        <v>5550</v>
      </c>
      <c r="Q70" s="67">
        <f>SUM(D70:O70)/12</f>
        <v>3817.5833333333335</v>
      </c>
    </row>
    <row r="71" spans="1:17" ht="13.8" thickBot="1" x14ac:dyDescent="0.3">
      <c r="A71" s="65"/>
      <c r="B71" s="65"/>
      <c r="C71" s="65"/>
      <c r="D71" s="101"/>
      <c r="E71" s="101"/>
      <c r="F71" s="101"/>
      <c r="G71" s="101"/>
      <c r="H71" s="101"/>
      <c r="I71" s="101"/>
      <c r="J71" s="101"/>
      <c r="K71" s="101"/>
      <c r="L71" s="101"/>
      <c r="M71" s="101"/>
      <c r="N71" s="101"/>
      <c r="O71" s="101"/>
      <c r="P71" s="65"/>
      <c r="Q71" s="65"/>
    </row>
    <row r="72" spans="1:17" x14ac:dyDescent="0.25">
      <c r="A72" s="65" t="s">
        <v>416</v>
      </c>
      <c r="B72" s="98"/>
      <c r="C72" s="65" t="s">
        <v>18</v>
      </c>
      <c r="D72" s="99" t="str">
        <f>INDEX('Sort Table'!$A$4:$O$1304,MATCH(CONCATENATE($B74,"-",$C72),'Sort Table'!$A$4:$A$1304,0),MATCH(D$6,'Sort Table'!$A$4:$O$4,0))</f>
        <v xml:space="preserve"> Wed, Jan  1 </v>
      </c>
      <c r="E72" s="99" t="str">
        <f>INDEX('Sort Table'!$A$4:$O$1304,MATCH(CONCATENATE($B74,"-",$C72),'Sort Table'!$A$4:$A$1304,0),MATCH(E$6,'Sort Table'!$A$4:$O$4,0))</f>
        <v xml:space="preserve"> Sat, Feb  1 </v>
      </c>
      <c r="F72" s="99" t="str">
        <f>INDEX('Sort Table'!$A$4:$O$1304,MATCH(CONCATENATE($B74,"-",$C72),'Sort Table'!$A$4:$A$1304,0),MATCH(F$6,'Sort Table'!$A$4:$O$4,0))</f>
        <v xml:space="preserve"> Sat, Mar  1 </v>
      </c>
      <c r="G72" s="99" t="str">
        <f>INDEX('Sort Table'!$A$4:$O$1304,MATCH(CONCATENATE($B74,"-",$C72),'Sort Table'!$A$4:$A$1304,0),MATCH(G$6,'Sort Table'!$A$4:$O$4,0))</f>
        <v xml:space="preserve"> Tue, Apr  1 </v>
      </c>
      <c r="H72" s="99" t="str">
        <f>INDEX('Sort Table'!$A$4:$O$1304,MATCH(CONCATENATE($B74,"-",$C72),'Sort Table'!$A$4:$A$1304,0),MATCH(H$6,'Sort Table'!$A$4:$O$4,0))</f>
        <v xml:space="preserve"> Thu, May  1 </v>
      </c>
      <c r="I72" s="99" t="str">
        <f>INDEX('Sort Table'!$A$4:$O$1304,MATCH(CONCATENATE($B74,"-",$C72),'Sort Table'!$A$4:$A$1304,0),MATCH(I$6,'Sort Table'!$A$4:$O$4,0))</f>
        <v xml:space="preserve"> Sun, Jun  1 </v>
      </c>
      <c r="J72" s="99" t="str">
        <f>INDEX('Sort Table'!$A$4:$O$1304,MATCH(CONCATENATE($B74,"-",$C72),'Sort Table'!$A$4:$A$1304,0),MATCH(J$6,'Sort Table'!$A$4:$O$4,0))</f>
        <v xml:space="preserve"> Tue, Jul  1 </v>
      </c>
      <c r="K72" s="99" t="str">
        <f>INDEX('Sort Table'!$A$4:$O$1304,MATCH(CONCATENATE($B74,"-",$C72),'Sort Table'!$A$4:$A$1304,0),MATCH(K$6,'Sort Table'!$A$4:$O$4,0))</f>
        <v xml:space="preserve"> Fri, Aug  1 </v>
      </c>
      <c r="L72" s="99" t="str">
        <f>INDEX('Sort Table'!$A$4:$O$1304,MATCH(CONCATENATE($B74,"-",$C72),'Sort Table'!$A$4:$A$1304,0),MATCH(L$6,'Sort Table'!$A$4:$O$4,0))</f>
        <v xml:space="preserve"> Mon, Sep  1 </v>
      </c>
      <c r="M72" s="99" t="str">
        <f>INDEX('Sort Table'!$A$4:$O$1304,MATCH(CONCATENATE($B74,"-",$C72),'Sort Table'!$A$4:$A$1304,0),MATCH(M$6,'Sort Table'!$A$4:$O$4,0))</f>
        <v xml:space="preserve"> Wed, Oct  1 </v>
      </c>
      <c r="N72" s="99" t="str">
        <f>INDEX('Sort Table'!$A$4:$O$1304,MATCH(CONCATENATE($B74,"-",$C72),'Sort Table'!$A$4:$A$1304,0),MATCH(N$6,'Sort Table'!$A$4:$O$4,0))</f>
        <v xml:space="preserve"> Sat, Nov  1 </v>
      </c>
      <c r="O72" s="99" t="str">
        <f>INDEX('Sort Table'!$A$4:$O$1304,MATCH(CONCATENATE($B74,"-",$C72),'Sort Table'!$A$4:$A$1304,0),MATCH(O$6,'Sort Table'!$A$4:$O$4,0))</f>
        <v xml:space="preserve"> Mon, Dec  1 </v>
      </c>
      <c r="P72" s="65"/>
      <c r="Q72" s="65"/>
    </row>
    <row r="73" spans="1:17" ht="13.8" thickBot="1" x14ac:dyDescent="0.3">
      <c r="A73" s="65"/>
      <c r="B73" s="98"/>
      <c r="C73" s="65" t="s">
        <v>31</v>
      </c>
      <c r="D73" s="100" t="str">
        <f>INDEX('Sort Table'!$A$4:$O$1304,MATCH(CONCATENATE($B74,"-",$C73),'Sort Table'!$A$4:$A$1304,0),MATCH(D$6,'Sort Table'!$A$4:$O$4,0))</f>
        <v xml:space="preserve">          1:00</v>
      </c>
      <c r="E73" s="100" t="str">
        <f>INDEX('Sort Table'!$A$4:$O$1304,MATCH(CONCATENATE($B74,"-",$C73),'Sort Table'!$A$4:$A$1304,0),MATCH(E$6,'Sort Table'!$A$4:$O$4,0))</f>
        <v xml:space="preserve">          1:00</v>
      </c>
      <c r="F73" s="100" t="str">
        <f>INDEX('Sort Table'!$A$4:$O$1304,MATCH(CONCATENATE($B74,"-",$C73),'Sort Table'!$A$4:$A$1304,0),MATCH(F$6,'Sort Table'!$A$4:$O$4,0))</f>
        <v xml:space="preserve">          1:00</v>
      </c>
      <c r="G73" s="100" t="str">
        <f>INDEX('Sort Table'!$A$4:$O$1304,MATCH(CONCATENATE($B74,"-",$C73),'Sort Table'!$A$4:$A$1304,0),MATCH(G$6,'Sort Table'!$A$4:$O$4,0))</f>
        <v xml:space="preserve">          1:00</v>
      </c>
      <c r="H73" s="100" t="str">
        <f>INDEX('Sort Table'!$A$4:$O$1304,MATCH(CONCATENATE($B74,"-",$C73),'Sort Table'!$A$4:$A$1304,0),MATCH(H$6,'Sort Table'!$A$4:$O$4,0))</f>
        <v xml:space="preserve">          1:00</v>
      </c>
      <c r="I73" s="100" t="str">
        <f>INDEX('Sort Table'!$A$4:$O$1304,MATCH(CONCATENATE($B74,"-",$C73),'Sort Table'!$A$4:$A$1304,0),MATCH(I$6,'Sort Table'!$A$4:$O$4,0))</f>
        <v xml:space="preserve">          1:00</v>
      </c>
      <c r="J73" s="100" t="str">
        <f>INDEX('Sort Table'!$A$4:$O$1304,MATCH(CONCATENATE($B74,"-",$C73),'Sort Table'!$A$4:$A$1304,0),MATCH(J$6,'Sort Table'!$A$4:$O$4,0))</f>
        <v xml:space="preserve">          1:00</v>
      </c>
      <c r="K73" s="100" t="str">
        <f>INDEX('Sort Table'!$A$4:$O$1304,MATCH(CONCATENATE($B74,"-",$C73),'Sort Table'!$A$4:$A$1304,0),MATCH(K$6,'Sort Table'!$A$4:$O$4,0))</f>
        <v xml:space="preserve">          1:00</v>
      </c>
      <c r="L73" s="100" t="str">
        <f>INDEX('Sort Table'!$A$4:$O$1304,MATCH(CONCATENATE($B74,"-",$C73),'Sort Table'!$A$4:$A$1304,0),MATCH(L$6,'Sort Table'!$A$4:$O$4,0))</f>
        <v xml:space="preserve">          1:00</v>
      </c>
      <c r="M73" s="100" t="str">
        <f>INDEX('Sort Table'!$A$4:$O$1304,MATCH(CONCATENATE($B74,"-",$C73),'Sort Table'!$A$4:$A$1304,0),MATCH(M$6,'Sort Table'!$A$4:$O$4,0))</f>
        <v xml:space="preserve">          1:00</v>
      </c>
      <c r="N73" s="100" t="str">
        <f>INDEX('Sort Table'!$A$4:$O$1304,MATCH(CONCATENATE($B74,"-",$C73),'Sort Table'!$A$4:$A$1304,0),MATCH(N$6,'Sort Table'!$A$4:$O$4,0))</f>
        <v xml:space="preserve">          1:00</v>
      </c>
      <c r="O73" s="100" t="str">
        <f>INDEX('Sort Table'!$A$4:$O$1304,MATCH(CONCATENATE($B74,"-",$C73),'Sort Table'!$A$4:$A$1304,0),MATCH(O$6,'Sort Table'!$A$4:$O$4,0))</f>
        <v xml:space="preserve">          1:00</v>
      </c>
      <c r="P73" s="65"/>
      <c r="Q73" s="65"/>
    </row>
    <row r="74" spans="1:17" x14ac:dyDescent="0.25">
      <c r="A74" s="65"/>
      <c r="B74" s="98" t="s">
        <v>238</v>
      </c>
      <c r="C74" s="65" t="s">
        <v>36</v>
      </c>
      <c r="D74" s="91">
        <f>INDEX('Sort Table'!$A$4:$O$1304,MATCH(CONCATENATE($B74,"-",$C74),'Sort Table'!$A$4:$A$1304,0),MATCH(D$6,'Sort Table'!$A$4:$O$4,0))</f>
        <v>3473</v>
      </c>
      <c r="E74" s="91">
        <f>INDEX('Sort Table'!$A$4:$O$1304,MATCH(CONCATENATE($B74,"-",$C74),'Sort Table'!$A$4:$A$1304,0),MATCH(E$6,'Sort Table'!$A$4:$O$4,0))</f>
        <v>3853</v>
      </c>
      <c r="F74" s="91">
        <f>INDEX('Sort Table'!$A$4:$O$1304,MATCH(CONCATENATE($B74,"-",$C74),'Sort Table'!$A$4:$A$1304,0),MATCH(F$6,'Sort Table'!$A$4:$O$4,0))</f>
        <v>3488</v>
      </c>
      <c r="G74" s="91">
        <f>INDEX('Sort Table'!$A$4:$O$1304,MATCH(CONCATENATE($B74,"-",$C74),'Sort Table'!$A$4:$A$1304,0),MATCH(G$6,'Sort Table'!$A$4:$O$4,0))</f>
        <v>3597</v>
      </c>
      <c r="H74" s="91">
        <f>INDEX('Sort Table'!$A$4:$O$1304,MATCH(CONCATENATE($B74,"-",$C74),'Sort Table'!$A$4:$A$1304,0),MATCH(H$6,'Sort Table'!$A$4:$O$4,0))</f>
        <v>3481</v>
      </c>
      <c r="I74" s="91">
        <f>INDEX('Sort Table'!$A$4:$O$1304,MATCH(CONCATENATE($B74,"-",$C74),'Sort Table'!$A$4:$A$1304,0),MATCH(I$6,'Sort Table'!$A$4:$O$4,0))</f>
        <v>3601</v>
      </c>
      <c r="J74" s="91">
        <f>INDEX('Sort Table'!$A$4:$O$1304,MATCH(CONCATENATE($B74,"-",$C74),'Sort Table'!$A$4:$A$1304,0),MATCH(J$6,'Sort Table'!$A$4:$O$4,0))</f>
        <v>3484</v>
      </c>
      <c r="K74" s="91">
        <f>INDEX('Sort Table'!$A$4:$O$1304,MATCH(CONCATENATE($B74,"-",$C74),'Sort Table'!$A$4:$A$1304,0),MATCH(K$6,'Sort Table'!$A$4:$O$4,0))</f>
        <v>3499</v>
      </c>
      <c r="L74" s="91">
        <f>INDEX('Sort Table'!$A$4:$O$1304,MATCH(CONCATENATE($B74,"-",$C74),'Sort Table'!$A$4:$A$1304,0),MATCH(L$6,'Sort Table'!$A$4:$O$4,0))</f>
        <v>3381</v>
      </c>
      <c r="M74" s="91">
        <f>INDEX('Sort Table'!$A$4:$O$1304,MATCH(CONCATENATE($B74,"-",$C74),'Sort Table'!$A$4:$A$1304,0),MATCH(M$6,'Sort Table'!$A$4:$O$4,0))</f>
        <v>3483</v>
      </c>
      <c r="N74" s="91">
        <f>INDEX('Sort Table'!$A$4:$O$1304,MATCH(CONCATENATE($B74,"-",$C74),'Sort Table'!$A$4:$A$1304,0),MATCH(N$6,'Sort Table'!$A$4:$O$4,0))</f>
        <v>3566</v>
      </c>
      <c r="O74" s="91">
        <f>INDEX('Sort Table'!$A$4:$O$1304,MATCH(CONCATENATE($B74,"-",$C74),'Sort Table'!$A$4:$A$1304,0),MATCH(O$6,'Sort Table'!$A$4:$O$4,0))</f>
        <v>3503</v>
      </c>
      <c r="P74" s="67">
        <f>MAX(D74:O74)</f>
        <v>3853</v>
      </c>
      <c r="Q74" s="67">
        <f>SUM(D74:O74)/12</f>
        <v>3534.0833333333335</v>
      </c>
    </row>
    <row r="75" spans="1:17" x14ac:dyDescent="0.25">
      <c r="A75" s="65"/>
      <c r="B75" s="65"/>
      <c r="C75" s="65"/>
      <c r="D75" s="101"/>
      <c r="E75" s="101"/>
      <c r="F75" s="101"/>
      <c r="G75" s="101"/>
      <c r="H75" s="101"/>
      <c r="I75" s="101"/>
      <c r="J75" s="101"/>
      <c r="K75" s="101"/>
      <c r="L75" s="101"/>
      <c r="M75" s="101"/>
      <c r="N75" s="101"/>
      <c r="O75" s="101"/>
      <c r="P75" s="65"/>
      <c r="Q75" s="65"/>
    </row>
    <row r="76" spans="1:17" x14ac:dyDescent="0.25">
      <c r="A76" s="65" t="s">
        <v>452</v>
      </c>
      <c r="B76" s="65"/>
      <c r="C76" s="102"/>
      <c r="D76" s="79">
        <f t="shared" ref="D76:O76" si="0">SUM(D70,D66,D74,D62,D58,D50,D54,D46,D42,D38,D30,D34,D26,D18,D22,D14,D10)</f>
        <v>18923795</v>
      </c>
      <c r="E76" s="79">
        <f t="shared" si="0"/>
        <v>17834245</v>
      </c>
      <c r="F76" s="79">
        <f t="shared" si="0"/>
        <v>16617076</v>
      </c>
      <c r="G76" s="79">
        <f t="shared" si="0"/>
        <v>18036971</v>
      </c>
      <c r="H76" s="79">
        <f t="shared" si="0"/>
        <v>19210638</v>
      </c>
      <c r="I76" s="79">
        <f t="shared" si="0"/>
        <v>20810820</v>
      </c>
      <c r="J76" s="79">
        <f t="shared" si="0"/>
        <v>21099947</v>
      </c>
      <c r="K76" s="79">
        <f t="shared" si="0"/>
        <v>21029223</v>
      </c>
      <c r="L76" s="79">
        <f t="shared" si="0"/>
        <v>23475528</v>
      </c>
      <c r="M76" s="79">
        <f t="shared" si="0"/>
        <v>19968207</v>
      </c>
      <c r="N76" s="79">
        <f t="shared" si="0"/>
        <v>18339810</v>
      </c>
      <c r="O76" s="79">
        <f t="shared" si="0"/>
        <v>16392983</v>
      </c>
      <c r="P76" s="103">
        <f>SUM(P10:P75)</f>
        <v>23731342</v>
      </c>
      <c r="Q76" s="103">
        <f>SUM(Q10:Q75)</f>
        <v>19311603.583333332</v>
      </c>
    </row>
    <row r="77" spans="1:17" ht="13.8" thickBot="1" x14ac:dyDescent="0.3">
      <c r="A77" s="65"/>
      <c r="B77" s="65"/>
      <c r="C77" s="102"/>
      <c r="D77" s="104"/>
      <c r="E77" s="104"/>
      <c r="F77" s="104"/>
      <c r="G77" s="104"/>
      <c r="H77" s="104"/>
      <c r="I77" s="104"/>
      <c r="J77" s="104"/>
      <c r="K77" s="104"/>
      <c r="L77" s="104"/>
      <c r="M77" s="104"/>
      <c r="N77" s="104"/>
      <c r="O77" s="104"/>
      <c r="P77" s="104"/>
      <c r="Q77" s="104"/>
    </row>
    <row r="78" spans="1:17" x14ac:dyDescent="0.25">
      <c r="A78" s="65" t="s">
        <v>177</v>
      </c>
      <c r="B78" s="98"/>
      <c r="C78" s="65" t="s">
        <v>18</v>
      </c>
      <c r="D78" s="99" t="str">
        <f>INDEX('Sort Table'!$A$4:$O$1304,MATCH(CONCATENATE($B80,"-",$C78),'Sort Table'!$A$4:$A$1304,0),MATCH(D$6,'Sort Table'!$A$4:$O$4,0))</f>
        <v xml:space="preserve"> Thu, Jan  23 </v>
      </c>
      <c r="E78" s="99" t="str">
        <f>INDEX('Sort Table'!$A$4:$O$1304,MATCH(CONCATENATE($B80,"-",$C78),'Sort Table'!$A$4:$A$1304,0),MATCH(E$6,'Sort Table'!$A$4:$O$4,0))</f>
        <v xml:space="preserve"> Sat, Feb  22 </v>
      </c>
      <c r="F78" s="99" t="str">
        <f>INDEX('Sort Table'!$A$4:$O$1304,MATCH(CONCATENATE($B80,"-",$C78),'Sort Table'!$A$4:$A$1304,0),MATCH(F$6,'Sort Table'!$A$4:$O$4,0))</f>
        <v xml:space="preserve"> Sun, Mar  23 </v>
      </c>
      <c r="G78" s="99" t="str">
        <f>INDEX('Sort Table'!$A$4:$O$1304,MATCH(CONCATENATE($B80,"-",$C78),'Sort Table'!$A$4:$A$1304,0),MATCH(G$6,'Sort Table'!$A$4:$O$4,0))</f>
        <v xml:space="preserve"> Tue, Apr  29 </v>
      </c>
      <c r="H78" s="99" t="str">
        <f>INDEX('Sort Table'!$A$4:$O$1304,MATCH(CONCATENATE($B80,"-",$C78),'Sort Table'!$A$4:$A$1304,0),MATCH(H$6,'Sort Table'!$A$4:$O$4,0))</f>
        <v xml:space="preserve"> Mon, May  26 </v>
      </c>
      <c r="I78" s="99" t="str">
        <f>INDEX('Sort Table'!$A$4:$O$1304,MATCH(CONCATENATE($B80,"-",$C78),'Sort Table'!$A$4:$A$1304,0),MATCH(I$6,'Sort Table'!$A$4:$O$4,0))</f>
        <v xml:space="preserve"> Thu, Jun  26 </v>
      </c>
      <c r="J78" s="99" t="str">
        <f>INDEX('Sort Table'!$A$4:$O$1304,MATCH(CONCATENATE($B80,"-",$C78),'Sort Table'!$A$4:$A$1304,0),MATCH(J$6,'Sort Table'!$A$4:$O$4,0))</f>
        <v xml:space="preserve"> Sun, Jul  20 </v>
      </c>
      <c r="K78" s="99" t="str">
        <f>INDEX('Sort Table'!$A$4:$O$1304,MATCH(CONCATENATE($B80,"-",$C78),'Sort Table'!$A$4:$A$1304,0),MATCH(K$6,'Sort Table'!$A$4:$O$4,0))</f>
        <v xml:space="preserve"> Sun, Aug  24 </v>
      </c>
      <c r="L78" s="99" t="str">
        <f>INDEX('Sort Table'!$A$4:$O$1304,MATCH(CONCATENATE($B80,"-",$C78),'Sort Table'!$A$4:$A$1304,0),MATCH(L$6,'Sort Table'!$A$4:$O$4,0))</f>
        <v xml:space="preserve"> Mon, Sep  1 </v>
      </c>
      <c r="M78" s="99" t="str">
        <f>INDEX('Sort Table'!$A$4:$O$1304,MATCH(CONCATENATE($B80,"-",$C78),'Sort Table'!$A$4:$A$1304,0),MATCH(M$6,'Sort Table'!$A$4:$O$4,0))</f>
        <v xml:space="preserve"> Thu, Oct  2 </v>
      </c>
      <c r="N78" s="99" t="str">
        <f>INDEX('Sort Table'!$A$4:$O$1304,MATCH(CONCATENATE($B80,"-",$C78),'Sort Table'!$A$4:$A$1304,0),MATCH(N$6,'Sort Table'!$A$4:$O$4,0))</f>
        <v xml:space="preserve"> Tue, Nov  25 </v>
      </c>
      <c r="O78" s="99" t="str">
        <f>INDEX('Sort Table'!$A$4:$O$1304,MATCH(CONCATENATE($B80,"-",$C78),'Sort Table'!$A$4:$A$1304,0),MATCH(O$6,'Sort Table'!$A$4:$O$4,0))</f>
        <v xml:space="preserve"> Wed, Dec  24 </v>
      </c>
      <c r="P78" s="65"/>
      <c r="Q78" s="65"/>
    </row>
    <row r="79" spans="1:17" ht="13.8" thickBot="1" x14ac:dyDescent="0.3">
      <c r="A79" s="65"/>
      <c r="B79" s="98"/>
      <c r="C79" s="65" t="s">
        <v>31</v>
      </c>
      <c r="D79" s="100" t="str">
        <f>INDEX('Sort Table'!$A$4:$O$1304,MATCH(CONCATENATE($B80,"-",$C79),'Sort Table'!$A$4:$A$1304,0),MATCH(D$6,'Sort Table'!$A$4:$O$4,0))</f>
        <v xml:space="preserve">          8:00</v>
      </c>
      <c r="E79" s="100" t="str">
        <f>INDEX('Sort Table'!$A$4:$O$1304,MATCH(CONCATENATE($B80,"-",$C79),'Sort Table'!$A$4:$A$1304,0),MATCH(E$6,'Sort Table'!$A$4:$O$4,0))</f>
        <v xml:space="preserve">           16:00</v>
      </c>
      <c r="F79" s="100" t="str">
        <f>INDEX('Sort Table'!$A$4:$O$1304,MATCH(CONCATENATE($B80,"-",$C79),'Sort Table'!$A$4:$A$1304,0),MATCH(F$6,'Sort Table'!$A$4:$O$4,0))</f>
        <v xml:space="preserve">           16:00</v>
      </c>
      <c r="G79" s="100" t="str">
        <f>INDEX('Sort Table'!$A$4:$O$1304,MATCH(CONCATENATE($B80,"-",$C79),'Sort Table'!$A$4:$A$1304,0),MATCH(G$6,'Sort Table'!$A$4:$O$4,0))</f>
        <v xml:space="preserve">           16:00</v>
      </c>
      <c r="H79" s="100" t="str">
        <f>INDEX('Sort Table'!$A$4:$O$1304,MATCH(CONCATENATE($B80,"-",$C79),'Sort Table'!$A$4:$A$1304,0),MATCH(H$6,'Sort Table'!$A$4:$O$4,0))</f>
        <v xml:space="preserve">           16:00</v>
      </c>
      <c r="I79" s="100" t="str">
        <f>INDEX('Sort Table'!$A$4:$O$1304,MATCH(CONCATENATE($B80,"-",$C79),'Sort Table'!$A$4:$A$1304,0),MATCH(I$6,'Sort Table'!$A$4:$O$4,0))</f>
        <v xml:space="preserve">           17:00</v>
      </c>
      <c r="J79" s="100" t="str">
        <f>INDEX('Sort Table'!$A$4:$O$1304,MATCH(CONCATENATE($B80,"-",$C79),'Sort Table'!$A$4:$A$1304,0),MATCH(J$6,'Sort Table'!$A$4:$O$4,0))</f>
        <v xml:space="preserve">           15:00</v>
      </c>
      <c r="K79" s="100" t="str">
        <f>INDEX('Sort Table'!$A$4:$O$1304,MATCH(CONCATENATE($B80,"-",$C79),'Sort Table'!$A$4:$A$1304,0),MATCH(K$6,'Sort Table'!$A$4:$O$4,0))</f>
        <v xml:space="preserve">           16:00</v>
      </c>
      <c r="L79" s="100" t="str">
        <f>INDEX('Sort Table'!$A$4:$O$1304,MATCH(CONCATENATE($B80,"-",$C79),'Sort Table'!$A$4:$A$1304,0),MATCH(L$6,'Sort Table'!$A$4:$O$4,0))</f>
        <v xml:space="preserve">           15:00</v>
      </c>
      <c r="M79" s="100" t="str">
        <f>INDEX('Sort Table'!$A$4:$O$1304,MATCH(CONCATENATE($B80,"-",$C79),'Sort Table'!$A$4:$A$1304,0),MATCH(M$6,'Sort Table'!$A$4:$O$4,0))</f>
        <v xml:space="preserve">           17:00</v>
      </c>
      <c r="N79" s="100" t="str">
        <f>INDEX('Sort Table'!$A$4:$O$1304,MATCH(CONCATENATE($B80,"-",$C79),'Sort Table'!$A$4:$A$1304,0),MATCH(N$6,'Sort Table'!$A$4:$O$4,0))</f>
        <v xml:space="preserve">           14:00</v>
      </c>
      <c r="O79" s="100" t="str">
        <f>INDEX('Sort Table'!$A$4:$O$1304,MATCH(CONCATENATE($B80,"-",$C79),'Sort Table'!$A$4:$A$1304,0),MATCH(O$6,'Sort Table'!$A$4:$O$4,0))</f>
        <v xml:space="preserve">           13:00</v>
      </c>
      <c r="P79" s="65"/>
      <c r="Q79" s="65"/>
    </row>
    <row r="80" spans="1:17" x14ac:dyDescent="0.25">
      <c r="A80" s="65"/>
      <c r="B80" s="98" t="s">
        <v>177</v>
      </c>
      <c r="C80" s="65" t="s">
        <v>36</v>
      </c>
      <c r="D80" s="91">
        <f>INDEX('Sort Table'!$A$4:$O$1304,MATCH(CONCATENATE($B80,"-",$C80),'Sort Table'!$A$4:$A$1304,0),MATCH(D$6,'Sort Table'!$A$4:$O$4,0))</f>
        <v>759818</v>
      </c>
      <c r="E80" s="91">
        <f>INDEX('Sort Table'!$A$4:$O$1304,MATCH(CONCATENATE($B80,"-",$C80),'Sort Table'!$A$4:$A$1304,0),MATCH(E$6,'Sort Table'!$A$4:$O$4,0))</f>
        <v>607977</v>
      </c>
      <c r="F80" s="91">
        <f>INDEX('Sort Table'!$A$4:$O$1304,MATCH(CONCATENATE($B80,"-",$C80),'Sort Table'!$A$4:$A$1304,0),MATCH(F$6,'Sort Table'!$A$4:$O$4,0))</f>
        <v>587761</v>
      </c>
      <c r="G80" s="91">
        <f>INDEX('Sort Table'!$A$4:$O$1304,MATCH(CONCATENATE($B80,"-",$C80),'Sort Table'!$A$4:$A$1304,0),MATCH(G$6,'Sort Table'!$A$4:$O$4,0))</f>
        <v>720832</v>
      </c>
      <c r="H80" s="91">
        <f>INDEX('Sort Table'!$A$4:$O$1304,MATCH(CONCATENATE($B80,"-",$C80),'Sort Table'!$A$4:$A$1304,0),MATCH(H$6,'Sort Table'!$A$4:$O$4,0))</f>
        <v>754990</v>
      </c>
      <c r="I80" s="91">
        <f>INDEX('Sort Table'!$A$4:$O$1304,MATCH(CONCATENATE($B80,"-",$C80),'Sort Table'!$A$4:$A$1304,0),MATCH(I$6,'Sort Table'!$A$4:$O$4,0))</f>
        <v>810713</v>
      </c>
      <c r="J80" s="91">
        <f>INDEX('Sort Table'!$A$4:$O$1304,MATCH(CONCATENATE($B80,"-",$C80),'Sort Table'!$A$4:$A$1304,0),MATCH(J$6,'Sort Table'!$A$4:$O$4,0))</f>
        <v>805670</v>
      </c>
      <c r="K80" s="91">
        <f>INDEX('Sort Table'!$A$4:$O$1304,MATCH(CONCATENATE($B80,"-",$C80),'Sort Table'!$A$4:$A$1304,0),MATCH(K$6,'Sort Table'!$A$4:$O$4,0))</f>
        <v>837392</v>
      </c>
      <c r="L80" s="91">
        <f>INDEX('Sort Table'!$A$4:$O$1304,MATCH(CONCATENATE($B80,"-",$C80),'Sort Table'!$A$4:$A$1304,0),MATCH(L$6,'Sort Table'!$A$4:$O$4,0))</f>
        <v>788046</v>
      </c>
      <c r="M80" s="91">
        <f>INDEX('Sort Table'!$A$4:$O$1304,MATCH(CONCATENATE($B80,"-",$C80),'Sort Table'!$A$4:$A$1304,0),MATCH(M$6,'Sort Table'!$A$4:$O$4,0))</f>
        <v>761167</v>
      </c>
      <c r="N80" s="91">
        <f>INDEX('Sort Table'!$A$4:$O$1304,MATCH(CONCATENATE($B80,"-",$C80),'Sort Table'!$A$4:$A$1304,0),MATCH(N$6,'Sort Table'!$A$4:$O$4,0))</f>
        <v>598817</v>
      </c>
      <c r="O80" s="91">
        <f>INDEX('Sort Table'!$A$4:$O$1304,MATCH(CONCATENATE($B80,"-",$C80),'Sort Table'!$A$4:$A$1304,0),MATCH(O$6,'Sort Table'!$A$4:$O$4,0))</f>
        <v>561480</v>
      </c>
      <c r="P80" s="67">
        <f>MAX(D80:O80)</f>
        <v>837392</v>
      </c>
      <c r="Q80" s="67">
        <f>SUM(D80:O80)/12</f>
        <v>716221.91666666663</v>
      </c>
    </row>
    <row r="81" spans="1:17" ht="13.8" thickBot="1" x14ac:dyDescent="0.3">
      <c r="A81" s="65"/>
      <c r="B81" s="65"/>
      <c r="C81" s="65"/>
      <c r="D81" s="65"/>
      <c r="E81" s="65"/>
      <c r="F81" s="65"/>
      <c r="G81" s="65"/>
      <c r="H81" s="65"/>
      <c r="I81" s="65"/>
      <c r="J81" s="65"/>
      <c r="K81" s="65"/>
      <c r="L81" s="65"/>
      <c r="M81" s="65"/>
      <c r="N81" s="65"/>
      <c r="O81" s="65"/>
      <c r="P81" s="65"/>
      <c r="Q81" s="65"/>
    </row>
    <row r="82" spans="1:17" x14ac:dyDescent="0.25">
      <c r="A82" s="65" t="s">
        <v>229</v>
      </c>
      <c r="B82" s="98"/>
      <c r="C82" s="65" t="s">
        <v>18</v>
      </c>
      <c r="D82" s="99" t="str">
        <f>IF(INDEX('Sort Table'!$A$4:$O$1304,MATCH(CONCATENATE($B84,"-",$C82),'Sort Table'!$A$4:$A$1304,0),MATCH(D$6,'Sort Table'!$A$4:$O$4,0))=0,"",INDEX('Sort Table'!$A$4:$O$1304,MATCH(CONCATENATE($B84,"-",$C82),'Sort Table'!$A$4:$A$1304,0),MATCH(D$6,'Sort Table'!$A$4:$O$4,0)))</f>
        <v/>
      </c>
      <c r="E82" s="99" t="str">
        <f>IF(INDEX('Sort Table'!$A$4:$O$1304,MATCH(CONCATENATE($B84,"-",$C82),'Sort Table'!$A$4:$A$1304,0),MATCH(E$6,'Sort Table'!$A$4:$O$4,0))=0,"",INDEX('Sort Table'!$A$4:$O$1304,MATCH(CONCATENATE($B84,"-",$C82),'Sort Table'!$A$4:$A$1304,0),MATCH(E$6,'Sort Table'!$A$4:$O$4,0)))</f>
        <v/>
      </c>
      <c r="F82" s="99" t="str">
        <f>IF(INDEX('Sort Table'!$A$4:$O$1304,MATCH(CONCATENATE($B84,"-",$C82),'Sort Table'!$A$4:$A$1304,0),MATCH(F$6,'Sort Table'!$A$4:$O$4,0))=0,"",INDEX('Sort Table'!$A$4:$O$1304,MATCH(CONCATENATE($B84,"-",$C82),'Sort Table'!$A$4:$A$1304,0),MATCH(F$6,'Sort Table'!$A$4:$O$4,0)))</f>
        <v/>
      </c>
      <c r="G82" s="99" t="str">
        <f>IF(INDEX('Sort Table'!$A$4:$O$1304,MATCH(CONCATENATE($B84,"-",$C82),'Sort Table'!$A$4:$A$1304,0),MATCH(G$6,'Sort Table'!$A$4:$O$4,0))=0,"",INDEX('Sort Table'!$A$4:$O$1304,MATCH(CONCATENATE($B84,"-",$C82),'Sort Table'!$A$4:$A$1304,0),MATCH(G$6,'Sort Table'!$A$4:$O$4,0)))</f>
        <v/>
      </c>
      <c r="H82" s="99" t="str">
        <f>IF(INDEX('Sort Table'!$A$4:$O$1304,MATCH(CONCATENATE($B84,"-",$C82),'Sort Table'!$A$4:$A$1304,0),MATCH(H$6,'Sort Table'!$A$4:$O$4,0))=0,"",INDEX('Sort Table'!$A$4:$O$1304,MATCH(CONCATENATE($B84,"-",$C82),'Sort Table'!$A$4:$A$1304,0),MATCH(H$6,'Sort Table'!$A$4:$O$4,0)))</f>
        <v/>
      </c>
      <c r="I82" s="99" t="str">
        <f>INDEX('Sort Table'!$A$4:$O$1304,MATCH(CONCATENATE($B84,"-",$C82),'Sort Table'!$A$4:$A$1304,0),MATCH(I$6,'Sort Table'!$A$4:$O$4,0))</f>
        <v xml:space="preserve"> Sun, Jun  1 </v>
      </c>
      <c r="J82" s="99" t="str">
        <f>INDEX('Sort Table'!$A$4:$O$1304,MATCH(CONCATENATE($B84,"-",$C82),'Sort Table'!$A$4:$A$1304,0),MATCH(J$6,'Sort Table'!$A$4:$O$4,0))</f>
        <v xml:space="preserve"> Tue, Jul  1 </v>
      </c>
      <c r="K82" s="99" t="str">
        <f>INDEX('Sort Table'!$A$4:$O$1304,MATCH(CONCATENATE($B84,"-",$C82),'Sort Table'!$A$4:$A$1304,0),MATCH(K$6,'Sort Table'!$A$4:$O$4,0))</f>
        <v xml:space="preserve"> Fri, Aug  1 </v>
      </c>
      <c r="L82" s="99" t="str">
        <f>INDEX('Sort Table'!$A$4:$O$1304,MATCH(CONCATENATE($B84,"-",$C82),'Sort Table'!$A$4:$A$1304,0),MATCH(L$6,'Sort Table'!$A$4:$O$4,0))</f>
        <v xml:space="preserve"> Mon, Sep  1 </v>
      </c>
      <c r="M82" s="99" t="str">
        <f>INDEX('Sort Table'!$A$4:$O$1304,MATCH(CONCATENATE($B84,"-",$C82),'Sort Table'!$A$4:$A$1304,0),MATCH(M$6,'Sort Table'!$A$4:$O$4,0))</f>
        <v xml:space="preserve"> Wed, Oct  1 </v>
      </c>
      <c r="N82" s="99" t="str">
        <f>INDEX('Sort Table'!$A$4:$O$1304,MATCH(CONCATENATE($B84,"-",$C82),'Sort Table'!$A$4:$A$1304,0),MATCH(N$6,'Sort Table'!$A$4:$O$4,0))</f>
        <v xml:space="preserve"> Sun, Nov  2 </v>
      </c>
      <c r="O82" s="99" t="str">
        <f>INDEX('Sort Table'!$A$4:$O$1304,MATCH(CONCATENATE($B84,"-",$C82),'Sort Table'!$A$4:$A$1304,0),MATCH(O$6,'Sort Table'!$A$4:$O$4,0))</f>
        <v xml:space="preserve"> Wed, Dec  10 </v>
      </c>
      <c r="P82" s="65"/>
      <c r="Q82" s="65"/>
    </row>
    <row r="83" spans="1:17" ht="13.8" thickBot="1" x14ac:dyDescent="0.3">
      <c r="A83" s="65"/>
      <c r="B83" s="98"/>
      <c r="C83" s="65" t="s">
        <v>31</v>
      </c>
      <c r="D83" s="100" t="str">
        <f>IF(INDEX('Sort Table'!$A$4:$O$1304,MATCH(CONCATENATE($B84,"-",$C83),'Sort Table'!$A$4:$A$1304,0),MATCH(D$6,'Sort Table'!$A$4:$O$4,0))=0,"",INDEX('Sort Table'!$A$4:$O$1304,MATCH(CONCATENATE($B84,"-",$C83),'Sort Table'!$A$4:$A$1304,0),MATCH(D$6,'Sort Table'!$A$4:$O$4,0)))</f>
        <v/>
      </c>
      <c r="E83" s="100" t="str">
        <f>IF(INDEX('Sort Table'!$A$4:$O$1304,MATCH(CONCATENATE($B84,"-",$C83),'Sort Table'!$A$4:$A$1304,0),MATCH(E$6,'Sort Table'!$A$4:$O$4,0))=0,"",INDEX('Sort Table'!$A$4:$O$1304,MATCH(CONCATENATE($B84,"-",$C83),'Sort Table'!$A$4:$A$1304,0),MATCH(E$6,'Sort Table'!$A$4:$O$4,0)))</f>
        <v/>
      </c>
      <c r="F83" s="100" t="str">
        <f>IF(INDEX('Sort Table'!$A$4:$O$1304,MATCH(CONCATENATE($B84,"-",$C83),'Sort Table'!$A$4:$A$1304,0),MATCH(F$6,'Sort Table'!$A$4:$O$4,0))=0,"",INDEX('Sort Table'!$A$4:$O$1304,MATCH(CONCATENATE($B84,"-",$C83),'Sort Table'!$A$4:$A$1304,0),MATCH(F$6,'Sort Table'!$A$4:$O$4,0)))</f>
        <v/>
      </c>
      <c r="G83" s="100" t="str">
        <f>IF(INDEX('Sort Table'!$A$4:$O$1304,MATCH(CONCATENATE($B84,"-",$C83),'Sort Table'!$A$4:$A$1304,0),MATCH(G$6,'Sort Table'!$A$4:$O$4,0))=0,"",INDEX('Sort Table'!$A$4:$O$1304,MATCH(CONCATENATE($B84,"-",$C83),'Sort Table'!$A$4:$A$1304,0),MATCH(G$6,'Sort Table'!$A$4:$O$4,0)))</f>
        <v/>
      </c>
      <c r="H83" s="100" t="str">
        <f>IF(INDEX('Sort Table'!$A$4:$O$1304,MATCH(CONCATENATE($B84,"-",$C83),'Sort Table'!$A$4:$A$1304,0),MATCH(H$6,'Sort Table'!$A$4:$O$4,0))=0,"",INDEX('Sort Table'!$A$4:$O$1304,MATCH(CONCATENATE($B84,"-",$C83),'Sort Table'!$A$4:$A$1304,0),MATCH(H$6,'Sort Table'!$A$4:$O$4,0)))</f>
        <v/>
      </c>
      <c r="I83" s="100" t="str">
        <f>INDEX('Sort Table'!$A$4:$O$1304,MATCH(CONCATENATE($B84,"-",$C83),'Sort Table'!$A$4:$A$1304,0),MATCH(I$6,'Sort Table'!$A$4:$O$4,0))</f>
        <v xml:space="preserve">           14:00</v>
      </c>
      <c r="J83" s="100" t="str">
        <f>INDEX('Sort Table'!$A$4:$O$1304,MATCH(CONCATENATE($B84,"-",$C83),'Sort Table'!$A$4:$A$1304,0),MATCH(J$6,'Sort Table'!$A$4:$O$4,0))</f>
        <v xml:space="preserve">           12:00</v>
      </c>
      <c r="K83" s="100" t="str">
        <f>INDEX('Sort Table'!$A$4:$O$1304,MATCH(CONCATENATE($B84,"-",$C83),'Sort Table'!$A$4:$A$1304,0),MATCH(K$6,'Sort Table'!$A$4:$O$4,0))</f>
        <v xml:space="preserve">           12:00</v>
      </c>
      <c r="L83" s="100" t="str">
        <f>INDEX('Sort Table'!$A$4:$O$1304,MATCH(CONCATENATE($B84,"-",$C83),'Sort Table'!$A$4:$A$1304,0),MATCH(L$6,'Sort Table'!$A$4:$O$4,0))</f>
        <v xml:space="preserve">           12:00</v>
      </c>
      <c r="M83" s="100" t="str">
        <f>INDEX('Sort Table'!$A$4:$O$1304,MATCH(CONCATENATE($B84,"-",$C83),'Sort Table'!$A$4:$A$1304,0),MATCH(M$6,'Sort Table'!$A$4:$O$4,0))</f>
        <v xml:space="preserve">           12:00</v>
      </c>
      <c r="N83" s="100" t="str">
        <f>INDEX('Sort Table'!$A$4:$O$1304,MATCH(CONCATENATE($B84,"-",$C83),'Sort Table'!$A$4:$A$1304,0),MATCH(N$6,'Sort Table'!$A$4:$O$4,0))</f>
        <v xml:space="preserve">          2:00</v>
      </c>
      <c r="O83" s="100" t="str">
        <f>INDEX('Sort Table'!$A$4:$O$1304,MATCH(CONCATENATE($B84,"-",$C83),'Sort Table'!$A$4:$A$1304,0),MATCH(O$6,'Sort Table'!$A$4:$O$4,0))</f>
        <v xml:space="preserve">          8:00</v>
      </c>
      <c r="P83" s="65"/>
      <c r="Q83" s="65"/>
    </row>
    <row r="84" spans="1:17" x14ac:dyDescent="0.25">
      <c r="A84" s="65"/>
      <c r="B84" s="98" t="s">
        <v>229</v>
      </c>
      <c r="C84" s="65" t="s">
        <v>36</v>
      </c>
      <c r="D84" s="91">
        <f>INDEX('Sort Table'!$A$4:$O$1304,MATCH(CONCATENATE($B84,"-",$C84),'Sort Table'!$A$4:$A$1304,0),MATCH(D$6,'Sort Table'!$A$4:$O$4,0))</f>
        <v>0</v>
      </c>
      <c r="E84" s="91">
        <f>INDEX('Sort Table'!$A$4:$O$1304,MATCH(CONCATENATE($B84,"-",$C84),'Sort Table'!$A$4:$A$1304,0),MATCH(E$6,'Sort Table'!$A$4:$O$4,0))</f>
        <v>0</v>
      </c>
      <c r="F84" s="91">
        <f>INDEX('Sort Table'!$A$4:$O$1304,MATCH(CONCATENATE($B84,"-",$C84),'Sort Table'!$A$4:$A$1304,0),MATCH(F$6,'Sort Table'!$A$4:$O$4,0))</f>
        <v>0</v>
      </c>
      <c r="G84" s="91">
        <f>INDEX('Sort Table'!$A$4:$O$1304,MATCH(CONCATENATE($B84,"-",$C84),'Sort Table'!$A$4:$A$1304,0),MATCH(G$6,'Sort Table'!$A$4:$O$4,0))</f>
        <v>0</v>
      </c>
      <c r="H84" s="91">
        <f>INDEX('Sort Table'!$A$4:$O$1304,MATCH(CONCATENATE($B84,"-",$C84),'Sort Table'!$A$4:$A$1304,0),MATCH(H$6,'Sort Table'!$A$4:$O$4,0))</f>
        <v>0</v>
      </c>
      <c r="I84" s="91">
        <f>INDEX('Sort Table'!$A$4:$O$1304,MATCH(CONCATENATE($B84,"-",$C84),'Sort Table'!$A$4:$A$1304,0),MATCH(I$6,'Sort Table'!$A$4:$O$4,0))</f>
        <v>200000</v>
      </c>
      <c r="J84" s="91">
        <f>INDEX('Sort Table'!$A$4:$O$1304,MATCH(CONCATENATE($B84,"-",$C84),'Sort Table'!$A$4:$A$1304,0),MATCH(J$6,'Sort Table'!$A$4:$O$4,0))</f>
        <v>200000</v>
      </c>
      <c r="K84" s="91">
        <f>INDEX('Sort Table'!$A$4:$O$1304,MATCH(CONCATENATE($B84,"-",$C84),'Sort Table'!$A$4:$A$1304,0),MATCH(K$6,'Sort Table'!$A$4:$O$4,0))</f>
        <v>200000</v>
      </c>
      <c r="L84" s="91">
        <f>INDEX('Sort Table'!$A$4:$O$1304,MATCH(CONCATENATE($B84,"-",$C84),'Sort Table'!$A$4:$A$1304,0),MATCH(L$6,'Sort Table'!$A$4:$O$4,0))</f>
        <v>200000</v>
      </c>
      <c r="M84" s="91">
        <f>INDEX('Sort Table'!$A$4:$O$1304,MATCH(CONCATENATE($B84,"-",$C84),'Sort Table'!$A$4:$A$1304,0),MATCH(M$6,'Sort Table'!$A$4:$O$4,0))</f>
        <v>200000</v>
      </c>
      <c r="N84" s="91">
        <f>INDEX('Sort Table'!$A$4:$O$1304,MATCH(CONCATENATE($B84,"-",$C84),'Sort Table'!$A$4:$A$1304,0),MATCH(N$6,'Sort Table'!$A$4:$O$4,0))</f>
        <v>225000</v>
      </c>
      <c r="O84" s="91">
        <f>INDEX('Sort Table'!$A$4:$O$1304,MATCH(CONCATENATE($B84,"-",$C84),'Sort Table'!$A$4:$A$1304,0),MATCH(O$6,'Sort Table'!$A$4:$O$4,0))</f>
        <v>200000</v>
      </c>
      <c r="P84" s="67">
        <f>MAX(D84:O84)</f>
        <v>225000</v>
      </c>
      <c r="Q84" s="67">
        <f>SUM(D84:O84)/12</f>
        <v>118750</v>
      </c>
    </row>
    <row r="85" spans="1:17" ht="13.8" thickBot="1" x14ac:dyDescent="0.3">
      <c r="A85" s="65"/>
      <c r="B85" s="98"/>
      <c r="C85" s="65"/>
      <c r="D85" s="91"/>
      <c r="E85" s="91"/>
      <c r="F85" s="91"/>
      <c r="G85" s="91"/>
      <c r="H85" s="91"/>
      <c r="I85" s="91"/>
      <c r="J85" s="91"/>
      <c r="K85" s="91"/>
      <c r="L85" s="91"/>
      <c r="M85" s="91"/>
      <c r="N85" s="91"/>
      <c r="O85" s="91"/>
      <c r="P85" s="67"/>
      <c r="Q85" s="67"/>
    </row>
    <row r="86" spans="1:17" x14ac:dyDescent="0.25">
      <c r="A86" s="65" t="s">
        <v>428</v>
      </c>
      <c r="B86" s="98"/>
      <c r="C86" s="65" t="s">
        <v>18</v>
      </c>
      <c r="D86" s="99" t="str">
        <f>INDEX('Sort Table'!$A$4:$O$1304,MATCH(CONCATENATE($B88,"-",$C86),'Sort Table'!$A$4:$A$1304,0),MATCH(D$6,'Sort Table'!$A$4:$O$4,0))</f>
        <v xml:space="preserve"> Wed, Jan  1 </v>
      </c>
      <c r="E86" s="99" t="str">
        <f>INDEX('Sort Table'!$A$4:$O$1304,MATCH(CONCATENATE($B88,"-",$C86),'Sort Table'!$A$4:$A$1304,0),MATCH(E$6,'Sort Table'!$A$4:$O$4,0))</f>
        <v xml:space="preserve"> Sun, Feb  23 </v>
      </c>
      <c r="F86" s="99" t="str">
        <f>INDEX('Sort Table'!$A$4:$O$1304,MATCH(CONCATENATE($B88,"-",$C86),'Sort Table'!$A$4:$A$1304,0),MATCH(F$6,'Sort Table'!$A$4:$O$4,0))</f>
        <v xml:space="preserve"> Sun, Mar  23 </v>
      </c>
      <c r="G86" s="99" t="str">
        <f>INDEX('Sort Table'!$A$4:$O$1304,MATCH(CONCATENATE($B88,"-",$C86),'Sort Table'!$A$4:$A$1304,0),MATCH(G$6,'Sort Table'!$A$4:$O$4,0))</f>
        <v xml:space="preserve"> Wed, Apr  30 </v>
      </c>
      <c r="H86" s="99" t="str">
        <f>INDEX('Sort Table'!$A$4:$O$1304,MATCH(CONCATENATE($B88,"-",$C86),'Sort Table'!$A$4:$A$1304,0),MATCH(H$6,'Sort Table'!$A$4:$O$4,0))</f>
        <v xml:space="preserve"> Sat, May  24 </v>
      </c>
      <c r="I86" s="99" t="str">
        <f>INDEX('Sort Table'!$A$4:$O$1304,MATCH(CONCATENATE($B88,"-",$C86),'Sort Table'!$A$4:$A$1304,0),MATCH(I$6,'Sort Table'!$A$4:$O$4,0))</f>
        <v xml:space="preserve"> Fri, Jun  27 </v>
      </c>
      <c r="J86" s="99" t="str">
        <f>INDEX('Sort Table'!$A$4:$O$1304,MATCH(CONCATENATE($B88,"-",$C86),'Sort Table'!$A$4:$A$1304,0),MATCH(J$6,'Sort Table'!$A$4:$O$4,0))</f>
        <v xml:space="preserve"> Tue, Jul  29 </v>
      </c>
      <c r="K86" s="99" t="str">
        <f>INDEX('Sort Table'!$A$4:$O$1304,MATCH(CONCATENATE($B88,"-",$C86),'Sort Table'!$A$4:$A$1304,0),MATCH(K$6,'Sort Table'!$A$4:$O$4,0))</f>
        <v xml:space="preserve"> Fri, Aug  15 </v>
      </c>
      <c r="L86" s="99" t="str">
        <f>INDEX('Sort Table'!$A$4:$O$1304,MATCH(CONCATENATE($B88,"-",$C86),'Sort Table'!$A$4:$A$1304,0),MATCH(L$6,'Sort Table'!$A$4:$O$4,0))</f>
        <v xml:space="preserve"> Mon, Sep  1 </v>
      </c>
      <c r="M86" s="99" t="str">
        <f>INDEX('Sort Table'!$A$4:$O$1304,MATCH(CONCATENATE($B88,"-",$C86),'Sort Table'!$A$4:$A$1304,0),MATCH(M$6,'Sort Table'!$A$4:$O$4,0))</f>
        <v xml:space="preserve"> Fri, Oct  3 </v>
      </c>
      <c r="N86" s="99" t="str">
        <f>INDEX('Sort Table'!$A$4:$O$1304,MATCH(CONCATENATE($B88,"-",$C86),'Sort Table'!$A$4:$A$1304,0),MATCH(N$6,'Sort Table'!$A$4:$O$4,0))</f>
        <v xml:space="preserve"> Mon, Nov  24 </v>
      </c>
      <c r="O86" s="99" t="str">
        <f>INDEX('Sort Table'!$A$4:$O$1304,MATCH(CONCATENATE($B88,"-",$C86),'Sort Table'!$A$4:$A$1304,0),MATCH(O$6,'Sort Table'!$A$4:$O$4,0))</f>
        <v xml:space="preserve"> Wed, Dec  31 </v>
      </c>
      <c r="P86" s="65"/>
      <c r="Q86" s="65"/>
    </row>
    <row r="87" spans="1:17" ht="13.8" thickBot="1" x14ac:dyDescent="0.3">
      <c r="A87" s="65"/>
      <c r="B87" s="98"/>
      <c r="C87" s="65" t="s">
        <v>31</v>
      </c>
      <c r="D87" s="100" t="str">
        <f>INDEX('Sort Table'!$A$4:$O$1304,MATCH(CONCATENATE($B88,"-",$C87),'Sort Table'!$A$4:$A$1304,0),MATCH(D$6,'Sort Table'!$A$4:$O$4,0))</f>
        <v xml:space="preserve">           19:00</v>
      </c>
      <c r="E87" s="100" t="str">
        <f>INDEX('Sort Table'!$A$4:$O$1304,MATCH(CONCATENATE($B88,"-",$C87),'Sort Table'!$A$4:$A$1304,0),MATCH(E$6,'Sort Table'!$A$4:$O$4,0))</f>
        <v xml:space="preserve">           17:00</v>
      </c>
      <c r="F87" s="100" t="str">
        <f>INDEX('Sort Table'!$A$4:$O$1304,MATCH(CONCATENATE($B88,"-",$C87),'Sort Table'!$A$4:$A$1304,0),MATCH(F$6,'Sort Table'!$A$4:$O$4,0))</f>
        <v xml:space="preserve">           18:00</v>
      </c>
      <c r="G87" s="100" t="str">
        <f>INDEX('Sort Table'!$A$4:$O$1304,MATCH(CONCATENATE($B88,"-",$C87),'Sort Table'!$A$4:$A$1304,0),MATCH(G$6,'Sort Table'!$A$4:$O$4,0))</f>
        <v xml:space="preserve">           17:00</v>
      </c>
      <c r="H87" s="100" t="str">
        <f>INDEX('Sort Table'!$A$4:$O$1304,MATCH(CONCATENATE($B88,"-",$C87),'Sort Table'!$A$4:$A$1304,0),MATCH(H$6,'Sort Table'!$A$4:$O$4,0))</f>
        <v xml:space="preserve">           18:00</v>
      </c>
      <c r="I87" s="100" t="str">
        <f>INDEX('Sort Table'!$A$4:$O$1304,MATCH(CONCATENATE($B88,"-",$C87),'Sort Table'!$A$4:$A$1304,0),MATCH(I$6,'Sort Table'!$A$4:$O$4,0))</f>
        <v xml:space="preserve">           17:00</v>
      </c>
      <c r="J87" s="100" t="str">
        <f>INDEX('Sort Table'!$A$4:$O$1304,MATCH(CONCATENATE($B88,"-",$C87),'Sort Table'!$A$4:$A$1304,0),MATCH(J$6,'Sort Table'!$A$4:$O$4,0))</f>
        <v xml:space="preserve">           17:00</v>
      </c>
      <c r="K87" s="100" t="str">
        <f>INDEX('Sort Table'!$A$4:$O$1304,MATCH(CONCATENATE($B88,"-",$C87),'Sort Table'!$A$4:$A$1304,0),MATCH(K$6,'Sort Table'!$A$4:$O$4,0))</f>
        <v xml:space="preserve">           17:00</v>
      </c>
      <c r="L87" s="100" t="str">
        <f>INDEX('Sort Table'!$A$4:$O$1304,MATCH(CONCATENATE($B88,"-",$C87),'Sort Table'!$A$4:$A$1304,0),MATCH(L$6,'Sort Table'!$A$4:$O$4,0))</f>
        <v xml:space="preserve">           16:00</v>
      </c>
      <c r="M87" s="100" t="str">
        <f>INDEX('Sort Table'!$A$4:$O$1304,MATCH(CONCATENATE($B88,"-",$C87),'Sort Table'!$A$4:$A$1304,0),MATCH(M$6,'Sort Table'!$A$4:$O$4,0))</f>
        <v xml:space="preserve">           16:00</v>
      </c>
      <c r="N87" s="100" t="str">
        <f>INDEX('Sort Table'!$A$4:$O$1304,MATCH(CONCATENATE($B88,"-",$C87),'Sort Table'!$A$4:$A$1304,0),MATCH(N$6,'Sort Table'!$A$4:$O$4,0))</f>
        <v xml:space="preserve">           15:00</v>
      </c>
      <c r="O87" s="100" t="str">
        <f>INDEX('Sort Table'!$A$4:$O$1304,MATCH(CONCATENATE($B88,"-",$C87),'Sort Table'!$A$4:$A$1304,0),MATCH(O$6,'Sort Table'!$A$4:$O$4,0))</f>
        <v xml:space="preserve">           19:00</v>
      </c>
      <c r="P87" s="65"/>
      <c r="Q87" s="65"/>
    </row>
    <row r="88" spans="1:17" x14ac:dyDescent="0.25">
      <c r="A88" s="65"/>
      <c r="B88" s="98" t="s">
        <v>111</v>
      </c>
      <c r="C88" s="65" t="s">
        <v>36</v>
      </c>
      <c r="D88" s="91">
        <f>INDEX('Sort Table'!$A$4:$O$1304,MATCH(CONCATENATE($B88,"-",$C88),'Sort Table'!$A$4:$A$1304,0),MATCH(D$6,'Sort Table'!$A$4:$O$4,0))</f>
        <v>119648</v>
      </c>
      <c r="E88" s="91">
        <f>INDEX('Sort Table'!$A$4:$O$1304,MATCH(CONCATENATE($B88,"-",$C88),'Sort Table'!$A$4:$A$1304,0),MATCH(E$6,'Sort Table'!$A$4:$O$4,0))</f>
        <v>118724</v>
      </c>
      <c r="F88" s="91">
        <f>INDEX('Sort Table'!$A$4:$O$1304,MATCH(CONCATENATE($B88,"-",$C88),'Sort Table'!$A$4:$A$1304,0),MATCH(F$6,'Sort Table'!$A$4:$O$4,0))</f>
        <v>124969</v>
      </c>
      <c r="G88" s="91">
        <f>INDEX('Sort Table'!$A$4:$O$1304,MATCH(CONCATENATE($B88,"-",$C88),'Sort Table'!$A$4:$A$1304,0),MATCH(G$6,'Sort Table'!$A$4:$O$4,0))</f>
        <v>130649</v>
      </c>
      <c r="H88" s="91">
        <f>INDEX('Sort Table'!$A$4:$O$1304,MATCH(CONCATENATE($B88,"-",$C88),'Sort Table'!$A$4:$A$1304,0),MATCH(H$6,'Sort Table'!$A$4:$O$4,0))</f>
        <v>135618</v>
      </c>
      <c r="I88" s="91">
        <f>INDEX('Sort Table'!$A$4:$O$1304,MATCH(CONCATENATE($B88,"-",$C88),'Sort Table'!$A$4:$A$1304,0),MATCH(I$6,'Sort Table'!$A$4:$O$4,0))</f>
        <v>144202</v>
      </c>
      <c r="J88" s="91">
        <f>INDEX('Sort Table'!$A$4:$O$1304,MATCH(CONCATENATE($B88,"-",$C88),'Sort Table'!$A$4:$A$1304,0),MATCH(J$6,'Sort Table'!$A$4:$O$4,0))</f>
        <v>158706</v>
      </c>
      <c r="K88" s="91">
        <f>INDEX('Sort Table'!$A$4:$O$1304,MATCH(CONCATENATE($B88,"-",$C88),'Sort Table'!$A$4:$A$1304,0),MATCH(K$6,'Sort Table'!$A$4:$O$4,0))</f>
        <v>156563</v>
      </c>
      <c r="L88" s="91">
        <f>INDEX('Sort Table'!$A$4:$O$1304,MATCH(CONCATENATE($B88,"-",$C88),'Sort Table'!$A$4:$A$1304,0),MATCH(L$6,'Sort Table'!$A$4:$O$4,0))</f>
        <v>143516</v>
      </c>
      <c r="M88" s="91">
        <f>INDEX('Sort Table'!$A$4:$O$1304,MATCH(CONCATENATE($B88,"-",$C88),'Sort Table'!$A$4:$A$1304,0),MATCH(M$6,'Sort Table'!$A$4:$O$4,0))</f>
        <v>136857</v>
      </c>
      <c r="N88" s="91">
        <f>INDEX('Sort Table'!$A$4:$O$1304,MATCH(CONCATENATE($B88,"-",$C88),'Sort Table'!$A$4:$A$1304,0),MATCH(N$6,'Sort Table'!$A$4:$O$4,0))</f>
        <v>115289</v>
      </c>
      <c r="O88" s="91">
        <f>INDEX('Sort Table'!$A$4:$O$1304,MATCH(CONCATENATE($B88,"-",$C88),'Sort Table'!$A$4:$A$1304,0),MATCH(O$6,'Sort Table'!$A$4:$O$4,0))</f>
        <v>118302</v>
      </c>
      <c r="P88" s="67">
        <f>MAX(D88:O88)</f>
        <v>158706</v>
      </c>
      <c r="Q88" s="67">
        <f>SUM(D88:O88)/12</f>
        <v>133586.91666666666</v>
      </c>
    </row>
    <row r="89" spans="1:17" ht="13.8" thickBot="1" x14ac:dyDescent="0.3">
      <c r="A89" s="65"/>
      <c r="B89" s="65"/>
      <c r="C89" s="65"/>
      <c r="D89" s="65"/>
      <c r="E89" s="65"/>
      <c r="F89" s="65"/>
      <c r="G89" s="65"/>
      <c r="H89" s="65"/>
      <c r="I89" s="65"/>
      <c r="J89" s="65"/>
      <c r="K89" s="65"/>
      <c r="L89" s="65"/>
      <c r="M89" s="65"/>
      <c r="N89" s="65"/>
      <c r="O89" s="65"/>
      <c r="P89" s="65"/>
      <c r="Q89" s="65"/>
    </row>
    <row r="90" spans="1:17" x14ac:dyDescent="0.25">
      <c r="A90" s="65" t="s">
        <v>466</v>
      </c>
      <c r="B90" s="98"/>
      <c r="C90" s="65" t="s">
        <v>18</v>
      </c>
      <c r="D90" s="99" t="str">
        <f>IF(INDEX('Sort Table'!$A$4:$O$1304,MATCH(CONCATENATE($B92,"-",$C90),'Sort Table'!$A$4:$A$1304,0),MATCH(D$6,'Sort Table'!$A$4:$O$4,0))=0,"",INDEX('Sort Table'!$A$4:$O$1304,MATCH(CONCATENATE($B92,"-",$C90),'Sort Table'!$A$4:$A$1304,0),MATCH(D$6,'Sort Table'!$A$4:$O$4,0)))</f>
        <v/>
      </c>
      <c r="E90" s="99" t="str">
        <f>INDEX('Sort Table'!$A$4:$O$1304,MATCH(CONCATENATE($B92,"-",$C90),'Sort Table'!$A$4:$A$1304,0),MATCH(E$6,'Sort Table'!$A$4:$O$4,0))</f>
        <v xml:space="preserve"> Tue, Feb  4 </v>
      </c>
      <c r="F90" s="99" t="str">
        <f>INDEX('Sort Table'!$A$4:$O$1304,MATCH(CONCATENATE($B92,"-",$C90),'Sort Table'!$A$4:$A$1304,0),MATCH(F$6,'Sort Table'!$A$4:$O$4,0))</f>
        <v xml:space="preserve"> Sat, Mar  1 </v>
      </c>
      <c r="G90" s="99" t="str">
        <f>INDEX('Sort Table'!$A$4:$O$1304,MATCH(CONCATENATE($B92,"-",$C90),'Sort Table'!$A$4:$A$1304,0),MATCH(G$6,'Sort Table'!$A$4:$O$4,0))</f>
        <v xml:space="preserve"> Tue, Apr  1 </v>
      </c>
      <c r="H90" s="99" t="str">
        <f>INDEX('Sort Table'!$A$4:$O$1304,MATCH(CONCATENATE($B92,"-",$C90),'Sort Table'!$A$4:$A$1304,0),MATCH(H$6,'Sort Table'!$A$4:$O$4,0))</f>
        <v xml:space="preserve"> Thu, May  1 </v>
      </c>
      <c r="I90" s="99" t="str">
        <f>INDEX('Sort Table'!$A$4:$O$1304,MATCH(CONCATENATE($B92,"-",$C90),'Sort Table'!$A$4:$A$1304,0),MATCH(I$6,'Sort Table'!$A$4:$O$4,0))</f>
        <v xml:space="preserve"> Sun, Jun  1 </v>
      </c>
      <c r="J90" s="99" t="str">
        <f>INDEX('Sort Table'!$A$4:$O$1304,MATCH(CONCATENATE($B92,"-",$C90),'Sort Table'!$A$4:$A$1304,0),MATCH(J$6,'Sort Table'!$A$4:$O$4,0))</f>
        <v xml:space="preserve"> Tue, Jul  1 </v>
      </c>
      <c r="K90" s="99" t="str">
        <f>INDEX('Sort Table'!$A$4:$O$1304,MATCH(CONCATENATE($B92,"-",$C90),'Sort Table'!$A$4:$A$1304,0),MATCH(K$6,'Sort Table'!$A$4:$O$4,0))</f>
        <v xml:space="preserve"> Fri, Aug  1 </v>
      </c>
      <c r="L90" s="99" t="str">
        <f>INDEX('Sort Table'!$A$4:$O$1304,MATCH(CONCATENATE($B92,"-",$C90),'Sort Table'!$A$4:$A$1304,0),MATCH(L$6,'Sort Table'!$A$4:$O$4,0))</f>
        <v xml:space="preserve"> Mon, Sep  1 </v>
      </c>
      <c r="M90" s="99" t="str">
        <f>INDEX('Sort Table'!$A$4:$O$1304,MATCH(CONCATENATE($B92,"-",$C90),'Sort Table'!$A$4:$A$1304,0),MATCH(M$6,'Sort Table'!$A$4:$O$4,0))</f>
        <v xml:space="preserve"> Wed, Oct  1 </v>
      </c>
      <c r="N90" s="99" t="str">
        <f>INDEX('Sort Table'!$A$4:$O$1304,MATCH(CONCATENATE($B92,"-",$C90),'Sort Table'!$A$4:$A$1304,0),MATCH(N$6,'Sort Table'!$A$4:$O$4,0))</f>
        <v xml:space="preserve"> Sat, Nov  1 </v>
      </c>
      <c r="O90" s="99" t="str">
        <f>INDEX('Sort Table'!$A$4:$O$1304,MATCH(CONCATENATE($B92,"-",$C90),'Sort Table'!$A$4:$A$1304,0),MATCH(O$6,'Sort Table'!$A$4:$O$4,0))</f>
        <v xml:space="preserve"> Mon, Dec  1 </v>
      </c>
      <c r="P90" s="65"/>
      <c r="Q90" s="65"/>
    </row>
    <row r="91" spans="1:17" ht="13.8" thickBot="1" x14ac:dyDescent="0.3">
      <c r="A91" s="65"/>
      <c r="B91" s="98"/>
      <c r="C91" s="65" t="s">
        <v>31</v>
      </c>
      <c r="D91" s="100" t="str">
        <f>IF(INDEX('Sort Table'!$A$4:$O$1304,MATCH(CONCATENATE($B92,"-",$C91),'Sort Table'!$A$4:$A$1304,0),MATCH(D$6,'Sort Table'!$A$4:$O$4,0))=0,"",INDEX('Sort Table'!$A$4:$O$1304,MATCH(CONCATENATE($B92,"-",$C91),'Sort Table'!$A$4:$A$1304,0),MATCH(D$6,'Sort Table'!$A$4:$O$4,0)))</f>
        <v/>
      </c>
      <c r="E91" s="100" t="str">
        <f>INDEX('Sort Table'!$A$4:$O$1304,MATCH(CONCATENATE($B92,"-",$C91),'Sort Table'!$A$4:$A$1304,0),MATCH(E$6,'Sort Table'!$A$4:$O$4,0))</f>
        <v xml:space="preserve">           12:00</v>
      </c>
      <c r="F91" s="100" t="str">
        <f>INDEX('Sort Table'!$A$4:$O$1304,MATCH(CONCATENATE($B92,"-",$C91),'Sort Table'!$A$4:$A$1304,0),MATCH(F$6,'Sort Table'!$A$4:$O$4,0))</f>
        <v xml:space="preserve">          1:00</v>
      </c>
      <c r="G91" s="100" t="str">
        <f>INDEX('Sort Table'!$A$4:$O$1304,MATCH(CONCATENATE($B92,"-",$C91),'Sort Table'!$A$4:$A$1304,0),MATCH(G$6,'Sort Table'!$A$4:$O$4,0))</f>
        <v xml:space="preserve">          1:00</v>
      </c>
      <c r="H91" s="100" t="str">
        <f>INDEX('Sort Table'!$A$4:$O$1304,MATCH(CONCATENATE($B92,"-",$C91),'Sort Table'!$A$4:$A$1304,0),MATCH(H$6,'Sort Table'!$A$4:$O$4,0))</f>
        <v xml:space="preserve">          1:00</v>
      </c>
      <c r="I91" s="100" t="str">
        <f>INDEX('Sort Table'!$A$4:$O$1304,MATCH(CONCATENATE($B92,"-",$C91),'Sort Table'!$A$4:$A$1304,0),MATCH(I$6,'Sort Table'!$A$4:$O$4,0))</f>
        <v xml:space="preserve">          9:00</v>
      </c>
      <c r="J91" s="100" t="str">
        <f>INDEX('Sort Table'!$A$4:$O$1304,MATCH(CONCATENATE($B92,"-",$C91),'Sort Table'!$A$4:$A$1304,0),MATCH(J$6,'Sort Table'!$A$4:$O$4,0))</f>
        <v xml:space="preserve">          8:00</v>
      </c>
      <c r="K91" s="100" t="str">
        <f>INDEX('Sort Table'!$A$4:$O$1304,MATCH(CONCATENATE($B92,"-",$C91),'Sort Table'!$A$4:$A$1304,0),MATCH(K$6,'Sort Table'!$A$4:$O$4,0))</f>
        <v xml:space="preserve">          1:00</v>
      </c>
      <c r="L91" s="100" t="str">
        <f>INDEX('Sort Table'!$A$4:$O$1304,MATCH(CONCATENATE($B92,"-",$C91),'Sort Table'!$A$4:$A$1304,0),MATCH(L$6,'Sort Table'!$A$4:$O$4,0))</f>
        <v xml:space="preserve">          1:00</v>
      </c>
      <c r="M91" s="100" t="str">
        <f>INDEX('Sort Table'!$A$4:$O$1304,MATCH(CONCATENATE($B92,"-",$C91),'Sort Table'!$A$4:$A$1304,0),MATCH(M$6,'Sort Table'!$A$4:$O$4,0))</f>
        <v xml:space="preserve">          1:00</v>
      </c>
      <c r="N91" s="100" t="str">
        <f>INDEX('Sort Table'!$A$4:$O$1304,MATCH(CONCATENATE($B92,"-",$C91),'Sort Table'!$A$4:$A$1304,0),MATCH(N$6,'Sort Table'!$A$4:$O$4,0))</f>
        <v xml:space="preserve">          1:00</v>
      </c>
      <c r="O91" s="100" t="str">
        <f>INDEX('Sort Table'!$A$4:$O$1304,MATCH(CONCATENATE($B92,"-",$C91),'Sort Table'!$A$4:$A$1304,0),MATCH(O$6,'Sort Table'!$A$4:$O$4,0))</f>
        <v xml:space="preserve">          1:00</v>
      </c>
      <c r="P91" s="65"/>
      <c r="Q91" s="65"/>
    </row>
    <row r="92" spans="1:17" x14ac:dyDescent="0.25">
      <c r="A92" s="65"/>
      <c r="B92" s="98" t="s">
        <v>195</v>
      </c>
      <c r="C92" s="65" t="s">
        <v>36</v>
      </c>
      <c r="D92" s="91">
        <f>INDEX('Sort Table'!$A$4:$O$1304,MATCH(CONCATENATE($B92,"-",$C92),'Sort Table'!$A$4:$A$1304,0),MATCH(D$6,'Sort Table'!$A$4:$O$4,0))</f>
        <v>0</v>
      </c>
      <c r="E92" s="91">
        <f>INDEX('Sort Table'!$A$4:$O$1304,MATCH(CONCATENATE($B92,"-",$C92),'Sort Table'!$A$4:$A$1304,0),MATCH(E$6,'Sort Table'!$A$4:$O$4,0))</f>
        <v>35000</v>
      </c>
      <c r="F92" s="91">
        <f>INDEX('Sort Table'!$A$4:$O$1304,MATCH(CONCATENATE($B92,"-",$C92),'Sort Table'!$A$4:$A$1304,0),MATCH(F$6,'Sort Table'!$A$4:$O$4,0))</f>
        <v>20000</v>
      </c>
      <c r="G92" s="91">
        <f>INDEX('Sort Table'!$A$4:$O$1304,MATCH(CONCATENATE($B92,"-",$C92),'Sort Table'!$A$4:$A$1304,0),MATCH(G$6,'Sort Table'!$A$4:$O$4,0))</f>
        <v>10000</v>
      </c>
      <c r="H92" s="91">
        <f>INDEX('Sort Table'!$A$4:$O$1304,MATCH(CONCATENATE($B92,"-",$C92),'Sort Table'!$A$4:$A$1304,0),MATCH(H$6,'Sort Table'!$A$4:$O$4,0))</f>
        <v>20000</v>
      </c>
      <c r="I92" s="91">
        <f>INDEX('Sort Table'!$A$4:$O$1304,MATCH(CONCATENATE($B92,"-",$C92),'Sort Table'!$A$4:$A$1304,0),MATCH(I$6,'Sort Table'!$A$4:$O$4,0))</f>
        <v>35000</v>
      </c>
      <c r="J92" s="91">
        <f>INDEX('Sort Table'!$A$4:$O$1304,MATCH(CONCATENATE($B92,"-",$C92),'Sort Table'!$A$4:$A$1304,0),MATCH(J$6,'Sort Table'!$A$4:$O$4,0))</f>
        <v>35000</v>
      </c>
      <c r="K92" s="91">
        <f>INDEX('Sort Table'!$A$4:$O$1304,MATCH(CONCATENATE($B92,"-",$C92),'Sort Table'!$A$4:$A$1304,0),MATCH(K$6,'Sort Table'!$A$4:$O$4,0))</f>
        <v>35000</v>
      </c>
      <c r="L92" s="91">
        <f>INDEX('Sort Table'!$A$4:$O$1304,MATCH(CONCATENATE($B92,"-",$C92),'Sort Table'!$A$4:$A$1304,0),MATCH(L$6,'Sort Table'!$A$4:$O$4,0))</f>
        <v>25000</v>
      </c>
      <c r="M92" s="91">
        <f>INDEX('Sort Table'!$A$4:$O$1304,MATCH(CONCATENATE($B92,"-",$C92),'Sort Table'!$A$4:$A$1304,0),MATCH(M$6,'Sort Table'!$A$4:$O$4,0))</f>
        <v>20000</v>
      </c>
      <c r="N92" s="91">
        <f>INDEX('Sort Table'!$A$4:$O$1304,MATCH(CONCATENATE($B92,"-",$C92),'Sort Table'!$A$4:$A$1304,0),MATCH(N$6,'Sort Table'!$A$4:$O$4,0))</f>
        <v>10000</v>
      </c>
      <c r="O92" s="91">
        <f>INDEX('Sort Table'!$A$4:$O$1304,MATCH(CONCATENATE($B92,"-",$C92),'Sort Table'!$A$4:$A$1304,0),MATCH(O$6,'Sort Table'!$A$4:$O$4,0))</f>
        <v>20000</v>
      </c>
      <c r="P92" s="67">
        <f>MAX(D92:O92)</f>
        <v>35000</v>
      </c>
      <c r="Q92" s="67">
        <f>SUM(D92:O92)/12</f>
        <v>22083.333333333332</v>
      </c>
    </row>
    <row r="93" spans="1:17" ht="13.8" thickBot="1" x14ac:dyDescent="0.3">
      <c r="A93" s="65"/>
      <c r="B93" s="98"/>
      <c r="C93" s="65"/>
      <c r="D93" s="91"/>
      <c r="E93" s="91"/>
      <c r="F93" s="91"/>
      <c r="G93" s="91"/>
      <c r="H93" s="91"/>
      <c r="I93" s="91"/>
      <c r="J93" s="91"/>
      <c r="K93" s="91"/>
      <c r="L93" s="91"/>
      <c r="M93" s="91"/>
      <c r="N93" s="91"/>
      <c r="O93" s="91"/>
      <c r="P93" s="67"/>
      <c r="Q93" s="67"/>
    </row>
    <row r="94" spans="1:17" x14ac:dyDescent="0.25">
      <c r="A94" s="65" t="s">
        <v>467</v>
      </c>
      <c r="B94" s="98"/>
      <c r="C94" s="65" t="s">
        <v>18</v>
      </c>
      <c r="D94" s="99" t="str">
        <f>IF(INDEX('Sort Table'!$A$4:$O$1304,MATCH(CONCATENATE($B96,"-",$C94),'Sort Table'!$A$4:$A$1304,0),MATCH(D$6,'Sort Table'!$A$4:$O$4,0))=0,"",INDEX('Sort Table'!$A$4:$O$1304,MATCH(CONCATENATE($B96,"-",$C94),'Sort Table'!$A$4:$A$1304,0),MATCH(D$6,'Sort Table'!$A$4:$O$4,0)))</f>
        <v xml:space="preserve"> Wed, Jan  1 </v>
      </c>
      <c r="E94" s="99" t="str">
        <f>IF(INDEX('Sort Table'!$A$4:$O$1304,MATCH(CONCATENATE($B96,"-",$C94),'Sort Table'!$A$4:$A$1304,0),MATCH(E$6,'Sort Table'!$A$4:$O$4,0))=0,"",INDEX('Sort Table'!$A$4:$O$1304,MATCH(CONCATENATE($B96,"-",$C94),'Sort Table'!$A$4:$A$1304,0),MATCH(E$6,'Sort Table'!$A$4:$O$4,0)))</f>
        <v xml:space="preserve"> Sat, Feb  1 </v>
      </c>
      <c r="F94" s="99" t="str">
        <f>IF(INDEX('Sort Table'!$A$4:$O$1304,MATCH(CONCATENATE($B96,"-",$C94),'Sort Table'!$A$4:$A$1304,0),MATCH(F$6,'Sort Table'!$A$4:$O$4,0))=0,"",INDEX('Sort Table'!$A$4:$O$1304,MATCH(CONCATENATE($B96,"-",$C94),'Sort Table'!$A$4:$A$1304,0),MATCH(F$6,'Sort Table'!$A$4:$O$4,0)))</f>
        <v xml:space="preserve"> Sat, Mar  1 </v>
      </c>
      <c r="G94" s="99" t="str">
        <f>IF(INDEX('Sort Table'!$A$4:$O$1304,MATCH(CONCATENATE($B96,"-",$C94),'Sort Table'!$A$4:$A$1304,0),MATCH(G$6,'Sort Table'!$A$4:$O$4,0))=0,"",INDEX('Sort Table'!$A$4:$O$1304,MATCH(CONCATENATE($B96,"-",$C94),'Sort Table'!$A$4:$A$1304,0),MATCH(G$6,'Sort Table'!$A$4:$O$4,0)))</f>
        <v xml:space="preserve"> Tue, Apr  1 </v>
      </c>
      <c r="H94" s="99" t="str">
        <f>IF(INDEX('Sort Table'!$A$4:$O$1304,MATCH(CONCATENATE($B96,"-",$C94),'Sort Table'!$A$4:$A$1304,0),MATCH(H$6,'Sort Table'!$A$4:$O$4,0))=0,"",INDEX('Sort Table'!$A$4:$O$1304,MATCH(CONCATENATE($B96,"-",$C94),'Sort Table'!$A$4:$A$1304,0),MATCH(H$6,'Sort Table'!$A$4:$O$4,0)))</f>
        <v xml:space="preserve"> Thu, May  1 </v>
      </c>
      <c r="I94" s="99" t="str">
        <f>INDEX('Sort Table'!$A$4:$O$1304,MATCH(CONCATENATE($B96,"-",$C94),'Sort Table'!$A$4:$A$1304,0),MATCH(I$6,'Sort Table'!$A$4:$O$4,0))</f>
        <v xml:space="preserve"> Sun, Jun  1 </v>
      </c>
      <c r="J94" s="99" t="str">
        <f>INDEX('Sort Table'!$A$4:$O$1304,MATCH(CONCATENATE($B96,"-",$C94),'Sort Table'!$A$4:$A$1304,0),MATCH(J$6,'Sort Table'!$A$4:$O$4,0))</f>
        <v xml:space="preserve"> Tue, Jul  1 </v>
      </c>
      <c r="K94" s="99" t="str">
        <f>INDEX('Sort Table'!$A$4:$O$1304,MATCH(CONCATENATE($B96,"-",$C94),'Sort Table'!$A$4:$A$1304,0),MATCH(K$6,'Sort Table'!$A$4:$O$4,0))</f>
        <v xml:space="preserve"> Fri, Aug  1 </v>
      </c>
      <c r="L94" s="99" t="str">
        <f>INDEX('Sort Table'!$A$4:$O$1304,MATCH(CONCATENATE($B96,"-",$C94),'Sort Table'!$A$4:$A$1304,0),MATCH(L$6,'Sort Table'!$A$4:$O$4,0))</f>
        <v xml:space="preserve"> Mon, Sep  1 </v>
      </c>
      <c r="M94" s="99" t="str">
        <f>INDEX('Sort Table'!$A$4:$O$1304,MATCH(CONCATENATE($B96,"-",$C94),'Sort Table'!$A$4:$A$1304,0),MATCH(M$6,'Sort Table'!$A$4:$O$4,0))</f>
        <v xml:space="preserve"> Wed, Oct  1 </v>
      </c>
      <c r="N94" s="99" t="str">
        <f>INDEX('Sort Table'!$A$4:$O$1304,MATCH(CONCATENATE($B96,"-",$C94),'Sort Table'!$A$4:$A$1304,0),MATCH(N$6,'Sort Table'!$A$4:$O$4,0))</f>
        <v xml:space="preserve"> Sat, Nov  1 </v>
      </c>
      <c r="O94" s="99" t="str">
        <f>INDEX('Sort Table'!$A$4:$O$1304,MATCH(CONCATENATE($B96,"-",$C94),'Sort Table'!$A$4:$A$1304,0),MATCH(O$6,'Sort Table'!$A$4:$O$4,0))</f>
        <v xml:space="preserve"> Mon, Dec  1 </v>
      </c>
      <c r="P94" s="65"/>
      <c r="Q94" s="65"/>
    </row>
    <row r="95" spans="1:17" ht="13.8" thickBot="1" x14ac:dyDescent="0.3">
      <c r="A95" s="65"/>
      <c r="B95" s="98"/>
      <c r="C95" s="65" t="s">
        <v>31</v>
      </c>
      <c r="D95" s="100" t="str">
        <f>IF(INDEX('Sort Table'!$A$4:$O$1304,MATCH(CONCATENATE($B96,"-",$C95),'Sort Table'!$A$4:$A$1304,0),MATCH(D$6,'Sort Table'!$A$4:$O$4,0))=0,"",INDEX('Sort Table'!$A$4:$O$1304,MATCH(CONCATENATE($B96,"-",$C95),'Sort Table'!$A$4:$A$1304,0),MATCH(D$6,'Sort Table'!$A$4:$O$4,0)))</f>
        <v xml:space="preserve">          1:00</v>
      </c>
      <c r="E95" s="100" t="str">
        <f>IF(INDEX('Sort Table'!$A$4:$O$1304,MATCH(CONCATENATE($B96,"-",$C95),'Sort Table'!$A$4:$A$1304,0),MATCH(E$6,'Sort Table'!$A$4:$O$4,0))=0,"",INDEX('Sort Table'!$A$4:$O$1304,MATCH(CONCATENATE($B96,"-",$C95),'Sort Table'!$A$4:$A$1304,0),MATCH(E$6,'Sort Table'!$A$4:$O$4,0)))</f>
        <v xml:space="preserve">          1:00</v>
      </c>
      <c r="F95" s="100" t="str">
        <f>IF(INDEX('Sort Table'!$A$4:$O$1304,MATCH(CONCATENATE($B96,"-",$C95),'Sort Table'!$A$4:$A$1304,0),MATCH(F$6,'Sort Table'!$A$4:$O$4,0))=0,"",INDEX('Sort Table'!$A$4:$O$1304,MATCH(CONCATENATE($B96,"-",$C95),'Sort Table'!$A$4:$A$1304,0),MATCH(F$6,'Sort Table'!$A$4:$O$4,0)))</f>
        <v xml:space="preserve">          1:00</v>
      </c>
      <c r="G95" s="100" t="str">
        <f>IF(INDEX('Sort Table'!$A$4:$O$1304,MATCH(CONCATENATE($B96,"-",$C95),'Sort Table'!$A$4:$A$1304,0),MATCH(G$6,'Sort Table'!$A$4:$O$4,0))=0,"",INDEX('Sort Table'!$A$4:$O$1304,MATCH(CONCATENATE($B96,"-",$C95),'Sort Table'!$A$4:$A$1304,0),MATCH(G$6,'Sort Table'!$A$4:$O$4,0)))</f>
        <v xml:space="preserve">          1:00</v>
      </c>
      <c r="H95" s="100" t="str">
        <f>IF(INDEX('Sort Table'!$A$4:$O$1304,MATCH(CONCATENATE($B96,"-",$C95),'Sort Table'!$A$4:$A$1304,0),MATCH(H$6,'Sort Table'!$A$4:$O$4,0))=0,"",INDEX('Sort Table'!$A$4:$O$1304,MATCH(CONCATENATE($B96,"-",$C95),'Sort Table'!$A$4:$A$1304,0),MATCH(H$6,'Sort Table'!$A$4:$O$4,0)))</f>
        <v xml:space="preserve">          1:00</v>
      </c>
      <c r="I95" s="100" t="str">
        <f>INDEX('Sort Table'!$A$4:$O$1304,MATCH(CONCATENATE($B96,"-",$C95),'Sort Table'!$A$4:$A$1304,0),MATCH(I$6,'Sort Table'!$A$4:$O$4,0))</f>
        <v xml:space="preserve">          1:00</v>
      </c>
      <c r="J95" s="100" t="str">
        <f>INDEX('Sort Table'!$A$4:$O$1304,MATCH(CONCATENATE($B96,"-",$C95),'Sort Table'!$A$4:$A$1304,0),MATCH(J$6,'Sort Table'!$A$4:$O$4,0))</f>
        <v xml:space="preserve">          1:00</v>
      </c>
      <c r="K95" s="100" t="str">
        <f>INDEX('Sort Table'!$A$4:$O$1304,MATCH(CONCATENATE($B96,"-",$C95),'Sort Table'!$A$4:$A$1304,0),MATCH(K$6,'Sort Table'!$A$4:$O$4,0))</f>
        <v xml:space="preserve">          1:00</v>
      </c>
      <c r="L95" s="100" t="str">
        <f>INDEX('Sort Table'!$A$4:$O$1304,MATCH(CONCATENATE($B96,"-",$C95),'Sort Table'!$A$4:$A$1304,0),MATCH(L$6,'Sort Table'!$A$4:$O$4,0))</f>
        <v xml:space="preserve">          1:00</v>
      </c>
      <c r="M95" s="100" t="str">
        <f>INDEX('Sort Table'!$A$4:$O$1304,MATCH(CONCATENATE($B96,"-",$C95),'Sort Table'!$A$4:$A$1304,0),MATCH(M$6,'Sort Table'!$A$4:$O$4,0))</f>
        <v xml:space="preserve">          1:00</v>
      </c>
      <c r="N95" s="100" t="str">
        <f>INDEX('Sort Table'!$A$4:$O$1304,MATCH(CONCATENATE($B96,"-",$C95),'Sort Table'!$A$4:$A$1304,0),MATCH(N$6,'Sort Table'!$A$4:$O$4,0))</f>
        <v xml:space="preserve">          1:00</v>
      </c>
      <c r="O95" s="100" t="str">
        <f>INDEX('Sort Table'!$A$4:$O$1304,MATCH(CONCATENATE($B96,"-",$C95),'Sort Table'!$A$4:$A$1304,0),MATCH(O$6,'Sort Table'!$A$4:$O$4,0))</f>
        <v xml:space="preserve">          1:00</v>
      </c>
      <c r="P95" s="65"/>
      <c r="Q95" s="65"/>
    </row>
    <row r="96" spans="1:17" x14ac:dyDescent="0.25">
      <c r="A96" s="65"/>
      <c r="B96" s="98" t="s">
        <v>287</v>
      </c>
      <c r="C96" s="65" t="s">
        <v>36</v>
      </c>
      <c r="D96" s="91">
        <f>INDEX('Sort Table'!$A$4:$O$1304,MATCH(CONCATENATE($B96,"-",$C96),'Sort Table'!$A$4:$A$1304,0),MATCH(D$6,'Sort Table'!$A$4:$O$4,0))</f>
        <v>23000</v>
      </c>
      <c r="E96" s="91">
        <f>INDEX('Sort Table'!$A$4:$O$1304,MATCH(CONCATENATE($B96,"-",$C96),'Sort Table'!$A$4:$A$1304,0),MATCH(E$6,'Sort Table'!$A$4:$O$4,0))</f>
        <v>23000</v>
      </c>
      <c r="F96" s="91">
        <f>INDEX('Sort Table'!$A$4:$O$1304,MATCH(CONCATENATE($B96,"-",$C96),'Sort Table'!$A$4:$A$1304,0),MATCH(F$6,'Sort Table'!$A$4:$O$4,0))</f>
        <v>23000</v>
      </c>
      <c r="G96" s="91">
        <f>INDEX('Sort Table'!$A$4:$O$1304,MATCH(CONCATENATE($B96,"-",$C96),'Sort Table'!$A$4:$A$1304,0),MATCH(G$6,'Sort Table'!$A$4:$O$4,0))</f>
        <v>23000</v>
      </c>
      <c r="H96" s="91">
        <f>INDEX('Sort Table'!$A$4:$O$1304,MATCH(CONCATENATE($B96,"-",$C96),'Sort Table'!$A$4:$A$1304,0),MATCH(H$6,'Sort Table'!$A$4:$O$4,0))</f>
        <v>23000</v>
      </c>
      <c r="I96" s="91">
        <f>INDEX('Sort Table'!$A$4:$O$1304,MATCH(CONCATENATE($B96,"-",$C96),'Sort Table'!$A$4:$A$1304,0),MATCH(I$6,'Sort Table'!$A$4:$O$4,0))</f>
        <v>23000</v>
      </c>
      <c r="J96" s="91">
        <f>INDEX('Sort Table'!$A$4:$O$1304,MATCH(CONCATENATE($B96,"-",$C96),'Sort Table'!$A$4:$A$1304,0),MATCH(J$6,'Sort Table'!$A$4:$O$4,0))</f>
        <v>23000</v>
      </c>
      <c r="K96" s="91">
        <f>INDEX('Sort Table'!$A$4:$O$1304,MATCH(CONCATENATE($B96,"-",$C96),'Sort Table'!$A$4:$A$1304,0),MATCH(K$6,'Sort Table'!$A$4:$O$4,0))</f>
        <v>23000</v>
      </c>
      <c r="L96" s="91">
        <f>INDEX('Sort Table'!$A$4:$O$1304,MATCH(CONCATENATE($B96,"-",$C96),'Sort Table'!$A$4:$A$1304,0),MATCH(L$6,'Sort Table'!$A$4:$O$4,0))</f>
        <v>23000</v>
      </c>
      <c r="M96" s="91">
        <f>INDEX('Sort Table'!$A$4:$O$1304,MATCH(CONCATENATE($B96,"-",$C96),'Sort Table'!$A$4:$A$1304,0),MATCH(M$6,'Sort Table'!$A$4:$O$4,0))</f>
        <v>23000</v>
      </c>
      <c r="N96" s="91">
        <f>INDEX('Sort Table'!$A$4:$O$1304,MATCH(CONCATENATE($B96,"-",$C96),'Sort Table'!$A$4:$A$1304,0),MATCH(N$6,'Sort Table'!$A$4:$O$4,0))</f>
        <v>23000</v>
      </c>
      <c r="O96" s="91">
        <f>INDEX('Sort Table'!$A$4:$O$1304,MATCH(CONCATENATE($B96,"-",$C96),'Sort Table'!$A$4:$A$1304,0),MATCH(O$6,'Sort Table'!$A$4:$O$4,0))</f>
        <v>23000</v>
      </c>
      <c r="P96" s="67">
        <f>MAX(D96:O96)</f>
        <v>23000</v>
      </c>
      <c r="Q96" s="67">
        <f>SUM(D96:O96)/12</f>
        <v>23000</v>
      </c>
    </row>
    <row r="97" spans="1:17" ht="13.8" thickBot="1" x14ac:dyDescent="0.3">
      <c r="A97" s="65"/>
      <c r="B97" s="65"/>
      <c r="C97" s="104"/>
      <c r="D97" s="104"/>
      <c r="E97" s="104"/>
      <c r="F97" s="104"/>
      <c r="G97" s="104"/>
      <c r="H97" s="104"/>
      <c r="I97" s="104"/>
      <c r="J97" s="104"/>
      <c r="K97" s="104"/>
      <c r="L97" s="104"/>
      <c r="M97" s="104"/>
      <c r="N97" s="104"/>
      <c r="O97" s="104"/>
      <c r="P97" s="104"/>
      <c r="Q97" s="65"/>
    </row>
    <row r="98" spans="1:17" x14ac:dyDescent="0.25">
      <c r="A98" s="65" t="s">
        <v>282</v>
      </c>
      <c r="B98" s="98"/>
      <c r="C98" s="65" t="s">
        <v>18</v>
      </c>
      <c r="D98" s="99" t="str">
        <f>INDEX('Sort Table'!$A$4:$O$1304,MATCH(CONCATENATE($B100,"-",$C98),'Sort Table'!$A$4:$A$1304,0),MATCH(D$6,'Sort Table'!$A$4:$O$4,0))</f>
        <v xml:space="preserve"> Thu, Jan  23 </v>
      </c>
      <c r="E98" s="99" t="str">
        <f>INDEX('Sort Table'!$A$4:$O$1304,MATCH(CONCATENATE($B100,"-",$C98),'Sort Table'!$A$4:$A$1304,0),MATCH(E$6,'Sort Table'!$A$4:$O$4,0))</f>
        <v xml:space="preserve"> Tue, Feb  25 </v>
      </c>
      <c r="F98" s="99" t="str">
        <f>INDEX('Sort Table'!$A$4:$O$1304,MATCH(CONCATENATE($B100,"-",$C98),'Sort Table'!$A$4:$A$1304,0),MATCH(F$6,'Sort Table'!$A$4:$O$4,0))</f>
        <v xml:space="preserve"> Wed, Mar  5 </v>
      </c>
      <c r="G98" s="99" t="str">
        <f>INDEX('Sort Table'!$A$4:$O$1304,MATCH(CONCATENATE($B100,"-",$C98),'Sort Table'!$A$4:$A$1304,0),MATCH(G$6,'Sort Table'!$A$4:$O$4,0))</f>
        <v xml:space="preserve"> Mon, Apr  28 </v>
      </c>
      <c r="H98" s="99" t="str">
        <f>INDEX('Sort Table'!$A$4:$O$1304,MATCH(CONCATENATE($B100,"-",$C98),'Sort Table'!$A$4:$A$1304,0),MATCH(H$6,'Sort Table'!$A$4:$O$4,0))</f>
        <v xml:space="preserve"> Fri, May  23 </v>
      </c>
      <c r="I98" s="99" t="str">
        <f>INDEX('Sort Table'!$A$4:$O$1304,MATCH(CONCATENATE($B100,"-",$C98),'Sort Table'!$A$4:$A$1304,0),MATCH(I$6,'Sort Table'!$A$4:$O$4,0))</f>
        <v xml:space="preserve"> Tue, Jun  10 </v>
      </c>
      <c r="J98" s="99" t="str">
        <f>INDEX('Sort Table'!$A$4:$O$1304,MATCH(CONCATENATE($B100,"-",$C98),'Sort Table'!$A$4:$A$1304,0),MATCH(J$6,'Sort Table'!$A$4:$O$4,0))</f>
        <v xml:space="preserve"> Wed, Jul  30 </v>
      </c>
      <c r="K98" s="99" t="str">
        <f>INDEX('Sort Table'!$A$4:$O$1304,MATCH(CONCATENATE($B100,"-",$C98),'Sort Table'!$A$4:$A$1304,0),MATCH(K$6,'Sort Table'!$A$4:$O$4,0))</f>
        <v xml:space="preserve"> Thu, Aug  21 </v>
      </c>
      <c r="L98" s="99" t="str">
        <f>INDEX('Sort Table'!$A$4:$O$1304,MATCH(CONCATENATE($B100,"-",$C98),'Sort Table'!$A$4:$A$1304,0),MATCH(L$6,'Sort Table'!$A$4:$O$4,0))</f>
        <v xml:space="preserve"> Tue, Sep  2 </v>
      </c>
      <c r="M98" s="99" t="str">
        <f>INDEX('Sort Table'!$A$4:$O$1304,MATCH(CONCATENATE($B100,"-",$C98),'Sort Table'!$A$4:$A$1304,0),MATCH(M$6,'Sort Table'!$A$4:$O$4,0))</f>
        <v xml:space="preserve"> Thu, Oct  2 </v>
      </c>
      <c r="N98" s="99" t="str">
        <f>INDEX('Sort Table'!$A$4:$O$1304,MATCH(CONCATENATE($B100,"-",$C98),'Sort Table'!$A$4:$A$1304,0),MATCH(N$6,'Sort Table'!$A$4:$O$4,0))</f>
        <v xml:space="preserve"> Mon, Nov  24 </v>
      </c>
      <c r="O98" s="99" t="str">
        <f>INDEX('Sort Table'!$A$4:$O$1304,MATCH(CONCATENATE($B100,"-",$C98),'Sort Table'!$A$4:$A$1304,0),MATCH(O$6,'Sort Table'!$A$4:$O$4,0))</f>
        <v xml:space="preserve"> Mon, Dec  15 </v>
      </c>
      <c r="P98" s="65"/>
      <c r="Q98" s="65"/>
    </row>
    <row r="99" spans="1:17" ht="13.8" thickBot="1" x14ac:dyDescent="0.3">
      <c r="A99" s="65"/>
      <c r="B99" s="98"/>
      <c r="C99" s="65" t="s">
        <v>31</v>
      </c>
      <c r="D99" s="100" t="str">
        <f>INDEX('Sort Table'!$A$4:$O$1304,MATCH(CONCATENATE($B100,"-",$C99),'Sort Table'!$A$4:$A$1304,0),MATCH(D$6,'Sort Table'!$A$4:$O$4,0))</f>
        <v xml:space="preserve">          8:00</v>
      </c>
      <c r="E99" s="100" t="str">
        <f>INDEX('Sort Table'!$A$4:$O$1304,MATCH(CONCATENATE($B100,"-",$C99),'Sort Table'!$A$4:$A$1304,0),MATCH(E$6,'Sort Table'!$A$4:$O$4,0))</f>
        <v xml:space="preserve">           17:00</v>
      </c>
      <c r="F99" s="100" t="str">
        <f>INDEX('Sort Table'!$A$4:$O$1304,MATCH(CONCATENATE($B100,"-",$C99),'Sort Table'!$A$4:$A$1304,0),MATCH(F$6,'Sort Table'!$A$4:$O$4,0))</f>
        <v xml:space="preserve">           16:00</v>
      </c>
      <c r="G99" s="100" t="str">
        <f>INDEX('Sort Table'!$A$4:$O$1304,MATCH(CONCATENATE($B100,"-",$C99),'Sort Table'!$A$4:$A$1304,0),MATCH(G$6,'Sort Table'!$A$4:$O$4,0))</f>
        <v xml:space="preserve">           17:00</v>
      </c>
      <c r="H99" s="100" t="str">
        <f>INDEX('Sort Table'!$A$4:$O$1304,MATCH(CONCATENATE($B100,"-",$C99),'Sort Table'!$A$4:$A$1304,0),MATCH(H$6,'Sort Table'!$A$4:$O$4,0))</f>
        <v xml:space="preserve">           16:00</v>
      </c>
      <c r="I99" s="100" t="str">
        <f>INDEX('Sort Table'!$A$4:$O$1304,MATCH(CONCATENATE($B100,"-",$C99),'Sort Table'!$A$4:$A$1304,0),MATCH(I$6,'Sort Table'!$A$4:$O$4,0))</f>
        <v xml:space="preserve">           16:00</v>
      </c>
      <c r="J99" s="100" t="str">
        <f>INDEX('Sort Table'!$A$4:$O$1304,MATCH(CONCATENATE($B100,"-",$C99),'Sort Table'!$A$4:$A$1304,0),MATCH(J$6,'Sort Table'!$A$4:$O$4,0))</f>
        <v xml:space="preserve">           17:00</v>
      </c>
      <c r="K99" s="100" t="str">
        <f>INDEX('Sort Table'!$A$4:$O$1304,MATCH(CONCATENATE($B100,"-",$C99),'Sort Table'!$A$4:$A$1304,0),MATCH(K$6,'Sort Table'!$A$4:$O$4,0))</f>
        <v xml:space="preserve">           17:00</v>
      </c>
      <c r="L99" s="100" t="str">
        <f>INDEX('Sort Table'!$A$4:$O$1304,MATCH(CONCATENATE($B100,"-",$C99),'Sort Table'!$A$4:$A$1304,0),MATCH(L$6,'Sort Table'!$A$4:$O$4,0))</f>
        <v xml:space="preserve">           17:00</v>
      </c>
      <c r="M99" s="100" t="str">
        <f>INDEX('Sort Table'!$A$4:$O$1304,MATCH(CONCATENATE($B100,"-",$C99),'Sort Table'!$A$4:$A$1304,0),MATCH(M$6,'Sort Table'!$A$4:$O$4,0))</f>
        <v xml:space="preserve">           18:00</v>
      </c>
      <c r="N99" s="100" t="str">
        <f>INDEX('Sort Table'!$A$4:$O$1304,MATCH(CONCATENATE($B100,"-",$C99),'Sort Table'!$A$4:$A$1304,0),MATCH(N$6,'Sort Table'!$A$4:$O$4,0))</f>
        <v xml:space="preserve">           17:00</v>
      </c>
      <c r="O99" s="100" t="str">
        <f>INDEX('Sort Table'!$A$4:$O$1304,MATCH(CONCATENATE($B100,"-",$C99),'Sort Table'!$A$4:$A$1304,0),MATCH(O$6,'Sort Table'!$A$4:$O$4,0))</f>
        <v xml:space="preserve">          8:00</v>
      </c>
      <c r="P99" s="65"/>
      <c r="Q99" s="65"/>
    </row>
    <row r="100" spans="1:17" x14ac:dyDescent="0.25">
      <c r="A100" s="65"/>
      <c r="B100" s="98" t="s">
        <v>282</v>
      </c>
      <c r="C100" s="65" t="s">
        <v>36</v>
      </c>
      <c r="D100" s="91">
        <f>INDEX('Sort Table'!$A$4:$O$1304,MATCH(CONCATENATE($B100,"-",$C100),'Sort Table'!$A$4:$A$1304,0),MATCH(D$6,'Sort Table'!$A$4:$O$4,0))</f>
        <v>12444</v>
      </c>
      <c r="E100" s="91">
        <f>INDEX('Sort Table'!$A$4:$O$1304,MATCH(CONCATENATE($B100,"-",$C100),'Sort Table'!$A$4:$A$1304,0),MATCH(E$6,'Sort Table'!$A$4:$O$4,0))</f>
        <v>9408</v>
      </c>
      <c r="F100" s="91">
        <f>INDEX('Sort Table'!$A$4:$O$1304,MATCH(CONCATENATE($B100,"-",$C100),'Sort Table'!$A$4:$A$1304,0),MATCH(F$6,'Sort Table'!$A$4:$O$4,0))</f>
        <v>9018</v>
      </c>
      <c r="G100" s="91">
        <f>INDEX('Sort Table'!$A$4:$O$1304,MATCH(CONCATENATE($B100,"-",$C100),'Sort Table'!$A$4:$A$1304,0),MATCH(G$6,'Sort Table'!$A$4:$O$4,0))</f>
        <v>12473</v>
      </c>
      <c r="H100" s="91">
        <f>INDEX('Sort Table'!$A$4:$O$1304,MATCH(CONCATENATE($B100,"-",$C100),'Sort Table'!$A$4:$A$1304,0),MATCH(H$6,'Sort Table'!$A$4:$O$4,0))</f>
        <v>12655</v>
      </c>
      <c r="I100" s="91">
        <f>INDEX('Sort Table'!$A$4:$O$1304,MATCH(CONCATENATE($B100,"-",$C100),'Sort Table'!$A$4:$A$1304,0),MATCH(I$6,'Sort Table'!$A$4:$O$4,0))</f>
        <v>13244</v>
      </c>
      <c r="J100" s="91">
        <f>INDEX('Sort Table'!$A$4:$O$1304,MATCH(CONCATENATE($B100,"-",$C100),'Sort Table'!$A$4:$A$1304,0),MATCH(J$6,'Sort Table'!$A$4:$O$4,0))</f>
        <v>12957</v>
      </c>
      <c r="K100" s="91">
        <f>INDEX('Sort Table'!$A$4:$O$1304,MATCH(CONCATENATE($B100,"-",$C100),'Sort Table'!$A$4:$A$1304,0),MATCH(K$6,'Sort Table'!$A$4:$O$4,0))</f>
        <v>13556</v>
      </c>
      <c r="L100" s="91">
        <f>INDEX('Sort Table'!$A$4:$O$1304,MATCH(CONCATENATE($B100,"-",$C100),'Sort Table'!$A$4:$A$1304,0),MATCH(L$6,'Sort Table'!$A$4:$O$4,0))</f>
        <v>13084</v>
      </c>
      <c r="M100" s="91">
        <f>INDEX('Sort Table'!$A$4:$O$1304,MATCH(CONCATENATE($B100,"-",$C100),'Sort Table'!$A$4:$A$1304,0),MATCH(M$6,'Sort Table'!$A$4:$O$4,0))</f>
        <v>12339</v>
      </c>
      <c r="N100" s="91">
        <f>INDEX('Sort Table'!$A$4:$O$1304,MATCH(CONCATENATE($B100,"-",$C100),'Sort Table'!$A$4:$A$1304,0),MATCH(N$6,'Sort Table'!$A$4:$O$4,0))</f>
        <v>9516</v>
      </c>
      <c r="O100" s="91">
        <f>INDEX('Sort Table'!$A$4:$O$1304,MATCH(CONCATENATE($B100,"-",$C100),'Sort Table'!$A$4:$A$1304,0),MATCH(O$6,'Sort Table'!$A$4:$O$4,0))</f>
        <v>9621</v>
      </c>
      <c r="P100" s="67">
        <f>MAX(D100:O100)</f>
        <v>13556</v>
      </c>
      <c r="Q100" s="67">
        <f>SUM(D100:O100)/12</f>
        <v>11692.916666666666</v>
      </c>
    </row>
    <row r="101" spans="1:17" ht="13.8" thickBot="1" x14ac:dyDescent="0.3">
      <c r="A101" s="65"/>
      <c r="B101" s="65"/>
      <c r="C101" s="65"/>
      <c r="D101" s="101"/>
      <c r="E101" s="101"/>
      <c r="F101" s="101"/>
      <c r="G101" s="101"/>
      <c r="H101" s="101"/>
      <c r="I101" s="101"/>
      <c r="J101" s="101"/>
      <c r="K101" s="101"/>
      <c r="L101" s="101"/>
      <c r="M101" s="101"/>
      <c r="N101" s="101"/>
      <c r="O101" s="101"/>
      <c r="P101" s="65"/>
      <c r="Q101" s="65"/>
    </row>
    <row r="102" spans="1:17" x14ac:dyDescent="0.25">
      <c r="A102" s="65" t="s">
        <v>2</v>
      </c>
      <c r="B102" s="98"/>
      <c r="C102" s="65" t="s">
        <v>18</v>
      </c>
      <c r="D102" s="99" t="str">
        <f>INDEX('Sort Table'!$A$4:$O$1304,MATCH(CONCATENATE($B104,"-",$C102),'Sort Table'!$A$4:$A$1304,0),MATCH(D$6,'Sort Table'!$A$4:$O$4,0))</f>
        <v xml:space="preserve"> Tue, Jan  7 </v>
      </c>
      <c r="E102" s="99" t="str">
        <f>INDEX('Sort Table'!$A$4:$O$1304,MATCH(CONCATENATE($B104,"-",$C102),'Sort Table'!$A$4:$A$1304,0),MATCH(E$6,'Sort Table'!$A$4:$O$4,0))</f>
        <v xml:space="preserve"> Fri, Feb  28 </v>
      </c>
      <c r="F102" s="99" t="str">
        <f>INDEX('Sort Table'!$A$4:$O$1304,MATCH(CONCATENATE($B104,"-",$C102),'Sort Table'!$A$4:$A$1304,0),MATCH(F$6,'Sort Table'!$A$4:$O$4,0))</f>
        <v xml:space="preserve"> Fri, Mar  7 </v>
      </c>
      <c r="G102" s="99" t="str">
        <f>INDEX('Sort Table'!$A$4:$O$1304,MATCH(CONCATENATE($B104,"-",$C102),'Sort Table'!$A$4:$A$1304,0),MATCH(G$6,'Sort Table'!$A$4:$O$4,0))</f>
        <v xml:space="preserve"> Mon, Apr  28 </v>
      </c>
      <c r="H102" s="99" t="str">
        <f>INDEX('Sort Table'!$A$4:$O$1304,MATCH(CONCATENATE($B104,"-",$C102),'Sort Table'!$A$4:$A$1304,0),MATCH(H$6,'Sort Table'!$A$4:$O$4,0))</f>
        <v xml:space="preserve"> Wed, May  28 </v>
      </c>
      <c r="I102" s="99" t="str">
        <f>INDEX('Sort Table'!$A$4:$O$1304,MATCH(CONCATENATE($B104,"-",$C102),'Sort Table'!$A$4:$A$1304,0),MATCH(I$6,'Sort Table'!$A$4:$O$4,0))</f>
        <v xml:space="preserve"> Mon, Jun  30 </v>
      </c>
      <c r="J102" s="99" t="str">
        <f>INDEX('Sort Table'!$A$4:$O$1304,MATCH(CONCATENATE($B104,"-",$C102),'Sort Table'!$A$4:$A$1304,0),MATCH(J$6,'Sort Table'!$A$4:$O$4,0))</f>
        <v xml:space="preserve"> Mon, Jul  28 </v>
      </c>
      <c r="K102" s="99" t="str">
        <f>INDEX('Sort Table'!$A$4:$O$1304,MATCH(CONCATENATE($B104,"-",$C102),'Sort Table'!$A$4:$A$1304,0),MATCH(K$6,'Sort Table'!$A$4:$O$4,0))</f>
        <v xml:space="preserve"> Fri, Aug  22 </v>
      </c>
      <c r="L102" s="99" t="str">
        <f>INDEX('Sort Table'!$A$4:$O$1304,MATCH(CONCATENATE($B104,"-",$C102),'Sort Table'!$A$4:$A$1304,0),MATCH(L$6,'Sort Table'!$A$4:$O$4,0))</f>
        <v xml:space="preserve"> Tue, Sep  2 </v>
      </c>
      <c r="M102" s="99" t="str">
        <f>INDEX('Sort Table'!$A$4:$O$1304,MATCH(CONCATENATE($B104,"-",$C102),'Sort Table'!$A$4:$A$1304,0),MATCH(M$6,'Sort Table'!$A$4:$O$4,0))</f>
        <v xml:space="preserve"> Thu, Oct  2 </v>
      </c>
      <c r="N102" s="99" t="str">
        <f>INDEX('Sort Table'!$A$4:$O$1304,MATCH(CONCATENATE($B104,"-",$C102),'Sort Table'!$A$4:$A$1304,0),MATCH(N$6,'Sort Table'!$A$4:$O$4,0))</f>
        <v xml:space="preserve"> Wed, Nov  19 </v>
      </c>
      <c r="O102" s="99" t="str">
        <f>INDEX('Sort Table'!$A$4:$O$1304,MATCH(CONCATENATE($B104,"-",$C102),'Sort Table'!$A$4:$A$1304,0),MATCH(O$6,'Sort Table'!$A$4:$O$4,0))</f>
        <v xml:space="preserve"> Mon, Dec  15 </v>
      </c>
      <c r="P102" s="65"/>
      <c r="Q102" s="65"/>
    </row>
    <row r="103" spans="1:17" ht="13.8" thickBot="1" x14ac:dyDescent="0.3">
      <c r="A103" s="65"/>
      <c r="B103" s="98"/>
      <c r="C103" s="65" t="s">
        <v>31</v>
      </c>
      <c r="D103" s="100" t="str">
        <f>INDEX('Sort Table'!$A$4:$O$1304,MATCH(CONCATENATE($B104,"-",$C103),'Sort Table'!$A$4:$A$1304,0),MATCH(D$6,'Sort Table'!$A$4:$O$4,0))</f>
        <v xml:space="preserve">           10:00</v>
      </c>
      <c r="E103" s="100" t="str">
        <f>INDEX('Sort Table'!$A$4:$O$1304,MATCH(CONCATENATE($B104,"-",$C103),'Sort Table'!$A$4:$A$1304,0),MATCH(E$6,'Sort Table'!$A$4:$O$4,0))</f>
        <v xml:space="preserve">          9:00</v>
      </c>
      <c r="F103" s="100" t="str">
        <f>INDEX('Sort Table'!$A$4:$O$1304,MATCH(CONCATENATE($B104,"-",$C103),'Sort Table'!$A$4:$A$1304,0),MATCH(F$6,'Sort Table'!$A$4:$O$4,0))</f>
        <v xml:space="preserve">           10:00</v>
      </c>
      <c r="G103" s="100" t="str">
        <f>INDEX('Sort Table'!$A$4:$O$1304,MATCH(CONCATENATE($B104,"-",$C103),'Sort Table'!$A$4:$A$1304,0),MATCH(G$6,'Sort Table'!$A$4:$O$4,0))</f>
        <v xml:space="preserve">           17:00</v>
      </c>
      <c r="H103" s="100" t="str">
        <f>INDEX('Sort Table'!$A$4:$O$1304,MATCH(CONCATENATE($B104,"-",$C103),'Sort Table'!$A$4:$A$1304,0),MATCH(H$6,'Sort Table'!$A$4:$O$4,0))</f>
        <v xml:space="preserve">           17:00</v>
      </c>
      <c r="I103" s="100" t="str">
        <f>INDEX('Sort Table'!$A$4:$O$1304,MATCH(CONCATENATE($B104,"-",$C103),'Sort Table'!$A$4:$A$1304,0),MATCH(I$6,'Sort Table'!$A$4:$O$4,0))</f>
        <v xml:space="preserve">           17:00</v>
      </c>
      <c r="J103" s="100" t="str">
        <f>INDEX('Sort Table'!$A$4:$O$1304,MATCH(CONCATENATE($B104,"-",$C103),'Sort Table'!$A$4:$A$1304,0),MATCH(J$6,'Sort Table'!$A$4:$O$4,0))</f>
        <v xml:space="preserve">           17:00</v>
      </c>
      <c r="K103" s="100" t="str">
        <f>INDEX('Sort Table'!$A$4:$O$1304,MATCH(CONCATENATE($B104,"-",$C103),'Sort Table'!$A$4:$A$1304,0),MATCH(K$6,'Sort Table'!$A$4:$O$4,0))</f>
        <v xml:space="preserve">           15:00</v>
      </c>
      <c r="L103" s="100" t="str">
        <f>INDEX('Sort Table'!$A$4:$O$1304,MATCH(CONCATENATE($B104,"-",$C103),'Sort Table'!$A$4:$A$1304,0),MATCH(L$6,'Sort Table'!$A$4:$O$4,0))</f>
        <v xml:space="preserve">           15:00</v>
      </c>
      <c r="M103" s="100" t="str">
        <f>INDEX('Sort Table'!$A$4:$O$1304,MATCH(CONCATENATE($B104,"-",$C103),'Sort Table'!$A$4:$A$1304,0),MATCH(M$6,'Sort Table'!$A$4:$O$4,0))</f>
        <v xml:space="preserve">           17:00</v>
      </c>
      <c r="N103" s="100" t="str">
        <f>INDEX('Sort Table'!$A$4:$O$1304,MATCH(CONCATENATE($B104,"-",$C103),'Sort Table'!$A$4:$A$1304,0),MATCH(N$6,'Sort Table'!$A$4:$O$4,0))</f>
        <v xml:space="preserve">          9:00</v>
      </c>
      <c r="O103" s="100" t="str">
        <f>INDEX('Sort Table'!$A$4:$O$1304,MATCH(CONCATENATE($B104,"-",$C103),'Sort Table'!$A$4:$A$1304,0),MATCH(O$6,'Sort Table'!$A$4:$O$4,0))</f>
        <v xml:space="preserve">          9:00</v>
      </c>
      <c r="P103" s="65"/>
      <c r="Q103" s="65"/>
    </row>
    <row r="104" spans="1:17" x14ac:dyDescent="0.25">
      <c r="A104" s="65"/>
      <c r="B104" s="98" t="s">
        <v>2</v>
      </c>
      <c r="C104" s="65" t="s">
        <v>36</v>
      </c>
      <c r="D104" s="91">
        <f>INDEX('Sort Table'!$A$4:$O$1304,MATCH(CONCATENATE($B104,"-",$C104),'Sort Table'!$A$4:$A$1304,0),MATCH(D$6,'Sort Table'!$A$4:$O$4,0))</f>
        <v>8505</v>
      </c>
      <c r="E104" s="91">
        <f>INDEX('Sort Table'!$A$4:$O$1304,MATCH(CONCATENATE($B104,"-",$C104),'Sort Table'!$A$4:$A$1304,0),MATCH(E$6,'Sort Table'!$A$4:$O$4,0))</f>
        <v>6861</v>
      </c>
      <c r="F104" s="91">
        <f>INDEX('Sort Table'!$A$4:$O$1304,MATCH(CONCATENATE($B104,"-",$C104),'Sort Table'!$A$4:$A$1304,0),MATCH(F$6,'Sort Table'!$A$4:$O$4,0))</f>
        <v>5883</v>
      </c>
      <c r="G104" s="91">
        <f>INDEX('Sort Table'!$A$4:$O$1304,MATCH(CONCATENATE($B104,"-",$C104),'Sort Table'!$A$4:$A$1304,0),MATCH(G$6,'Sort Table'!$A$4:$O$4,0))</f>
        <v>6515</v>
      </c>
      <c r="H104" s="91">
        <f>INDEX('Sort Table'!$A$4:$O$1304,MATCH(CONCATENATE($B104,"-",$C104),'Sort Table'!$A$4:$A$1304,0),MATCH(H$6,'Sort Table'!$A$4:$O$4,0))</f>
        <v>7297</v>
      </c>
      <c r="I104" s="91">
        <f>INDEX('Sort Table'!$A$4:$O$1304,MATCH(CONCATENATE($B104,"-",$C104),'Sort Table'!$A$4:$A$1304,0),MATCH(I$6,'Sort Table'!$A$4:$O$4,0))</f>
        <v>8300</v>
      </c>
      <c r="J104" s="91">
        <f>INDEX('Sort Table'!$A$4:$O$1304,MATCH(CONCATENATE($B104,"-",$C104),'Sort Table'!$A$4:$A$1304,0),MATCH(J$6,'Sort Table'!$A$4:$O$4,0))</f>
        <v>8358</v>
      </c>
      <c r="K104" s="91">
        <f>INDEX('Sort Table'!$A$4:$O$1304,MATCH(CONCATENATE($B104,"-",$C104),'Sort Table'!$A$4:$A$1304,0),MATCH(K$6,'Sort Table'!$A$4:$O$4,0))</f>
        <v>8658</v>
      </c>
      <c r="L104" s="91">
        <f>INDEX('Sort Table'!$A$4:$O$1304,MATCH(CONCATENATE($B104,"-",$C104),'Sort Table'!$A$4:$A$1304,0),MATCH(L$6,'Sort Table'!$A$4:$O$4,0))</f>
        <v>8237</v>
      </c>
      <c r="M104" s="91">
        <f>INDEX('Sort Table'!$A$4:$O$1304,MATCH(CONCATENATE($B104,"-",$C104),'Sort Table'!$A$4:$A$1304,0),MATCH(M$6,'Sort Table'!$A$4:$O$4,0))</f>
        <v>6928</v>
      </c>
      <c r="N104" s="91">
        <f>INDEX('Sort Table'!$A$4:$O$1304,MATCH(CONCATENATE($B104,"-",$C104),'Sort Table'!$A$4:$A$1304,0),MATCH(N$6,'Sort Table'!$A$4:$O$4,0))</f>
        <v>7506</v>
      </c>
      <c r="O104" s="91">
        <f>INDEX('Sort Table'!$A$4:$O$1304,MATCH(CONCATENATE($B104,"-",$C104),'Sort Table'!$A$4:$A$1304,0),MATCH(O$6,'Sort Table'!$A$4:$O$4,0))</f>
        <v>6384</v>
      </c>
      <c r="P104" s="67">
        <f>MAX(D104:O104)</f>
        <v>8658</v>
      </c>
      <c r="Q104" s="67">
        <f>SUM(D104:O104)/12</f>
        <v>7452.666666666667</v>
      </c>
    </row>
    <row r="105" spans="1:17" x14ac:dyDescent="0.25">
      <c r="A105" s="65"/>
      <c r="B105" s="65"/>
      <c r="C105" s="65"/>
      <c r="D105" s="101"/>
      <c r="E105" s="101"/>
      <c r="F105" s="101"/>
      <c r="G105" s="101"/>
      <c r="H105" s="101"/>
      <c r="I105" s="101"/>
      <c r="J105" s="101"/>
      <c r="K105" s="101"/>
      <c r="L105" s="101"/>
      <c r="M105" s="101"/>
      <c r="N105" s="101"/>
      <c r="O105" s="101"/>
      <c r="P105" s="65"/>
      <c r="Q105" s="65"/>
    </row>
    <row r="106" spans="1:17" x14ac:dyDescent="0.25">
      <c r="A106" s="65" t="s">
        <v>453</v>
      </c>
      <c r="B106" s="65"/>
      <c r="C106" s="102"/>
      <c r="D106" s="103">
        <f t="shared" ref="D106:O106" si="1">SUM(D80,D88,D100,D92,D104,D84)</f>
        <v>900415</v>
      </c>
      <c r="E106" s="103">
        <f t="shared" si="1"/>
        <v>777970</v>
      </c>
      <c r="F106" s="103">
        <f t="shared" si="1"/>
        <v>747631</v>
      </c>
      <c r="G106" s="103">
        <f t="shared" si="1"/>
        <v>880469</v>
      </c>
      <c r="H106" s="103">
        <f t="shared" si="1"/>
        <v>930560</v>
      </c>
      <c r="I106" s="103">
        <f t="shared" si="1"/>
        <v>1211459</v>
      </c>
      <c r="J106" s="103">
        <f t="shared" si="1"/>
        <v>1220691</v>
      </c>
      <c r="K106" s="103">
        <f t="shared" si="1"/>
        <v>1251169</v>
      </c>
      <c r="L106" s="103">
        <f t="shared" si="1"/>
        <v>1177883</v>
      </c>
      <c r="M106" s="103">
        <f t="shared" si="1"/>
        <v>1137291</v>
      </c>
      <c r="N106" s="103">
        <f t="shared" si="1"/>
        <v>966128</v>
      </c>
      <c r="O106" s="103">
        <f t="shared" si="1"/>
        <v>915787</v>
      </c>
      <c r="P106" s="103">
        <f>SUM(P77:P105)</f>
        <v>1301312</v>
      </c>
      <c r="Q106" s="103">
        <f>SUM(Q77:Q105)</f>
        <v>1032787.7499999999</v>
      </c>
    </row>
    <row r="107" spans="1:17" x14ac:dyDescent="0.25">
      <c r="A107" s="65"/>
      <c r="B107" s="65"/>
      <c r="C107" s="102"/>
      <c r="D107" s="104"/>
      <c r="E107" s="104"/>
      <c r="F107" s="104"/>
      <c r="G107" s="104"/>
      <c r="H107" s="104"/>
      <c r="I107" s="104"/>
      <c r="J107" s="104"/>
      <c r="K107" s="104"/>
      <c r="L107" s="104"/>
      <c r="M107" s="104"/>
      <c r="N107" s="104"/>
      <c r="O107" s="104"/>
      <c r="P107" s="104"/>
      <c r="Q107" s="104"/>
    </row>
    <row r="108" spans="1:17" x14ac:dyDescent="0.25">
      <c r="A108" s="65"/>
      <c r="B108" s="65"/>
      <c r="C108" s="65"/>
      <c r="D108" s="65"/>
      <c r="E108" s="65"/>
      <c r="F108" s="65"/>
      <c r="G108" s="65"/>
      <c r="H108" s="65"/>
      <c r="I108" s="65"/>
      <c r="J108" s="65"/>
      <c r="K108" s="65"/>
      <c r="L108" s="65"/>
      <c r="M108" s="65"/>
      <c r="N108" s="65"/>
      <c r="O108" s="65"/>
      <c r="P108" s="65"/>
      <c r="Q108" s="65"/>
    </row>
    <row r="109" spans="1:17" ht="13.8" thickBot="1" x14ac:dyDescent="0.3">
      <c r="A109" s="65" t="s">
        <v>454</v>
      </c>
      <c r="B109" s="65"/>
      <c r="C109" s="65"/>
      <c r="D109" s="105">
        <f t="shared" ref="D109:Q109" si="2">+D76+D106</f>
        <v>19824210</v>
      </c>
      <c r="E109" s="105">
        <f t="shared" si="2"/>
        <v>18612215</v>
      </c>
      <c r="F109" s="105">
        <f t="shared" si="2"/>
        <v>17364707</v>
      </c>
      <c r="G109" s="105">
        <f t="shared" si="2"/>
        <v>18917440</v>
      </c>
      <c r="H109" s="105">
        <f t="shared" si="2"/>
        <v>20141198</v>
      </c>
      <c r="I109" s="105">
        <f t="shared" si="2"/>
        <v>22022279</v>
      </c>
      <c r="J109" s="105">
        <f t="shared" si="2"/>
        <v>22320638</v>
      </c>
      <c r="K109" s="105">
        <f t="shared" si="2"/>
        <v>22280392</v>
      </c>
      <c r="L109" s="105">
        <f t="shared" si="2"/>
        <v>24653411</v>
      </c>
      <c r="M109" s="105">
        <f t="shared" si="2"/>
        <v>21105498</v>
      </c>
      <c r="N109" s="105">
        <f t="shared" si="2"/>
        <v>19305938</v>
      </c>
      <c r="O109" s="105">
        <f t="shared" si="2"/>
        <v>17308770</v>
      </c>
      <c r="P109" s="105">
        <f t="shared" si="2"/>
        <v>25032654</v>
      </c>
      <c r="Q109" s="105">
        <f t="shared" si="2"/>
        <v>20344391.333333332</v>
      </c>
    </row>
    <row r="110" spans="1:17" ht="13.8" thickTop="1" x14ac:dyDescent="0.25"/>
    <row r="118" spans="2:4" x14ac:dyDescent="0.25">
      <c r="B118" s="65"/>
      <c r="D118" s="67"/>
    </row>
    <row r="119" spans="2:4" x14ac:dyDescent="0.25">
      <c r="B119" s="65"/>
      <c r="D119" s="67"/>
    </row>
    <row r="120" spans="2:4" x14ac:dyDescent="0.25">
      <c r="B120" s="65"/>
      <c r="D120" s="67"/>
    </row>
    <row r="121" spans="2:4" x14ac:dyDescent="0.25">
      <c r="B121" s="65"/>
      <c r="D121" s="67"/>
    </row>
    <row r="122" spans="2:4" x14ac:dyDescent="0.25">
      <c r="B122" s="65"/>
      <c r="D122" s="67"/>
    </row>
    <row r="123" spans="2:4" x14ac:dyDescent="0.25">
      <c r="B123" s="65"/>
      <c r="D123" s="67"/>
    </row>
    <row r="124" spans="2:4" x14ac:dyDescent="0.25">
      <c r="B124" s="65"/>
      <c r="D124" s="67"/>
    </row>
    <row r="125" spans="2:4" x14ac:dyDescent="0.25">
      <c r="B125" s="65"/>
      <c r="D125" s="67"/>
    </row>
    <row r="126" spans="2:4" x14ac:dyDescent="0.25">
      <c r="B126" s="65"/>
      <c r="D126" s="67"/>
    </row>
  </sheetData>
  <pageMargins left="0.5" right="0.5" top="1" bottom="1" header="0.5" footer="0.5"/>
  <pageSetup scale="75" fitToHeight="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J57"/>
  <sheetViews>
    <sheetView zoomScale="75" workbookViewId="0">
      <selection activeCell="A2" sqref="A1:A2"/>
    </sheetView>
  </sheetViews>
  <sheetFormatPr defaultColWidth="9.109375" defaultRowHeight="13.2" x14ac:dyDescent="0.25"/>
  <cols>
    <col min="1" max="1" width="16.33203125" style="53" bestFit="1" customWidth="1"/>
    <col min="2" max="2" width="16.33203125" style="53" customWidth="1"/>
    <col min="3" max="3" width="5.33203125" style="53" customWidth="1"/>
    <col min="4" max="4" width="12.6640625" style="53" bestFit="1" customWidth="1"/>
    <col min="5" max="13" width="12.6640625" style="53" customWidth="1"/>
    <col min="14" max="14" width="12.33203125" style="53" customWidth="1"/>
    <col min="15" max="15" width="12.6640625" style="53" customWidth="1"/>
    <col min="16" max="16" width="13.88671875" style="53" customWidth="1"/>
    <col min="17" max="17" width="12.33203125" style="53" customWidth="1"/>
    <col min="18" max="18" width="12.6640625" style="53" customWidth="1"/>
    <col min="19" max="19" width="9.44140625" style="53" customWidth="1"/>
    <col min="20" max="16384" width="9.109375" style="53"/>
  </cols>
  <sheetData>
    <row r="1" spans="1:36" ht="14.4" x14ac:dyDescent="0.3">
      <c r="A1" s="150" t="s">
        <v>489</v>
      </c>
    </row>
    <row r="2" spans="1:36" ht="14.4" x14ac:dyDescent="0.3">
      <c r="A2" s="150" t="s">
        <v>485</v>
      </c>
    </row>
    <row r="4" spans="1:36" s="70" customFormat="1" ht="22.8" x14ac:dyDescent="0.4">
      <c r="A4" s="69" t="s">
        <v>470</v>
      </c>
      <c r="B4" s="69"/>
      <c r="C4" s="69"/>
      <c r="D4" s="69"/>
      <c r="E4" s="69"/>
      <c r="F4" s="69"/>
      <c r="G4" s="69"/>
      <c r="H4" s="69"/>
      <c r="I4" s="69"/>
      <c r="J4" s="69"/>
      <c r="K4" s="69"/>
      <c r="L4" s="69"/>
      <c r="M4" s="69"/>
      <c r="N4" s="69"/>
      <c r="O4" s="69"/>
      <c r="P4" s="69"/>
      <c r="Q4" s="69"/>
      <c r="R4" s="69"/>
      <c r="S4" s="69"/>
    </row>
    <row r="5" spans="1:36" s="65" customFormat="1" ht="13.8" thickBot="1" x14ac:dyDescent="0.3"/>
    <row r="6" spans="1:36" ht="27" thickBot="1" x14ac:dyDescent="0.3">
      <c r="A6" s="73"/>
      <c r="B6" s="73"/>
      <c r="C6" s="74"/>
      <c r="D6" s="95">
        <v>41640</v>
      </c>
      <c r="E6" s="95">
        <v>41671</v>
      </c>
      <c r="F6" s="95">
        <v>41699</v>
      </c>
      <c r="G6" s="95">
        <v>41730</v>
      </c>
      <c r="H6" s="95">
        <v>41760</v>
      </c>
      <c r="I6" s="95">
        <v>41791</v>
      </c>
      <c r="J6" s="95">
        <v>41821</v>
      </c>
      <c r="K6" s="95">
        <v>41852</v>
      </c>
      <c r="L6" s="95">
        <v>41883</v>
      </c>
      <c r="M6" s="95">
        <v>41913</v>
      </c>
      <c r="N6" s="95">
        <v>41944</v>
      </c>
      <c r="O6" s="95">
        <v>41974</v>
      </c>
      <c r="P6" s="75" t="s">
        <v>455</v>
      </c>
      <c r="Q6" s="75" t="s">
        <v>456</v>
      </c>
      <c r="R6" s="75" t="s">
        <v>457</v>
      </c>
      <c r="S6" s="75" t="s">
        <v>458</v>
      </c>
    </row>
    <row r="7" spans="1:36" x14ac:dyDescent="0.25">
      <c r="A7" s="76"/>
      <c r="B7" s="65"/>
      <c r="C7" s="65"/>
      <c r="D7" s="77"/>
      <c r="E7" s="77"/>
      <c r="F7" s="77"/>
      <c r="G7" s="77"/>
      <c r="H7" s="77"/>
      <c r="I7" s="77"/>
      <c r="J7" s="77"/>
      <c r="K7" s="77"/>
      <c r="L7" s="77"/>
      <c r="M7" s="77"/>
      <c r="N7" s="77"/>
      <c r="O7" s="77"/>
      <c r="P7" s="77"/>
      <c r="Q7" s="77"/>
      <c r="R7" s="77"/>
      <c r="S7" s="78"/>
    </row>
    <row r="8" spans="1:36" ht="14.4" x14ac:dyDescent="0.3">
      <c r="A8" s="65" t="s">
        <v>408</v>
      </c>
      <c r="B8" s="65" t="s">
        <v>224</v>
      </c>
      <c r="C8" s="65" t="s">
        <v>15</v>
      </c>
      <c r="D8" s="67">
        <f>INDEX('Sort Table'!$A$4:$O$1304,MATCH(CONCATENATE($B8,"-",$C8),'Sort Table'!$A$4:$A$1304,0),MATCH(D$6,'Sort Table'!$A$4:$O$4,0))</f>
        <v>31622291</v>
      </c>
      <c r="E8" s="67">
        <f>INDEX('Sort Table'!$A$4:$O$1304,MATCH(CONCATENATE($B8,"-",$C8),'Sort Table'!$A$4:$A$1304,0),MATCH(E$6,'Sort Table'!$A$4:$O$4,0))</f>
        <v>28595438</v>
      </c>
      <c r="F8" s="67">
        <f>INDEX('Sort Table'!$A$4:$O$1304,MATCH(CONCATENATE($B8,"-",$C8),'Sort Table'!$A$4:$A$1304,0),MATCH(F$6,'Sort Table'!$A$4:$O$4,0))</f>
        <v>24475525</v>
      </c>
      <c r="G8" s="67">
        <f>INDEX('Sort Table'!$A$4:$O$1304,MATCH(CONCATENATE($B8,"-",$C8),'Sort Table'!$A$4:$A$1304,0),MATCH(G$6,'Sort Table'!$A$4:$O$4,0))</f>
        <v>23465021</v>
      </c>
      <c r="H8" s="67">
        <f>INDEX('Sort Table'!$A$4:$O$1304,MATCH(CONCATENATE($B8,"-",$C8),'Sort Table'!$A$4:$A$1304,0),MATCH(H$6,'Sort Table'!$A$4:$O$4,0))</f>
        <v>24187937</v>
      </c>
      <c r="I8" s="67">
        <f>INDEX('Sort Table'!$A$4:$O$1304,MATCH(CONCATENATE($B8,"-",$C8),'Sort Table'!$A$4:$A$1304,0),MATCH(I$6,'Sort Table'!$A$4:$O$4,0))</f>
        <v>24936290</v>
      </c>
      <c r="J8" s="67">
        <f>INDEX('Sort Table'!$A$4:$O$1304,MATCH(CONCATENATE($B8,"-",$C8),'Sort Table'!$A$4:$A$1304,0),MATCH(J$6,'Sort Table'!$A$4:$O$4,0))</f>
        <v>24681439</v>
      </c>
      <c r="K8" s="67">
        <f>INDEX('Sort Table'!$A$4:$O$1304,MATCH(CONCATENATE($B8,"-",$C8),'Sort Table'!$A$4:$A$1304,0),MATCH(K$6,'Sort Table'!$A$4:$O$4,0))</f>
        <v>24975444</v>
      </c>
      <c r="L8" s="67">
        <f>INDEX('Sort Table'!$A$4:$O$1304,MATCH(CONCATENATE($B8,"-",$C8),'Sort Table'!$A$4:$A$1304,0),MATCH(L$6,'Sort Table'!$A$4:$O$4,0))</f>
        <v>28467250</v>
      </c>
      <c r="M8" s="67">
        <f>INDEX('Sort Table'!$A$4:$O$1304,MATCH(CONCATENATE($B8,"-",$C8),'Sort Table'!$A$4:$A$1304,0),MATCH(M$6,'Sort Table'!$A$4:$O$4,0))</f>
        <v>25549473</v>
      </c>
      <c r="N8" s="67">
        <f>INDEX('Sort Table'!$A$4:$O$1304,MATCH(CONCATENATE($B8,"-",$C8),'Sort Table'!$A$4:$A$1304,0),MATCH(N$6,'Sort Table'!$A$4:$O$4,0))</f>
        <v>28590187</v>
      </c>
      <c r="O8" s="67">
        <f>INDEX('Sort Table'!$A$4:$O$1304,MATCH(CONCATENATE($B8,"-",$C8),'Sort Table'!$A$4:$A$1304,0),MATCH(O$6,'Sort Table'!$A$4:$O$4,0))</f>
        <v>27467322</v>
      </c>
      <c r="P8" s="67">
        <f t="shared" ref="P8:P24" si="0">SUM(D8:O8)</f>
        <v>317013617</v>
      </c>
      <c r="Q8" s="67">
        <f t="shared" ref="Q8:Q24" si="1">MAX(D8:O8)</f>
        <v>31622291</v>
      </c>
      <c r="R8" s="67">
        <f t="shared" ref="R8:R24" si="2">SUM(D8:O8)/12</f>
        <v>26417801.416666668</v>
      </c>
      <c r="S8" s="71">
        <f t="shared" ref="S8:S24" si="3">$R8/$R$38</f>
        <v>0.67631870460996379</v>
      </c>
      <c r="W8"/>
      <c r="X8"/>
      <c r="Y8"/>
      <c r="Z8"/>
      <c r="AA8"/>
      <c r="AB8"/>
      <c r="AC8"/>
      <c r="AD8"/>
      <c r="AE8"/>
      <c r="AF8"/>
      <c r="AG8"/>
      <c r="AH8"/>
      <c r="AI8"/>
      <c r="AJ8"/>
    </row>
    <row r="9" spans="1:36" ht="14.4" x14ac:dyDescent="0.3">
      <c r="A9" s="93" t="s">
        <v>367</v>
      </c>
      <c r="B9" s="65" t="s">
        <v>168</v>
      </c>
      <c r="C9" s="65" t="s">
        <v>15</v>
      </c>
      <c r="D9" s="67">
        <f>INDEX('Sort Table'!$A$4:$O$1304,MATCH(CONCATENATE($B9,"-",$C9),'Sort Table'!$A$4:$A$1304,0),MATCH(D$6,'Sort Table'!$A$4:$O$4,0))</f>
        <v>6282120</v>
      </c>
      <c r="E9" s="67">
        <f>INDEX('Sort Table'!$A$4:$O$1304,MATCH(CONCATENATE($B9,"-",$C9),'Sort Table'!$A$4:$A$1304,0),MATCH(E$6,'Sort Table'!$A$4:$O$4,0))</f>
        <v>5938173</v>
      </c>
      <c r="F9" s="67">
        <f>INDEX('Sort Table'!$A$4:$O$1304,MATCH(CONCATENATE($B9,"-",$C9),'Sort Table'!$A$4:$A$1304,0),MATCH(F$6,'Sort Table'!$A$4:$O$4,0))</f>
        <v>5366713</v>
      </c>
      <c r="G9" s="67">
        <f>INDEX('Sort Table'!$A$4:$O$1304,MATCH(CONCATENATE($B9,"-",$C9),'Sort Table'!$A$4:$A$1304,0),MATCH(G$6,'Sort Table'!$A$4:$O$4,0))</f>
        <v>5693067</v>
      </c>
      <c r="H9" s="67">
        <f>INDEX('Sort Table'!$A$4:$O$1304,MATCH(CONCATENATE($B9,"-",$C9),'Sort Table'!$A$4:$A$1304,0),MATCH(H$6,'Sort Table'!$A$4:$O$4,0))</f>
        <v>5852618</v>
      </c>
      <c r="I9" s="67">
        <f>INDEX('Sort Table'!$A$4:$O$1304,MATCH(CONCATENATE($B9,"-",$C9),'Sort Table'!$A$4:$A$1304,0),MATCH(I$6,'Sort Table'!$A$4:$O$4,0))</f>
        <v>6123182</v>
      </c>
      <c r="J9" s="67">
        <f>INDEX('Sort Table'!$A$4:$O$1304,MATCH(CONCATENATE($B9,"-",$C9),'Sort Table'!$A$4:$A$1304,0),MATCH(J$6,'Sort Table'!$A$4:$O$4,0))</f>
        <v>6001395</v>
      </c>
      <c r="K9" s="67">
        <f>INDEX('Sort Table'!$A$4:$O$1304,MATCH(CONCATENATE($B9,"-",$C9),'Sort Table'!$A$4:$A$1304,0),MATCH(K$6,'Sort Table'!$A$4:$O$4,0))</f>
        <v>6107329</v>
      </c>
      <c r="L9" s="67">
        <f>INDEX('Sort Table'!$A$4:$O$1304,MATCH(CONCATENATE($B9,"-",$C9),'Sort Table'!$A$4:$A$1304,0),MATCH(L$6,'Sort Table'!$A$4:$O$4,0))</f>
        <v>6484783</v>
      </c>
      <c r="M9" s="67">
        <f>INDEX('Sort Table'!$A$4:$O$1304,MATCH(CONCATENATE($B9,"-",$C9),'Sort Table'!$A$4:$A$1304,0),MATCH(M$6,'Sort Table'!$A$4:$O$4,0))</f>
        <v>6038095</v>
      </c>
      <c r="N9" s="67">
        <f>INDEX('Sort Table'!$A$4:$O$1304,MATCH(CONCATENATE($B9,"-",$C9),'Sort Table'!$A$4:$A$1304,0),MATCH(N$6,'Sort Table'!$A$4:$O$4,0))</f>
        <v>6298926</v>
      </c>
      <c r="O9" s="67">
        <f>INDEX('Sort Table'!$A$4:$O$1304,MATCH(CONCATENATE($B9,"-",$C9),'Sort Table'!$A$4:$A$1304,0),MATCH(O$6,'Sort Table'!$A$4:$O$4,0))</f>
        <v>5503340</v>
      </c>
      <c r="P9" s="67">
        <f t="shared" si="0"/>
        <v>71689741</v>
      </c>
      <c r="Q9" s="67">
        <f t="shared" si="1"/>
        <v>6484783</v>
      </c>
      <c r="R9" s="67">
        <f t="shared" si="2"/>
        <v>5974145.083333333</v>
      </c>
      <c r="S9" s="71">
        <f t="shared" si="3"/>
        <v>0.15294331273771058</v>
      </c>
      <c r="W9"/>
      <c r="X9"/>
      <c r="Y9"/>
      <c r="Z9"/>
      <c r="AA9"/>
      <c r="AB9"/>
      <c r="AC9"/>
      <c r="AD9"/>
      <c r="AE9"/>
      <c r="AF9"/>
      <c r="AG9"/>
      <c r="AH9"/>
      <c r="AI9"/>
      <c r="AJ9"/>
    </row>
    <row r="10" spans="1:36" ht="14.4" x14ac:dyDescent="0.3">
      <c r="A10" s="65" t="s">
        <v>360</v>
      </c>
      <c r="B10" s="65" t="s">
        <v>127</v>
      </c>
      <c r="C10" s="65" t="s">
        <v>15</v>
      </c>
      <c r="D10" s="67">
        <f>INDEX('Sort Table'!$A$4:$O$1304,MATCH(CONCATENATE($B10,"-",$C10),'Sort Table'!$A$4:$A$1304,0),MATCH(D$6,'Sort Table'!$A$4:$O$4,0))</f>
        <v>2544592</v>
      </c>
      <c r="E10" s="67">
        <f>INDEX('Sort Table'!$A$4:$O$1304,MATCH(CONCATENATE($B10,"-",$C10),'Sort Table'!$A$4:$A$1304,0),MATCH(E$6,'Sort Table'!$A$4:$O$4,0))</f>
        <v>2358162</v>
      </c>
      <c r="F10" s="67">
        <f>INDEX('Sort Table'!$A$4:$O$1304,MATCH(CONCATENATE($B10,"-",$C10),'Sort Table'!$A$4:$A$1304,0),MATCH(F$6,'Sort Table'!$A$4:$O$4,0))</f>
        <v>2153780</v>
      </c>
      <c r="G10" s="67">
        <f>INDEX('Sort Table'!$A$4:$O$1304,MATCH(CONCATENATE($B10,"-",$C10),'Sort Table'!$A$4:$A$1304,0),MATCH(G$6,'Sort Table'!$A$4:$O$4,0))</f>
        <v>2253607</v>
      </c>
      <c r="H10" s="67">
        <f>INDEX('Sort Table'!$A$4:$O$1304,MATCH(CONCATENATE($B10,"-",$C10),'Sort Table'!$A$4:$A$1304,0),MATCH(H$6,'Sort Table'!$A$4:$O$4,0))</f>
        <v>2375819</v>
      </c>
      <c r="I10" s="67">
        <f>INDEX('Sort Table'!$A$4:$O$1304,MATCH(CONCATENATE($B10,"-",$C10),'Sort Table'!$A$4:$A$1304,0),MATCH(I$6,'Sort Table'!$A$4:$O$4,0))</f>
        <v>2591468</v>
      </c>
      <c r="J10" s="67">
        <f>INDEX('Sort Table'!$A$4:$O$1304,MATCH(CONCATENATE($B10,"-",$C10),'Sort Table'!$A$4:$A$1304,0),MATCH(J$6,'Sort Table'!$A$4:$O$4,0))</f>
        <v>2452926</v>
      </c>
      <c r="K10" s="67">
        <f>INDEX('Sort Table'!$A$4:$O$1304,MATCH(CONCATENATE($B10,"-",$C10),'Sort Table'!$A$4:$A$1304,0),MATCH(K$6,'Sort Table'!$A$4:$O$4,0))</f>
        <v>2081883</v>
      </c>
      <c r="L10" s="67">
        <f>INDEX('Sort Table'!$A$4:$O$1304,MATCH(CONCATENATE($B10,"-",$C10),'Sort Table'!$A$4:$A$1304,0),MATCH(L$6,'Sort Table'!$A$4:$O$4,0))</f>
        <v>2202357</v>
      </c>
      <c r="M10" s="67">
        <f>INDEX('Sort Table'!$A$4:$O$1304,MATCH(CONCATENATE($B10,"-",$C10),'Sort Table'!$A$4:$A$1304,0),MATCH(M$6,'Sort Table'!$A$4:$O$4,0))</f>
        <v>1999212</v>
      </c>
      <c r="N10" s="67">
        <f>INDEX('Sort Table'!$A$4:$O$1304,MATCH(CONCATENATE($B10,"-",$C10),'Sort Table'!$A$4:$A$1304,0),MATCH(N$6,'Sort Table'!$A$4:$O$4,0))</f>
        <v>2120300</v>
      </c>
      <c r="O10" s="67">
        <f>INDEX('Sort Table'!$A$4:$O$1304,MATCH(CONCATENATE($B10,"-",$C10),'Sort Table'!$A$4:$A$1304,0),MATCH(O$6,'Sort Table'!$A$4:$O$4,0))</f>
        <v>1905819</v>
      </c>
      <c r="P10" s="67">
        <f t="shared" si="0"/>
        <v>27039925</v>
      </c>
      <c r="Q10" s="67">
        <f t="shared" si="1"/>
        <v>2591468</v>
      </c>
      <c r="R10" s="67">
        <f t="shared" si="2"/>
        <v>2253327.0833333335</v>
      </c>
      <c r="S10" s="71">
        <f t="shared" si="3"/>
        <v>5.7687134142097668E-2</v>
      </c>
      <c r="W10"/>
      <c r="X10"/>
      <c r="Y10"/>
      <c r="Z10"/>
      <c r="AA10"/>
      <c r="AB10"/>
      <c r="AC10"/>
      <c r="AD10"/>
      <c r="AE10"/>
      <c r="AF10"/>
      <c r="AG10"/>
      <c r="AH10"/>
      <c r="AI10"/>
      <c r="AJ10"/>
    </row>
    <row r="11" spans="1:36" ht="14.4" x14ac:dyDescent="0.3">
      <c r="A11" s="65" t="s">
        <v>375</v>
      </c>
      <c r="B11" s="65" t="s">
        <v>173</v>
      </c>
      <c r="C11" s="65" t="s">
        <v>15</v>
      </c>
      <c r="D11" s="67">
        <f>INDEX('Sort Table'!$A$4:$O$1304,MATCH(CONCATENATE($B11,"-",$C11),'Sort Table'!$A$4:$A$1304,0),MATCH(D$6,'Sort Table'!$A$4:$O$4,0))</f>
        <v>1901308</v>
      </c>
      <c r="E11" s="67">
        <f>INDEX('Sort Table'!$A$4:$O$1304,MATCH(CONCATENATE($B11,"-",$C11),'Sort Table'!$A$4:$A$1304,0),MATCH(E$6,'Sort Table'!$A$4:$O$4,0))</f>
        <v>1892253</v>
      </c>
      <c r="F11" s="67">
        <f>INDEX('Sort Table'!$A$4:$O$1304,MATCH(CONCATENATE($B11,"-",$C11),'Sort Table'!$A$4:$A$1304,0),MATCH(F$6,'Sort Table'!$A$4:$O$4,0))</f>
        <v>1729101</v>
      </c>
      <c r="G11" s="67">
        <f>INDEX('Sort Table'!$A$4:$O$1304,MATCH(CONCATENATE($B11,"-",$C11),'Sort Table'!$A$4:$A$1304,0),MATCH(G$6,'Sort Table'!$A$4:$O$4,0))</f>
        <v>1830157</v>
      </c>
      <c r="H11" s="67">
        <f>INDEX('Sort Table'!$A$4:$O$1304,MATCH(CONCATENATE($B11,"-",$C11),'Sort Table'!$A$4:$A$1304,0),MATCH(H$6,'Sort Table'!$A$4:$O$4,0))</f>
        <v>1965224</v>
      </c>
      <c r="I11" s="67">
        <f>INDEX('Sort Table'!$A$4:$O$1304,MATCH(CONCATENATE($B11,"-",$C11),'Sort Table'!$A$4:$A$1304,0),MATCH(I$6,'Sort Table'!$A$4:$O$4,0))</f>
        <v>2049263</v>
      </c>
      <c r="J11" s="67">
        <f>INDEX('Sort Table'!$A$4:$O$1304,MATCH(CONCATENATE($B11,"-",$C11),'Sort Table'!$A$4:$A$1304,0),MATCH(J$6,'Sort Table'!$A$4:$O$4,0))</f>
        <v>1987275</v>
      </c>
      <c r="K11" s="67">
        <f>INDEX('Sort Table'!$A$4:$O$1304,MATCH(CONCATENATE($B11,"-",$C11),'Sort Table'!$A$4:$A$1304,0),MATCH(K$6,'Sort Table'!$A$4:$O$4,0))</f>
        <v>2078038</v>
      </c>
      <c r="L11" s="67">
        <f>INDEX('Sort Table'!$A$4:$O$1304,MATCH(CONCATENATE($B11,"-",$C11),'Sort Table'!$A$4:$A$1304,0),MATCH(L$6,'Sort Table'!$A$4:$O$4,0))</f>
        <v>2198142</v>
      </c>
      <c r="M11" s="67">
        <f>INDEX('Sort Table'!$A$4:$O$1304,MATCH(CONCATENATE($B11,"-",$C11),'Sort Table'!$A$4:$A$1304,0),MATCH(M$6,'Sort Table'!$A$4:$O$4,0))</f>
        <v>2013645</v>
      </c>
      <c r="N11" s="67">
        <f>INDEX('Sort Table'!$A$4:$O$1304,MATCH(CONCATENATE($B11,"-",$C11),'Sort Table'!$A$4:$A$1304,0),MATCH(N$6,'Sort Table'!$A$4:$O$4,0))</f>
        <v>2074129</v>
      </c>
      <c r="O11" s="67">
        <f>INDEX('Sort Table'!$A$4:$O$1304,MATCH(CONCATENATE($B11,"-",$C11),'Sort Table'!$A$4:$A$1304,0),MATCH(O$6,'Sort Table'!$A$4:$O$4,0))</f>
        <v>1879991</v>
      </c>
      <c r="P11" s="67">
        <f t="shared" si="0"/>
        <v>23598526</v>
      </c>
      <c r="Q11" s="67">
        <f t="shared" si="1"/>
        <v>2198142</v>
      </c>
      <c r="R11" s="67">
        <f t="shared" si="2"/>
        <v>1966543.8333333333</v>
      </c>
      <c r="S11" s="71">
        <f t="shared" si="3"/>
        <v>5.0345233387954269E-2</v>
      </c>
      <c r="W11"/>
      <c r="X11"/>
      <c r="Y11"/>
      <c r="Z11"/>
      <c r="AA11"/>
      <c r="AB11"/>
      <c r="AC11"/>
      <c r="AD11"/>
      <c r="AE11"/>
      <c r="AF11"/>
      <c r="AG11"/>
      <c r="AH11"/>
      <c r="AI11"/>
      <c r="AJ11"/>
    </row>
    <row r="12" spans="1:36" ht="14.4" x14ac:dyDescent="0.3">
      <c r="A12" s="93" t="s">
        <v>385</v>
      </c>
      <c r="B12" s="65" t="s">
        <v>270</v>
      </c>
      <c r="C12" s="65" t="s">
        <v>15</v>
      </c>
      <c r="D12" s="67">
        <f>INDEX('Sort Table'!$A$4:$O$1304,MATCH(CONCATENATE($B12,"-",$C12),'Sort Table'!$A$4:$A$1304,0),MATCH(D$6,'Sort Table'!$A$4:$O$4,0))</f>
        <v>446941</v>
      </c>
      <c r="E12" s="67">
        <f>INDEX('Sort Table'!$A$4:$O$1304,MATCH(CONCATENATE($B12,"-",$C12),'Sort Table'!$A$4:$A$1304,0),MATCH(E$6,'Sort Table'!$A$4:$O$4,0))</f>
        <v>426909</v>
      </c>
      <c r="F12" s="67">
        <f>INDEX('Sort Table'!$A$4:$O$1304,MATCH(CONCATENATE($B12,"-",$C12),'Sort Table'!$A$4:$A$1304,0),MATCH(F$6,'Sort Table'!$A$4:$O$4,0))</f>
        <v>392437</v>
      </c>
      <c r="G12" s="67">
        <f>INDEX('Sort Table'!$A$4:$O$1304,MATCH(CONCATENATE($B12,"-",$C12),'Sort Table'!$A$4:$A$1304,0),MATCH(G$6,'Sort Table'!$A$4:$O$4,0))</f>
        <v>413252</v>
      </c>
      <c r="H12" s="67">
        <f>INDEX('Sort Table'!$A$4:$O$1304,MATCH(CONCATENATE($B12,"-",$C12),'Sort Table'!$A$4:$A$1304,0),MATCH(H$6,'Sort Table'!$A$4:$O$4,0))</f>
        <v>423632</v>
      </c>
      <c r="I12" s="67">
        <f>INDEX('Sort Table'!$A$4:$O$1304,MATCH(CONCATENATE($B12,"-",$C12),'Sort Table'!$A$4:$A$1304,0),MATCH(I$6,'Sort Table'!$A$4:$O$4,0))</f>
        <v>452702</v>
      </c>
      <c r="J12" s="67">
        <f>INDEX('Sort Table'!$A$4:$O$1304,MATCH(CONCATENATE($B12,"-",$C12),'Sort Table'!$A$4:$A$1304,0),MATCH(J$6,'Sort Table'!$A$4:$O$4,0))</f>
        <v>432433</v>
      </c>
      <c r="K12" s="67">
        <f>INDEX('Sort Table'!$A$4:$O$1304,MATCH(CONCATENATE($B12,"-",$C12),'Sort Table'!$A$4:$A$1304,0),MATCH(K$6,'Sort Table'!$A$4:$O$4,0))</f>
        <v>461029</v>
      </c>
      <c r="L12" s="67">
        <f>INDEX('Sort Table'!$A$4:$O$1304,MATCH(CONCATENATE($B12,"-",$C12),'Sort Table'!$A$4:$A$1304,0),MATCH(L$6,'Sort Table'!$A$4:$O$4,0))</f>
        <v>480660</v>
      </c>
      <c r="M12" s="67">
        <f>INDEX('Sort Table'!$A$4:$O$1304,MATCH(CONCATENATE($B12,"-",$C12),'Sort Table'!$A$4:$A$1304,0),MATCH(M$6,'Sort Table'!$A$4:$O$4,0))</f>
        <v>436302</v>
      </c>
      <c r="N12" s="67">
        <f>INDEX('Sort Table'!$A$4:$O$1304,MATCH(CONCATENATE($B12,"-",$C12),'Sort Table'!$A$4:$A$1304,0),MATCH(N$6,'Sort Table'!$A$4:$O$4,0))</f>
        <v>452938</v>
      </c>
      <c r="O12" s="67">
        <f>INDEX('Sort Table'!$A$4:$O$1304,MATCH(CONCATENATE($B12,"-",$C12),'Sort Table'!$A$4:$A$1304,0),MATCH(O$6,'Sort Table'!$A$4:$O$4,0))</f>
        <v>413751</v>
      </c>
      <c r="P12" s="67">
        <f t="shared" si="0"/>
        <v>5232986</v>
      </c>
      <c r="Q12" s="67">
        <f t="shared" si="1"/>
        <v>480660</v>
      </c>
      <c r="R12" s="67">
        <f t="shared" si="2"/>
        <v>436082.16666666669</v>
      </c>
      <c r="S12" s="71">
        <f t="shared" si="3"/>
        <v>1.1164082938311372E-2</v>
      </c>
      <c r="W12"/>
      <c r="X12"/>
      <c r="Y12"/>
      <c r="Z12"/>
      <c r="AA12"/>
      <c r="AB12"/>
      <c r="AC12"/>
      <c r="AD12"/>
      <c r="AE12"/>
      <c r="AF12"/>
      <c r="AG12"/>
      <c r="AH12"/>
      <c r="AI12"/>
      <c r="AJ12"/>
    </row>
    <row r="13" spans="1:36" ht="14.4" x14ac:dyDescent="0.3">
      <c r="A13" s="65" t="s">
        <v>351</v>
      </c>
      <c r="B13" s="65" t="s">
        <v>65</v>
      </c>
      <c r="C13" s="65" t="s">
        <v>15</v>
      </c>
      <c r="D13" s="67">
        <f>INDEX('Sort Table'!$A$4:$O$1304,MATCH(CONCATENATE($B13,"-",$C13),'Sort Table'!$A$4:$A$1304,0),MATCH(D$6,'Sort Table'!$A$4:$O$4,0))</f>
        <v>458243</v>
      </c>
      <c r="E13" s="67">
        <f>INDEX('Sort Table'!$A$4:$O$1304,MATCH(CONCATENATE($B13,"-",$C13),'Sort Table'!$A$4:$A$1304,0),MATCH(E$6,'Sort Table'!$A$4:$O$4,0))</f>
        <v>459732</v>
      </c>
      <c r="F13" s="67">
        <f>INDEX('Sort Table'!$A$4:$O$1304,MATCH(CONCATENATE($B13,"-",$C13),'Sort Table'!$A$4:$A$1304,0),MATCH(F$6,'Sort Table'!$A$4:$O$4,0))</f>
        <v>413518</v>
      </c>
      <c r="G13" s="67">
        <f>INDEX('Sort Table'!$A$4:$O$1304,MATCH(CONCATENATE($B13,"-",$C13),'Sort Table'!$A$4:$A$1304,0),MATCH(G$6,'Sort Table'!$A$4:$O$4,0))</f>
        <v>443271</v>
      </c>
      <c r="H13" s="67">
        <f>INDEX('Sort Table'!$A$4:$O$1304,MATCH(CONCATENATE($B13,"-",$C13),'Sort Table'!$A$4:$A$1304,0),MATCH(H$6,'Sort Table'!$A$4:$O$4,0))</f>
        <v>431321</v>
      </c>
      <c r="I13" s="67">
        <f>INDEX('Sort Table'!$A$4:$O$1304,MATCH(CONCATENATE($B13,"-",$C13),'Sort Table'!$A$4:$A$1304,0),MATCH(I$6,'Sort Table'!$A$4:$O$4,0))</f>
        <v>450407</v>
      </c>
      <c r="J13" s="67">
        <f>INDEX('Sort Table'!$A$4:$O$1304,MATCH(CONCATENATE($B13,"-",$C13),'Sort Table'!$A$4:$A$1304,0),MATCH(J$6,'Sort Table'!$A$4:$O$4,0))</f>
        <v>441994</v>
      </c>
      <c r="K13" s="67">
        <f>INDEX('Sort Table'!$A$4:$O$1304,MATCH(CONCATENATE($B13,"-",$C13),'Sort Table'!$A$4:$A$1304,0),MATCH(K$6,'Sort Table'!$A$4:$O$4,0))</f>
        <v>448459</v>
      </c>
      <c r="L13" s="67">
        <f>INDEX('Sort Table'!$A$4:$O$1304,MATCH(CONCATENATE($B13,"-",$C13),'Sort Table'!$A$4:$A$1304,0),MATCH(L$6,'Sort Table'!$A$4:$O$4,0))</f>
        <v>463776</v>
      </c>
      <c r="M13" s="67">
        <f>INDEX('Sort Table'!$A$4:$O$1304,MATCH(CONCATENATE($B13,"-",$C13),'Sort Table'!$A$4:$A$1304,0),MATCH(M$6,'Sort Table'!$A$4:$O$4,0))</f>
        <v>435039</v>
      </c>
      <c r="N13" s="67">
        <f>INDEX('Sort Table'!$A$4:$O$1304,MATCH(CONCATENATE($B13,"-",$C13),'Sort Table'!$A$4:$A$1304,0),MATCH(N$6,'Sort Table'!$A$4:$O$4,0))</f>
        <v>452544</v>
      </c>
      <c r="O13" s="67">
        <f>INDEX('Sort Table'!$A$4:$O$1304,MATCH(CONCATENATE($B13,"-",$C13),'Sort Table'!$A$4:$A$1304,0),MATCH(O$6,'Sort Table'!$A$4:$O$4,0))</f>
        <v>420066</v>
      </c>
      <c r="P13" s="67">
        <f t="shared" si="0"/>
        <v>5318370</v>
      </c>
      <c r="Q13" s="67">
        <f t="shared" si="1"/>
        <v>463776</v>
      </c>
      <c r="R13" s="67">
        <f t="shared" si="2"/>
        <v>443197.5</v>
      </c>
      <c r="S13" s="71">
        <f t="shared" si="3"/>
        <v>1.1346241663292629E-2</v>
      </c>
      <c r="W13"/>
      <c r="X13"/>
      <c r="Y13"/>
      <c r="Z13"/>
      <c r="AA13"/>
      <c r="AB13"/>
      <c r="AC13"/>
      <c r="AD13"/>
      <c r="AE13"/>
      <c r="AF13"/>
      <c r="AG13"/>
      <c r="AH13"/>
      <c r="AI13"/>
      <c r="AJ13"/>
    </row>
    <row r="14" spans="1:36" ht="14.4" x14ac:dyDescent="0.3">
      <c r="A14" s="65" t="s">
        <v>354</v>
      </c>
      <c r="B14" s="65" t="s">
        <v>99</v>
      </c>
      <c r="C14" s="65" t="s">
        <v>15</v>
      </c>
      <c r="D14" s="67">
        <f>INDEX('Sort Table'!$A$4:$O$1304,MATCH(CONCATENATE($B14,"-",$C14),'Sort Table'!$A$4:$A$1304,0),MATCH(D$6,'Sort Table'!$A$4:$O$4,0))</f>
        <v>196499</v>
      </c>
      <c r="E14" s="67">
        <f>INDEX('Sort Table'!$A$4:$O$1304,MATCH(CONCATENATE($B14,"-",$C14),'Sort Table'!$A$4:$A$1304,0),MATCH(E$6,'Sort Table'!$A$4:$O$4,0))</f>
        <v>199166</v>
      </c>
      <c r="F14" s="67">
        <f>INDEX('Sort Table'!$A$4:$O$1304,MATCH(CONCATENATE($B14,"-",$C14),'Sort Table'!$A$4:$A$1304,0),MATCH(F$6,'Sort Table'!$A$4:$O$4,0))</f>
        <v>202415</v>
      </c>
      <c r="G14" s="67">
        <f>INDEX('Sort Table'!$A$4:$O$1304,MATCH(CONCATENATE($B14,"-",$C14),'Sort Table'!$A$4:$A$1304,0),MATCH(G$6,'Sort Table'!$A$4:$O$4,0))</f>
        <v>212940</v>
      </c>
      <c r="H14" s="67">
        <f>INDEX('Sort Table'!$A$4:$O$1304,MATCH(CONCATENATE($B14,"-",$C14),'Sort Table'!$A$4:$A$1304,0),MATCH(H$6,'Sort Table'!$A$4:$O$4,0))</f>
        <v>217041</v>
      </c>
      <c r="I14" s="67">
        <f>INDEX('Sort Table'!$A$4:$O$1304,MATCH(CONCATENATE($B14,"-",$C14),'Sort Table'!$A$4:$A$1304,0),MATCH(I$6,'Sort Table'!$A$4:$O$4,0))</f>
        <v>223592</v>
      </c>
      <c r="J14" s="67">
        <f>INDEX('Sort Table'!$A$4:$O$1304,MATCH(CONCATENATE($B14,"-",$C14),'Sort Table'!$A$4:$A$1304,0),MATCH(J$6,'Sort Table'!$A$4:$O$4,0))</f>
        <v>217914</v>
      </c>
      <c r="K14" s="67">
        <f>INDEX('Sort Table'!$A$4:$O$1304,MATCH(CONCATENATE($B14,"-",$C14),'Sort Table'!$A$4:$A$1304,0),MATCH(K$6,'Sort Table'!$A$4:$O$4,0))</f>
        <v>217506</v>
      </c>
      <c r="L14" s="67">
        <f>INDEX('Sort Table'!$A$4:$O$1304,MATCH(CONCATENATE($B14,"-",$C14),'Sort Table'!$A$4:$A$1304,0),MATCH(L$6,'Sort Table'!$A$4:$O$4,0))</f>
        <v>219527</v>
      </c>
      <c r="M14" s="67">
        <f>INDEX('Sort Table'!$A$4:$O$1304,MATCH(CONCATENATE($B14,"-",$C14),'Sort Table'!$A$4:$A$1304,0),MATCH(M$6,'Sort Table'!$A$4:$O$4,0))</f>
        <v>216229</v>
      </c>
      <c r="N14" s="67">
        <f>INDEX('Sort Table'!$A$4:$O$1304,MATCH(CONCATENATE($B14,"-",$C14),'Sort Table'!$A$4:$A$1304,0),MATCH(N$6,'Sort Table'!$A$4:$O$4,0))</f>
        <v>211240</v>
      </c>
      <c r="O14" s="67">
        <f>INDEX('Sort Table'!$A$4:$O$1304,MATCH(CONCATENATE($B14,"-",$C14),'Sort Table'!$A$4:$A$1304,0),MATCH(O$6,'Sort Table'!$A$4:$O$4,0))</f>
        <v>204465</v>
      </c>
      <c r="P14" s="67">
        <f t="shared" si="0"/>
        <v>2538534</v>
      </c>
      <c r="Q14" s="67">
        <f t="shared" si="1"/>
        <v>223592</v>
      </c>
      <c r="R14" s="67">
        <f t="shared" si="2"/>
        <v>211544.5</v>
      </c>
      <c r="S14" s="71">
        <f t="shared" si="3"/>
        <v>5.4157232826006641E-3</v>
      </c>
      <c r="W14"/>
      <c r="X14"/>
      <c r="Y14"/>
      <c r="Z14"/>
      <c r="AA14"/>
      <c r="AB14"/>
      <c r="AC14"/>
      <c r="AD14"/>
      <c r="AE14"/>
      <c r="AF14"/>
      <c r="AG14"/>
      <c r="AH14"/>
      <c r="AI14"/>
      <c r="AJ14"/>
    </row>
    <row r="15" spans="1:36" ht="14.4" x14ac:dyDescent="0.3">
      <c r="A15" s="93" t="s">
        <v>412</v>
      </c>
      <c r="B15" s="65" t="s">
        <v>235</v>
      </c>
      <c r="C15" s="65" t="s">
        <v>15</v>
      </c>
      <c r="D15" s="67">
        <f>INDEX('Sort Table'!$A$4:$O$1304,MATCH(CONCATENATE($B15,"-",$C15),'Sort Table'!$A$4:$A$1304,0),MATCH(D$6,'Sort Table'!$A$4:$O$4,0))</f>
        <v>98671</v>
      </c>
      <c r="E15" s="67">
        <f>INDEX('Sort Table'!$A$4:$O$1304,MATCH(CONCATENATE($B15,"-",$C15),'Sort Table'!$A$4:$A$1304,0),MATCH(E$6,'Sort Table'!$A$4:$O$4,0))</f>
        <v>111238</v>
      </c>
      <c r="F15" s="67">
        <f>INDEX('Sort Table'!$A$4:$O$1304,MATCH(CONCATENATE($B15,"-",$C15),'Sort Table'!$A$4:$A$1304,0),MATCH(F$6,'Sort Table'!$A$4:$O$4,0))</f>
        <v>132005</v>
      </c>
      <c r="G15" s="67">
        <f>INDEX('Sort Table'!$A$4:$O$1304,MATCH(CONCATENATE($B15,"-",$C15),'Sort Table'!$A$4:$A$1304,0),MATCH(G$6,'Sort Table'!$A$4:$O$4,0))</f>
        <v>126507</v>
      </c>
      <c r="H15" s="67">
        <f>INDEX('Sort Table'!$A$4:$O$1304,MATCH(CONCATENATE($B15,"-",$C15),'Sort Table'!$A$4:$A$1304,0),MATCH(H$6,'Sort Table'!$A$4:$O$4,0))</f>
        <v>132850</v>
      </c>
      <c r="I15" s="67">
        <f>INDEX('Sort Table'!$A$4:$O$1304,MATCH(CONCATENATE($B15,"-",$C15),'Sort Table'!$A$4:$A$1304,0),MATCH(I$6,'Sort Table'!$A$4:$O$4,0))</f>
        <v>129852</v>
      </c>
      <c r="J15" s="67">
        <f>INDEX('Sort Table'!$A$4:$O$1304,MATCH(CONCATENATE($B15,"-",$C15),'Sort Table'!$A$4:$A$1304,0),MATCH(J$6,'Sort Table'!$A$4:$O$4,0))</f>
        <v>140741</v>
      </c>
      <c r="K15" s="67">
        <f>INDEX('Sort Table'!$A$4:$O$1304,MATCH(CONCATENATE($B15,"-",$C15),'Sort Table'!$A$4:$A$1304,0),MATCH(K$6,'Sort Table'!$A$4:$O$4,0))</f>
        <v>125898</v>
      </c>
      <c r="L15" s="67">
        <f>INDEX('Sort Table'!$A$4:$O$1304,MATCH(CONCATENATE($B15,"-",$C15),'Sort Table'!$A$4:$A$1304,0),MATCH(L$6,'Sort Table'!$A$4:$O$4,0))</f>
        <v>124291</v>
      </c>
      <c r="M15" s="67">
        <f>INDEX('Sort Table'!$A$4:$O$1304,MATCH(CONCATENATE($B15,"-",$C15),'Sort Table'!$A$4:$A$1304,0),MATCH(M$6,'Sort Table'!$A$4:$O$4,0))</f>
        <v>98173</v>
      </c>
      <c r="N15" s="67">
        <f>INDEX('Sort Table'!$A$4:$O$1304,MATCH(CONCATENATE($B15,"-",$C15),'Sort Table'!$A$4:$A$1304,0),MATCH(N$6,'Sort Table'!$A$4:$O$4,0))</f>
        <v>108524</v>
      </c>
      <c r="O15" s="67">
        <f>INDEX('Sort Table'!$A$4:$O$1304,MATCH(CONCATENATE($B15,"-",$C15),'Sort Table'!$A$4:$A$1304,0),MATCH(O$6,'Sort Table'!$A$4:$O$4,0))</f>
        <v>118061</v>
      </c>
      <c r="P15" s="67">
        <f t="shared" si="0"/>
        <v>1446811</v>
      </c>
      <c r="Q15" s="67">
        <f t="shared" si="1"/>
        <v>140741</v>
      </c>
      <c r="R15" s="67">
        <f t="shared" si="2"/>
        <v>120567.58333333333</v>
      </c>
      <c r="S15" s="71">
        <f t="shared" si="3"/>
        <v>3.086635049293312E-3</v>
      </c>
      <c r="W15"/>
      <c r="X15"/>
      <c r="Y15"/>
      <c r="Z15"/>
      <c r="AA15"/>
      <c r="AB15"/>
      <c r="AC15"/>
      <c r="AD15"/>
      <c r="AE15"/>
      <c r="AF15"/>
      <c r="AG15"/>
      <c r="AH15"/>
      <c r="AI15"/>
      <c r="AJ15"/>
    </row>
    <row r="16" spans="1:36" ht="14.4" x14ac:dyDescent="0.3">
      <c r="A16" s="93" t="s">
        <v>442</v>
      </c>
      <c r="B16" s="65" t="s">
        <v>257</v>
      </c>
      <c r="C16" s="65" t="s">
        <v>15</v>
      </c>
      <c r="D16" s="67">
        <f>INDEX('Sort Table'!$A$4:$O$1304,MATCH(CONCATENATE($B16,"-",$C16),'Sort Table'!$A$4:$A$1304,0),MATCH(D$6,'Sort Table'!$A$4:$O$4,0))</f>
        <v>72610</v>
      </c>
      <c r="E16" s="67">
        <f>INDEX('Sort Table'!$A$4:$O$1304,MATCH(CONCATENATE($B16,"-",$C16),'Sort Table'!$A$4:$A$1304,0),MATCH(E$6,'Sort Table'!$A$4:$O$4,0))</f>
        <v>66743</v>
      </c>
      <c r="F16" s="67">
        <f>INDEX('Sort Table'!$A$4:$O$1304,MATCH(CONCATENATE($B16,"-",$C16),'Sort Table'!$A$4:$A$1304,0),MATCH(F$6,'Sort Table'!$A$4:$O$4,0))</f>
        <v>83941</v>
      </c>
      <c r="G16" s="67">
        <f>INDEX('Sort Table'!$A$4:$O$1304,MATCH(CONCATENATE($B16,"-",$C16),'Sort Table'!$A$4:$A$1304,0),MATCH(G$6,'Sort Table'!$A$4:$O$4,0))</f>
        <v>66018</v>
      </c>
      <c r="H16" s="67">
        <f>INDEX('Sort Table'!$A$4:$O$1304,MATCH(CONCATENATE($B16,"-",$C16),'Sort Table'!$A$4:$A$1304,0),MATCH(H$6,'Sort Table'!$A$4:$O$4,0))</f>
        <v>93509</v>
      </c>
      <c r="I16" s="67">
        <f>INDEX('Sort Table'!$A$4:$O$1304,MATCH(CONCATENATE($B16,"-",$C16),'Sort Table'!$A$4:$A$1304,0),MATCH(I$6,'Sort Table'!$A$4:$O$4,0))</f>
        <v>66562</v>
      </c>
      <c r="J16" s="67">
        <f>INDEX('Sort Table'!$A$4:$O$1304,MATCH(CONCATENATE($B16,"-",$C16),'Sort Table'!$A$4:$A$1304,0),MATCH(J$6,'Sort Table'!$A$4:$O$4,0))</f>
        <v>36647</v>
      </c>
      <c r="K16" s="67">
        <f>INDEX('Sort Table'!$A$4:$O$1304,MATCH(CONCATENATE($B16,"-",$C16),'Sort Table'!$A$4:$A$1304,0),MATCH(K$6,'Sort Table'!$A$4:$O$4,0))</f>
        <v>53502</v>
      </c>
      <c r="L16" s="67">
        <f>INDEX('Sort Table'!$A$4:$O$1304,MATCH(CONCATENATE($B16,"-",$C16),'Sort Table'!$A$4:$A$1304,0),MATCH(L$6,'Sort Table'!$A$4:$O$4,0))</f>
        <v>97677</v>
      </c>
      <c r="M16" s="67">
        <f>INDEX('Sort Table'!$A$4:$O$1304,MATCH(CONCATENATE($B16,"-",$C16),'Sort Table'!$A$4:$A$1304,0),MATCH(M$6,'Sort Table'!$A$4:$O$4,0))</f>
        <v>66460</v>
      </c>
      <c r="N16" s="67">
        <f>INDEX('Sort Table'!$A$4:$O$1304,MATCH(CONCATENATE($B16,"-",$C16),'Sort Table'!$A$4:$A$1304,0),MATCH(N$6,'Sort Table'!$A$4:$O$4,0))</f>
        <v>92768</v>
      </c>
      <c r="O16" s="67">
        <f>INDEX('Sort Table'!$A$4:$O$1304,MATCH(CONCATENATE($B16,"-",$C16),'Sort Table'!$A$4:$A$1304,0),MATCH(O$6,'Sort Table'!$A$4:$O$4,0))</f>
        <v>64722</v>
      </c>
      <c r="P16" s="67">
        <f t="shared" si="0"/>
        <v>861159</v>
      </c>
      <c r="Q16" s="67">
        <f t="shared" si="1"/>
        <v>97677</v>
      </c>
      <c r="R16" s="67">
        <f t="shared" si="2"/>
        <v>71763.25</v>
      </c>
      <c r="S16" s="71">
        <f t="shared" si="3"/>
        <v>1.8372016472188693E-3</v>
      </c>
      <c r="W16"/>
      <c r="X16"/>
      <c r="Y16"/>
      <c r="Z16"/>
      <c r="AA16"/>
      <c r="AB16"/>
      <c r="AC16"/>
      <c r="AD16"/>
      <c r="AE16"/>
      <c r="AF16"/>
      <c r="AG16"/>
      <c r="AH16"/>
      <c r="AI16"/>
      <c r="AJ16"/>
    </row>
    <row r="17" spans="1:36" ht="14.4" x14ac:dyDescent="0.3">
      <c r="A17" s="65" t="s">
        <v>395</v>
      </c>
      <c r="B17" s="65" t="s">
        <v>274</v>
      </c>
      <c r="C17" s="65" t="s">
        <v>15</v>
      </c>
      <c r="D17" s="67">
        <f>INDEX('Sort Table'!$A$4:$O$1304,MATCH(CONCATENATE($B17,"-",$C17),'Sort Table'!$A$4:$A$1304,0),MATCH(D$6,'Sort Table'!$A$4:$O$4,0))</f>
        <v>31597</v>
      </c>
      <c r="E17" s="67">
        <f>INDEX('Sort Table'!$A$4:$O$1304,MATCH(CONCATENATE($B17,"-",$C17),'Sort Table'!$A$4:$A$1304,0),MATCH(E$6,'Sort Table'!$A$4:$O$4,0))</f>
        <v>32420</v>
      </c>
      <c r="F17" s="67">
        <f>INDEX('Sort Table'!$A$4:$O$1304,MATCH(CONCATENATE($B17,"-",$C17),'Sort Table'!$A$4:$A$1304,0),MATCH(F$6,'Sort Table'!$A$4:$O$4,0))</f>
        <v>31244</v>
      </c>
      <c r="G17" s="67">
        <f>INDEX('Sort Table'!$A$4:$O$1304,MATCH(CONCATENATE($B17,"-",$C17),'Sort Table'!$A$4:$A$1304,0),MATCH(G$6,'Sort Table'!$A$4:$O$4,0))</f>
        <v>37329</v>
      </c>
      <c r="H17" s="67">
        <f>INDEX('Sort Table'!$A$4:$O$1304,MATCH(CONCATENATE($B17,"-",$C17),'Sort Table'!$A$4:$A$1304,0),MATCH(H$6,'Sort Table'!$A$4:$O$4,0))</f>
        <v>37663</v>
      </c>
      <c r="I17" s="67">
        <f>INDEX('Sort Table'!$A$4:$O$1304,MATCH(CONCATENATE($B17,"-",$C17),'Sort Table'!$A$4:$A$1304,0),MATCH(I$6,'Sort Table'!$A$4:$O$4,0))</f>
        <v>29860</v>
      </c>
      <c r="J17" s="67">
        <f>INDEX('Sort Table'!$A$4:$O$1304,MATCH(CONCATENATE($B17,"-",$C17),'Sort Table'!$A$4:$A$1304,0),MATCH(J$6,'Sort Table'!$A$4:$O$4,0))</f>
        <v>30407</v>
      </c>
      <c r="K17" s="67">
        <f>INDEX('Sort Table'!$A$4:$O$1304,MATCH(CONCATENATE($B17,"-",$C17),'Sort Table'!$A$4:$A$1304,0),MATCH(K$6,'Sort Table'!$A$4:$O$4,0))</f>
        <v>30465</v>
      </c>
      <c r="L17" s="67">
        <f>INDEX('Sort Table'!$A$4:$O$1304,MATCH(CONCATENATE($B17,"-",$C17),'Sort Table'!$A$4:$A$1304,0),MATCH(L$6,'Sort Table'!$A$4:$O$4,0))</f>
        <v>30515</v>
      </c>
      <c r="M17" s="67">
        <f>INDEX('Sort Table'!$A$4:$O$1304,MATCH(CONCATENATE($B17,"-",$C17),'Sort Table'!$A$4:$A$1304,0),MATCH(M$6,'Sort Table'!$A$4:$O$4,0))</f>
        <v>29255</v>
      </c>
      <c r="N17" s="67">
        <f>INDEX('Sort Table'!$A$4:$O$1304,MATCH(CONCATENATE($B17,"-",$C17),'Sort Table'!$A$4:$A$1304,0),MATCH(N$6,'Sort Table'!$A$4:$O$4,0))</f>
        <v>34428</v>
      </c>
      <c r="O17" s="67">
        <f>INDEX('Sort Table'!$A$4:$O$1304,MATCH(CONCATENATE($B17,"-",$C17),'Sort Table'!$A$4:$A$1304,0),MATCH(O$6,'Sort Table'!$A$4:$O$4,0))</f>
        <v>35529</v>
      </c>
      <c r="P17" s="67">
        <f t="shared" si="0"/>
        <v>390712</v>
      </c>
      <c r="Q17" s="67">
        <f t="shared" si="1"/>
        <v>37663</v>
      </c>
      <c r="R17" s="67">
        <f t="shared" si="2"/>
        <v>32559.333333333332</v>
      </c>
      <c r="S17" s="71">
        <f t="shared" si="3"/>
        <v>8.335472659383213E-4</v>
      </c>
      <c r="W17"/>
      <c r="X17"/>
      <c r="Y17"/>
      <c r="Z17"/>
      <c r="AA17"/>
      <c r="AB17"/>
      <c r="AC17"/>
      <c r="AD17"/>
      <c r="AE17"/>
      <c r="AF17"/>
      <c r="AG17"/>
      <c r="AH17"/>
      <c r="AI17"/>
      <c r="AJ17"/>
    </row>
    <row r="18" spans="1:36" ht="14.4" x14ac:dyDescent="0.3">
      <c r="A18" s="65" t="s">
        <v>357</v>
      </c>
      <c r="B18" s="65" t="s">
        <v>87</v>
      </c>
      <c r="C18" s="65" t="s">
        <v>15</v>
      </c>
      <c r="D18" s="67">
        <f>INDEX('Sort Table'!$A$4:$O$1304,MATCH(CONCATENATE($B18,"-",$C18),'Sort Table'!$A$4:$A$1304,0),MATCH(D$6,'Sort Table'!$A$4:$O$4,0))</f>
        <v>32282</v>
      </c>
      <c r="E18" s="67">
        <f>INDEX('Sort Table'!$A$4:$O$1304,MATCH(CONCATENATE($B18,"-",$C18),'Sort Table'!$A$4:$A$1304,0),MATCH(E$6,'Sort Table'!$A$4:$O$4,0))</f>
        <v>32547</v>
      </c>
      <c r="F18" s="67">
        <f>INDEX('Sort Table'!$A$4:$O$1304,MATCH(CONCATENATE($B18,"-",$C18),'Sort Table'!$A$4:$A$1304,0),MATCH(F$6,'Sort Table'!$A$4:$O$4,0))</f>
        <v>28670</v>
      </c>
      <c r="G18" s="67">
        <f>INDEX('Sort Table'!$A$4:$O$1304,MATCH(CONCATENATE($B18,"-",$C18),'Sort Table'!$A$4:$A$1304,0),MATCH(G$6,'Sort Table'!$A$4:$O$4,0))</f>
        <v>30998</v>
      </c>
      <c r="H18" s="67">
        <f>INDEX('Sort Table'!$A$4:$O$1304,MATCH(CONCATENATE($B18,"-",$C18),'Sort Table'!$A$4:$A$1304,0),MATCH(H$6,'Sort Table'!$A$4:$O$4,0))</f>
        <v>22757</v>
      </c>
      <c r="I18" s="67">
        <f>INDEX('Sort Table'!$A$4:$O$1304,MATCH(CONCATENATE($B18,"-",$C18),'Sort Table'!$A$4:$A$1304,0),MATCH(I$6,'Sort Table'!$A$4:$O$4,0))</f>
        <v>24700</v>
      </c>
      <c r="J18" s="67">
        <f>INDEX('Sort Table'!$A$4:$O$1304,MATCH(CONCATENATE($B18,"-",$C18),'Sort Table'!$A$4:$A$1304,0),MATCH(J$6,'Sort Table'!$A$4:$O$4,0))</f>
        <v>23339</v>
      </c>
      <c r="K18" s="67">
        <f>INDEX('Sort Table'!$A$4:$O$1304,MATCH(CONCATENATE($B18,"-",$C18),'Sort Table'!$A$4:$A$1304,0),MATCH(K$6,'Sort Table'!$A$4:$O$4,0))</f>
        <v>23168</v>
      </c>
      <c r="L18" s="67">
        <f>INDEX('Sort Table'!$A$4:$O$1304,MATCH(CONCATENATE($B18,"-",$C18),'Sort Table'!$A$4:$A$1304,0),MATCH(L$6,'Sort Table'!$A$4:$O$4,0))</f>
        <v>23532</v>
      </c>
      <c r="M18" s="67">
        <f>INDEX('Sort Table'!$A$4:$O$1304,MATCH(CONCATENATE($B18,"-",$C18),'Sort Table'!$A$4:$A$1304,0),MATCH(M$6,'Sort Table'!$A$4:$O$4,0))</f>
        <v>21299</v>
      </c>
      <c r="N18" s="67">
        <f>INDEX('Sort Table'!$A$4:$O$1304,MATCH(CONCATENATE($B18,"-",$C18),'Sort Table'!$A$4:$A$1304,0),MATCH(N$6,'Sort Table'!$A$4:$O$4,0))</f>
        <v>21898</v>
      </c>
      <c r="O18" s="67">
        <f>INDEX('Sort Table'!$A$4:$O$1304,MATCH(CONCATENATE($B18,"-",$C18),'Sort Table'!$A$4:$A$1304,0),MATCH(O$6,'Sort Table'!$A$4:$O$4,0))</f>
        <v>20323</v>
      </c>
      <c r="P18" s="67">
        <f t="shared" si="0"/>
        <v>305513</v>
      </c>
      <c r="Q18" s="67">
        <f t="shared" si="1"/>
        <v>32547</v>
      </c>
      <c r="R18" s="67">
        <f t="shared" si="2"/>
        <v>25459.416666666668</v>
      </c>
      <c r="S18" s="71">
        <f t="shared" si="3"/>
        <v>6.5178322103906299E-4</v>
      </c>
      <c r="W18"/>
      <c r="X18"/>
      <c r="Y18"/>
      <c r="Z18"/>
      <c r="AA18"/>
      <c r="AB18"/>
      <c r="AC18"/>
      <c r="AD18"/>
      <c r="AE18"/>
      <c r="AF18"/>
      <c r="AG18"/>
      <c r="AH18"/>
      <c r="AI18"/>
      <c r="AJ18"/>
    </row>
    <row r="19" spans="1:36" ht="14.4" x14ac:dyDescent="0.3">
      <c r="A19" s="93" t="s">
        <v>403</v>
      </c>
      <c r="B19" s="65" t="s">
        <v>208</v>
      </c>
      <c r="C19" s="65" t="s">
        <v>15</v>
      </c>
      <c r="D19" s="67">
        <f>INDEX('Sort Table'!$A$4:$O$1304,MATCH(CONCATENATE($B19,"-",$C19),'Sort Table'!$A$4:$A$1304,0),MATCH(D$6,'Sort Table'!$A$4:$O$4,0))</f>
        <v>20308</v>
      </c>
      <c r="E19" s="67">
        <f>INDEX('Sort Table'!$A$4:$O$1304,MATCH(CONCATENATE($B19,"-",$C19),'Sort Table'!$A$4:$A$1304,0),MATCH(E$6,'Sort Table'!$A$4:$O$4,0))</f>
        <v>23536</v>
      </c>
      <c r="F19" s="67">
        <f>INDEX('Sort Table'!$A$4:$O$1304,MATCH(CONCATENATE($B19,"-",$C19),'Sort Table'!$A$4:$A$1304,0),MATCH(F$6,'Sort Table'!$A$4:$O$4,0))</f>
        <v>22679</v>
      </c>
      <c r="G19" s="67">
        <f>INDEX('Sort Table'!$A$4:$O$1304,MATCH(CONCATENATE($B19,"-",$C19),'Sort Table'!$A$4:$A$1304,0),MATCH(G$6,'Sort Table'!$A$4:$O$4,0))</f>
        <v>24797</v>
      </c>
      <c r="H19" s="67">
        <f>INDEX('Sort Table'!$A$4:$O$1304,MATCH(CONCATENATE($B19,"-",$C19),'Sort Table'!$A$4:$A$1304,0),MATCH(H$6,'Sort Table'!$A$4:$O$4,0))</f>
        <v>25707</v>
      </c>
      <c r="I19" s="67">
        <f>INDEX('Sort Table'!$A$4:$O$1304,MATCH(CONCATENATE($B19,"-",$C19),'Sort Table'!$A$4:$A$1304,0),MATCH(I$6,'Sort Table'!$A$4:$O$4,0))</f>
        <v>27201</v>
      </c>
      <c r="J19" s="67">
        <f>INDEX('Sort Table'!$A$4:$O$1304,MATCH(CONCATENATE($B19,"-",$C19),'Sort Table'!$A$4:$A$1304,0),MATCH(J$6,'Sort Table'!$A$4:$O$4,0))</f>
        <v>26082</v>
      </c>
      <c r="K19" s="67">
        <f>INDEX('Sort Table'!$A$4:$O$1304,MATCH(CONCATENATE($B19,"-",$C19),'Sort Table'!$A$4:$A$1304,0),MATCH(K$6,'Sort Table'!$A$4:$O$4,0))</f>
        <v>24714</v>
      </c>
      <c r="L19" s="67">
        <f>INDEX('Sort Table'!$A$4:$O$1304,MATCH(CONCATENATE($B19,"-",$C19),'Sort Table'!$A$4:$A$1304,0),MATCH(L$6,'Sort Table'!$A$4:$O$4,0))</f>
        <v>23891</v>
      </c>
      <c r="M19" s="67">
        <f>INDEX('Sort Table'!$A$4:$O$1304,MATCH(CONCATENATE($B19,"-",$C19),'Sort Table'!$A$4:$A$1304,0),MATCH(M$6,'Sort Table'!$A$4:$O$4,0))</f>
        <v>21754</v>
      </c>
      <c r="N19" s="67">
        <f>INDEX('Sort Table'!$A$4:$O$1304,MATCH(CONCATENATE($B19,"-",$C19),'Sort Table'!$A$4:$A$1304,0),MATCH(N$6,'Sort Table'!$A$4:$O$4,0))</f>
        <v>21117</v>
      </c>
      <c r="O19" s="67">
        <f>INDEX('Sort Table'!$A$4:$O$1304,MATCH(CONCATENATE($B19,"-",$C19),'Sort Table'!$A$4:$A$1304,0),MATCH(O$6,'Sort Table'!$A$4:$O$4,0))</f>
        <v>20192</v>
      </c>
      <c r="P19" s="67">
        <f t="shared" si="0"/>
        <v>281978</v>
      </c>
      <c r="Q19" s="67">
        <f t="shared" si="1"/>
        <v>27201</v>
      </c>
      <c r="R19" s="67">
        <f t="shared" si="2"/>
        <v>23498.166666666668</v>
      </c>
      <c r="S19" s="71">
        <f t="shared" si="3"/>
        <v>6.0157351439105015E-4</v>
      </c>
      <c r="W19"/>
      <c r="X19"/>
      <c r="Y19"/>
      <c r="Z19"/>
      <c r="AA19"/>
      <c r="AB19"/>
      <c r="AC19"/>
      <c r="AD19"/>
      <c r="AE19"/>
      <c r="AF19"/>
      <c r="AG19"/>
      <c r="AH19"/>
      <c r="AI19"/>
      <c r="AJ19"/>
    </row>
    <row r="20" spans="1:36" ht="14.4" x14ac:dyDescent="0.3">
      <c r="A20" s="93" t="s">
        <v>187</v>
      </c>
      <c r="B20" s="65" t="s">
        <v>187</v>
      </c>
      <c r="C20" s="65" t="s">
        <v>15</v>
      </c>
      <c r="D20" s="67">
        <f>INDEX('Sort Table'!$A$4:$O$1304,MATCH(CONCATENATE($B20,"-",$C20),'Sort Table'!$A$4:$A$1304,0),MATCH(D$6,'Sort Table'!$A$4:$O$4,0))</f>
        <v>18217</v>
      </c>
      <c r="E20" s="67">
        <f>INDEX('Sort Table'!$A$4:$O$1304,MATCH(CONCATENATE($B20,"-",$C20),'Sort Table'!$A$4:$A$1304,0),MATCH(E$6,'Sort Table'!$A$4:$O$4,0))</f>
        <v>19529</v>
      </c>
      <c r="F20" s="67">
        <f>INDEX('Sort Table'!$A$4:$O$1304,MATCH(CONCATENATE($B20,"-",$C20),'Sort Table'!$A$4:$A$1304,0),MATCH(F$6,'Sort Table'!$A$4:$O$4,0))</f>
        <v>18333</v>
      </c>
      <c r="G20" s="67">
        <f>INDEX('Sort Table'!$A$4:$O$1304,MATCH(CONCATENATE($B20,"-",$C20),'Sort Table'!$A$4:$A$1304,0),MATCH(G$6,'Sort Table'!$A$4:$O$4,0))</f>
        <v>19636</v>
      </c>
      <c r="H20" s="67">
        <f>INDEX('Sort Table'!$A$4:$O$1304,MATCH(CONCATENATE($B20,"-",$C20),'Sort Table'!$A$4:$A$1304,0),MATCH(H$6,'Sort Table'!$A$4:$O$4,0))</f>
        <v>19302</v>
      </c>
      <c r="I20" s="67">
        <f>INDEX('Sort Table'!$A$4:$O$1304,MATCH(CONCATENATE($B20,"-",$C20),'Sort Table'!$A$4:$A$1304,0),MATCH(I$6,'Sort Table'!$A$4:$O$4,0))</f>
        <v>19589</v>
      </c>
      <c r="J20" s="67">
        <f>INDEX('Sort Table'!$A$4:$O$1304,MATCH(CONCATENATE($B20,"-",$C20),'Sort Table'!$A$4:$A$1304,0),MATCH(J$6,'Sort Table'!$A$4:$O$4,0))</f>
        <v>20575</v>
      </c>
      <c r="K20" s="67">
        <f>INDEX('Sort Table'!$A$4:$O$1304,MATCH(CONCATENATE($B20,"-",$C20),'Sort Table'!$A$4:$A$1304,0),MATCH(K$6,'Sort Table'!$A$4:$O$4,0))</f>
        <v>20749</v>
      </c>
      <c r="L20" s="67">
        <f>INDEX('Sort Table'!$A$4:$O$1304,MATCH(CONCATENATE($B20,"-",$C20),'Sort Table'!$A$4:$A$1304,0),MATCH(L$6,'Sort Table'!$A$4:$O$4,0))</f>
        <v>20366</v>
      </c>
      <c r="M20" s="67">
        <f>INDEX('Sort Table'!$A$4:$O$1304,MATCH(CONCATENATE($B20,"-",$C20),'Sort Table'!$A$4:$A$1304,0),MATCH(M$6,'Sort Table'!$A$4:$O$4,0))</f>
        <v>19748</v>
      </c>
      <c r="N20" s="67">
        <f>INDEX('Sort Table'!$A$4:$O$1304,MATCH(CONCATENATE($B20,"-",$C20),'Sort Table'!$A$4:$A$1304,0),MATCH(N$6,'Sort Table'!$A$4:$O$4,0))</f>
        <v>18832</v>
      </c>
      <c r="O20" s="67">
        <f>INDEX('Sort Table'!$A$4:$O$1304,MATCH(CONCATENATE($B20,"-",$C20),'Sort Table'!$A$4:$A$1304,0),MATCH(O$6,'Sort Table'!$A$4:$O$4,0))</f>
        <v>17805</v>
      </c>
      <c r="P20" s="67">
        <f t="shared" si="0"/>
        <v>232681</v>
      </c>
      <c r="Q20" s="67">
        <f t="shared" si="1"/>
        <v>20749</v>
      </c>
      <c r="R20" s="67">
        <f t="shared" si="2"/>
        <v>19390.083333333332</v>
      </c>
      <c r="S20" s="71">
        <f t="shared" si="3"/>
        <v>4.9640300627007753E-4</v>
      </c>
      <c r="W20"/>
      <c r="X20"/>
      <c r="Y20"/>
      <c r="Z20"/>
      <c r="AA20"/>
      <c r="AB20"/>
      <c r="AC20"/>
      <c r="AD20"/>
      <c r="AE20"/>
      <c r="AF20"/>
      <c r="AG20"/>
      <c r="AH20"/>
      <c r="AI20"/>
      <c r="AJ20"/>
    </row>
    <row r="21" spans="1:36" ht="14.4" x14ac:dyDescent="0.3">
      <c r="A21" s="93" t="s">
        <v>405</v>
      </c>
      <c r="B21" s="65" t="s">
        <v>212</v>
      </c>
      <c r="C21" s="65" t="s">
        <v>15</v>
      </c>
      <c r="D21" s="67">
        <f>INDEX('Sort Table'!$A$4:$O$1304,MATCH(CONCATENATE($B21,"-",$C21),'Sort Table'!$A$4:$A$1304,0),MATCH(D$6,'Sort Table'!$A$4:$O$4,0))</f>
        <v>12787</v>
      </c>
      <c r="E21" s="67">
        <f>INDEX('Sort Table'!$A$4:$O$1304,MATCH(CONCATENATE($B21,"-",$C21),'Sort Table'!$A$4:$A$1304,0),MATCH(E$6,'Sort Table'!$A$4:$O$4,0))</f>
        <v>14298</v>
      </c>
      <c r="F21" s="67">
        <f>INDEX('Sort Table'!$A$4:$O$1304,MATCH(CONCATENATE($B21,"-",$C21),'Sort Table'!$A$4:$A$1304,0),MATCH(F$6,'Sort Table'!$A$4:$O$4,0))</f>
        <v>15555</v>
      </c>
      <c r="G21" s="67">
        <f>INDEX('Sort Table'!$A$4:$O$1304,MATCH(CONCATENATE($B21,"-",$C21),'Sort Table'!$A$4:$A$1304,0),MATCH(G$6,'Sort Table'!$A$4:$O$4,0))</f>
        <v>13976</v>
      </c>
      <c r="H21" s="67">
        <f>INDEX('Sort Table'!$A$4:$O$1304,MATCH(CONCATENATE($B21,"-",$C21),'Sort Table'!$A$4:$A$1304,0),MATCH(H$6,'Sort Table'!$A$4:$O$4,0))</f>
        <v>13816</v>
      </c>
      <c r="I21" s="67">
        <f>INDEX('Sort Table'!$A$4:$O$1304,MATCH(CONCATENATE($B21,"-",$C21),'Sort Table'!$A$4:$A$1304,0),MATCH(I$6,'Sort Table'!$A$4:$O$4,0))</f>
        <v>12794</v>
      </c>
      <c r="J21" s="67">
        <f>INDEX('Sort Table'!$A$4:$O$1304,MATCH(CONCATENATE($B21,"-",$C21),'Sort Table'!$A$4:$A$1304,0),MATCH(J$6,'Sort Table'!$A$4:$O$4,0))</f>
        <v>9867</v>
      </c>
      <c r="K21" s="67">
        <f>INDEX('Sort Table'!$A$4:$O$1304,MATCH(CONCATENATE($B21,"-",$C21),'Sort Table'!$A$4:$A$1304,0),MATCH(K$6,'Sort Table'!$A$4:$O$4,0))</f>
        <v>10312</v>
      </c>
      <c r="L21" s="67">
        <f>INDEX('Sort Table'!$A$4:$O$1304,MATCH(CONCATENATE($B21,"-",$C21),'Sort Table'!$A$4:$A$1304,0),MATCH(L$6,'Sort Table'!$A$4:$O$4,0))</f>
        <v>14478</v>
      </c>
      <c r="M21" s="67">
        <f>INDEX('Sort Table'!$A$4:$O$1304,MATCH(CONCATENATE($B21,"-",$C21),'Sort Table'!$A$4:$A$1304,0),MATCH(M$6,'Sort Table'!$A$4:$O$4,0))</f>
        <v>13181</v>
      </c>
      <c r="N21" s="67">
        <f>INDEX('Sort Table'!$A$4:$O$1304,MATCH(CONCATENATE($B21,"-",$C21),'Sort Table'!$A$4:$A$1304,0),MATCH(N$6,'Sort Table'!$A$4:$O$4,0))</f>
        <v>15913</v>
      </c>
      <c r="O21" s="67">
        <f>INDEX('Sort Table'!$A$4:$O$1304,MATCH(CONCATENATE($B21,"-",$C21),'Sort Table'!$A$4:$A$1304,0),MATCH(O$6,'Sort Table'!$A$4:$O$4,0))</f>
        <v>14634</v>
      </c>
      <c r="P21" s="67">
        <f t="shared" si="0"/>
        <v>161611</v>
      </c>
      <c r="Q21" s="67">
        <f t="shared" si="1"/>
        <v>15913</v>
      </c>
      <c r="R21" s="67">
        <f t="shared" si="2"/>
        <v>13467.583333333334</v>
      </c>
      <c r="S21" s="71">
        <f t="shared" si="3"/>
        <v>3.4478185260641614E-4</v>
      </c>
      <c r="W21"/>
      <c r="X21"/>
      <c r="Y21"/>
      <c r="Z21"/>
      <c r="AA21"/>
      <c r="AB21"/>
      <c r="AC21"/>
      <c r="AD21"/>
      <c r="AE21"/>
      <c r="AF21"/>
      <c r="AG21"/>
      <c r="AH21"/>
      <c r="AI21"/>
      <c r="AJ21"/>
    </row>
    <row r="22" spans="1:36" ht="14.4" x14ac:dyDescent="0.3">
      <c r="A22" s="93" t="s">
        <v>443</v>
      </c>
      <c r="B22" s="65" t="s">
        <v>153</v>
      </c>
      <c r="C22" s="65" t="s">
        <v>15</v>
      </c>
      <c r="D22" s="67">
        <f>INDEX('Sort Table'!$A$4:$O$1304,MATCH(CONCATENATE($B22,"-",$C22),'Sort Table'!$A$4:$A$1304,0),MATCH(D$6,'Sort Table'!$A$4:$O$4,0))</f>
        <v>12264</v>
      </c>
      <c r="E22" s="67">
        <f>INDEX('Sort Table'!$A$4:$O$1304,MATCH(CONCATENATE($B22,"-",$C22),'Sort Table'!$A$4:$A$1304,0),MATCH(E$6,'Sort Table'!$A$4:$O$4,0))</f>
        <v>11976</v>
      </c>
      <c r="F22" s="67">
        <f>INDEX('Sort Table'!$A$4:$O$1304,MATCH(CONCATENATE($B22,"-",$C22),'Sort Table'!$A$4:$A$1304,0),MATCH(F$6,'Sort Table'!$A$4:$O$4,0))</f>
        <v>10536</v>
      </c>
      <c r="G22" s="67">
        <f>INDEX('Sort Table'!$A$4:$O$1304,MATCH(CONCATENATE($B22,"-",$C22),'Sort Table'!$A$4:$A$1304,0),MATCH(G$6,'Sort Table'!$A$4:$O$4,0))</f>
        <v>11033</v>
      </c>
      <c r="H22" s="67">
        <f>INDEX('Sort Table'!$A$4:$O$1304,MATCH(CONCATENATE($B22,"-",$C22),'Sort Table'!$A$4:$A$1304,0),MATCH(H$6,'Sort Table'!$A$4:$O$4,0))</f>
        <v>10960</v>
      </c>
      <c r="I22" s="67">
        <f>INDEX('Sort Table'!$A$4:$O$1304,MATCH(CONCATENATE($B22,"-",$C22),'Sort Table'!$A$4:$A$1304,0),MATCH(I$6,'Sort Table'!$A$4:$O$4,0))</f>
        <v>12039</v>
      </c>
      <c r="J22" s="67">
        <f>INDEX('Sort Table'!$A$4:$O$1304,MATCH(CONCATENATE($B22,"-",$C22),'Sort Table'!$A$4:$A$1304,0),MATCH(J$6,'Sort Table'!$A$4:$O$4,0))</f>
        <v>11202</v>
      </c>
      <c r="K22" s="67">
        <f>INDEX('Sort Table'!$A$4:$O$1304,MATCH(CONCATENATE($B22,"-",$C22),'Sort Table'!$A$4:$A$1304,0),MATCH(K$6,'Sort Table'!$A$4:$O$4,0))</f>
        <v>10094</v>
      </c>
      <c r="L22" s="67">
        <f>INDEX('Sort Table'!$A$4:$O$1304,MATCH(CONCATENATE($B22,"-",$C22),'Sort Table'!$A$4:$A$1304,0),MATCH(L$6,'Sort Table'!$A$4:$O$4,0))</f>
        <v>10387</v>
      </c>
      <c r="M22" s="67">
        <f>INDEX('Sort Table'!$A$4:$O$1304,MATCH(CONCATENATE($B22,"-",$C22),'Sort Table'!$A$4:$A$1304,0),MATCH(M$6,'Sort Table'!$A$4:$O$4,0))</f>
        <v>9892</v>
      </c>
      <c r="N22" s="67">
        <f>INDEX('Sort Table'!$A$4:$O$1304,MATCH(CONCATENATE($B22,"-",$C22),'Sort Table'!$A$4:$A$1304,0),MATCH(N$6,'Sort Table'!$A$4:$O$4,0))</f>
        <v>9425</v>
      </c>
      <c r="O22" s="67">
        <f>INDEX('Sort Table'!$A$4:$O$1304,MATCH(CONCATENATE($B22,"-",$C22),'Sort Table'!$A$4:$A$1304,0),MATCH(O$6,'Sort Table'!$A$4:$O$4,0))</f>
        <v>9746</v>
      </c>
      <c r="P22" s="67">
        <f t="shared" si="0"/>
        <v>129554</v>
      </c>
      <c r="Q22" s="67">
        <f t="shared" si="1"/>
        <v>12264</v>
      </c>
      <c r="R22" s="67">
        <f t="shared" si="2"/>
        <v>10796.166666666666</v>
      </c>
      <c r="S22" s="71">
        <f t="shared" si="3"/>
        <v>2.7639126131619526E-4</v>
      </c>
      <c r="W22"/>
      <c r="X22"/>
      <c r="Y22"/>
      <c r="Z22"/>
      <c r="AA22"/>
      <c r="AB22"/>
      <c r="AC22"/>
      <c r="AD22"/>
      <c r="AE22"/>
      <c r="AF22"/>
      <c r="AG22"/>
      <c r="AH22"/>
      <c r="AI22"/>
      <c r="AJ22"/>
    </row>
    <row r="23" spans="1:36" ht="14.4" x14ac:dyDescent="0.3">
      <c r="A23" s="93" t="s">
        <v>444</v>
      </c>
      <c r="B23" s="65" t="s">
        <v>242</v>
      </c>
      <c r="C23" s="65" t="s">
        <v>15</v>
      </c>
      <c r="D23" s="67">
        <f>INDEX('Sort Table'!$A$4:$O$1304,MATCH(CONCATENATE($B23,"-",$C23),'Sort Table'!$A$4:$A$1304,0),MATCH(D$6,'Sort Table'!$A$4:$O$4,0))</f>
        <v>3451</v>
      </c>
      <c r="E23" s="67">
        <f>INDEX('Sort Table'!$A$4:$O$1304,MATCH(CONCATENATE($B23,"-",$C23),'Sort Table'!$A$4:$A$1304,0),MATCH(E$6,'Sort Table'!$A$4:$O$4,0))</f>
        <v>4709</v>
      </c>
      <c r="F23" s="67">
        <f>INDEX('Sort Table'!$A$4:$O$1304,MATCH(CONCATENATE($B23,"-",$C23),'Sort Table'!$A$4:$A$1304,0),MATCH(F$6,'Sort Table'!$A$4:$O$4,0))</f>
        <v>7495</v>
      </c>
      <c r="G23" s="67">
        <f>INDEX('Sort Table'!$A$4:$O$1304,MATCH(CONCATENATE($B23,"-",$C23),'Sort Table'!$A$4:$A$1304,0),MATCH(G$6,'Sort Table'!$A$4:$O$4,0))</f>
        <v>5032</v>
      </c>
      <c r="H23" s="67">
        <f>INDEX('Sort Table'!$A$4:$O$1304,MATCH(CONCATENATE($B23,"-",$C23),'Sort Table'!$A$4:$A$1304,0),MATCH(H$6,'Sort Table'!$A$4:$O$4,0))</f>
        <v>6049</v>
      </c>
      <c r="I23" s="67">
        <f>INDEX('Sort Table'!$A$4:$O$1304,MATCH(CONCATENATE($B23,"-",$C23),'Sort Table'!$A$4:$A$1304,0),MATCH(I$6,'Sort Table'!$A$4:$O$4,0))</f>
        <v>3858</v>
      </c>
      <c r="J23" s="67">
        <f>INDEX('Sort Table'!$A$4:$O$1304,MATCH(CONCATENATE($B23,"-",$C23),'Sort Table'!$A$4:$A$1304,0),MATCH(J$6,'Sort Table'!$A$4:$O$4,0))</f>
        <v>4558</v>
      </c>
      <c r="K23" s="67">
        <f>INDEX('Sort Table'!$A$4:$O$1304,MATCH(CONCATENATE($B23,"-",$C23),'Sort Table'!$A$4:$A$1304,0),MATCH(K$6,'Sort Table'!$A$4:$O$4,0))</f>
        <v>5892</v>
      </c>
      <c r="L23" s="67">
        <f>INDEX('Sort Table'!$A$4:$O$1304,MATCH(CONCATENATE($B23,"-",$C23),'Sort Table'!$A$4:$A$1304,0),MATCH(L$6,'Sort Table'!$A$4:$O$4,0))</f>
        <v>4355</v>
      </c>
      <c r="M23" s="67">
        <f>INDEX('Sort Table'!$A$4:$O$1304,MATCH(CONCATENATE($B23,"-",$C23),'Sort Table'!$A$4:$A$1304,0),MATCH(M$6,'Sort Table'!$A$4:$O$4,0))</f>
        <v>5026</v>
      </c>
      <c r="N23" s="67">
        <f>INDEX('Sort Table'!$A$4:$O$1304,MATCH(CONCATENATE($B23,"-",$C23),'Sort Table'!$A$4:$A$1304,0),MATCH(N$6,'Sort Table'!$A$4:$O$4,0))</f>
        <v>4745</v>
      </c>
      <c r="O23" s="67">
        <f>INDEX('Sort Table'!$A$4:$O$1304,MATCH(CONCATENATE($B23,"-",$C23),'Sort Table'!$A$4:$A$1304,0),MATCH(O$6,'Sort Table'!$A$4:$O$4,0))</f>
        <v>1317</v>
      </c>
      <c r="P23" s="67">
        <f t="shared" si="0"/>
        <v>56487</v>
      </c>
      <c r="Q23" s="67">
        <f t="shared" si="1"/>
        <v>7495</v>
      </c>
      <c r="R23" s="67">
        <f t="shared" si="2"/>
        <v>4707.25</v>
      </c>
      <c r="S23" s="71">
        <f t="shared" si="3"/>
        <v>1.2050969617277677E-4</v>
      </c>
      <c r="W23"/>
      <c r="X23"/>
      <c r="Y23"/>
      <c r="Z23"/>
      <c r="AA23"/>
      <c r="AB23"/>
      <c r="AC23"/>
      <c r="AD23"/>
      <c r="AE23"/>
      <c r="AF23"/>
      <c r="AG23"/>
      <c r="AH23"/>
      <c r="AI23"/>
      <c r="AJ23"/>
    </row>
    <row r="24" spans="1:36" ht="14.4" x14ac:dyDescent="0.3">
      <c r="A24" s="93" t="s">
        <v>416</v>
      </c>
      <c r="B24" s="65" t="s">
        <v>238</v>
      </c>
      <c r="C24" s="65" t="s">
        <v>15</v>
      </c>
      <c r="D24" s="67">
        <f>INDEX('Sort Table'!$A$4:$O$1304,MATCH(CONCATENATE($B24,"-",$C24),'Sort Table'!$A$4:$A$1304,0),MATCH(D$6,'Sort Table'!$A$4:$O$4,0))</f>
        <v>3473</v>
      </c>
      <c r="E24" s="67">
        <f>INDEX('Sort Table'!$A$4:$O$1304,MATCH(CONCATENATE($B24,"-",$C24),'Sort Table'!$A$4:$A$1304,0),MATCH(E$6,'Sort Table'!$A$4:$O$4,0))</f>
        <v>3853</v>
      </c>
      <c r="F24" s="67">
        <f>INDEX('Sort Table'!$A$4:$O$1304,MATCH(CONCATENATE($B24,"-",$C24),'Sort Table'!$A$4:$A$1304,0),MATCH(F$6,'Sort Table'!$A$4:$O$4,0))</f>
        <v>3488</v>
      </c>
      <c r="G24" s="67">
        <f>INDEX('Sort Table'!$A$4:$O$1304,MATCH(CONCATENATE($B24,"-",$C24),'Sort Table'!$A$4:$A$1304,0),MATCH(G$6,'Sort Table'!$A$4:$O$4,0))</f>
        <v>3597</v>
      </c>
      <c r="H24" s="67">
        <f>INDEX('Sort Table'!$A$4:$O$1304,MATCH(CONCATENATE($B24,"-",$C24),'Sort Table'!$A$4:$A$1304,0),MATCH(H$6,'Sort Table'!$A$4:$O$4,0))</f>
        <v>3481</v>
      </c>
      <c r="I24" s="67">
        <f>INDEX('Sort Table'!$A$4:$O$1304,MATCH(CONCATENATE($B24,"-",$C24),'Sort Table'!$A$4:$A$1304,0),MATCH(I$6,'Sort Table'!$A$4:$O$4,0))</f>
        <v>3601</v>
      </c>
      <c r="J24" s="67">
        <f>INDEX('Sort Table'!$A$4:$O$1304,MATCH(CONCATENATE($B24,"-",$C24),'Sort Table'!$A$4:$A$1304,0),MATCH(J$6,'Sort Table'!$A$4:$O$4,0))</f>
        <v>3484</v>
      </c>
      <c r="K24" s="67">
        <f>INDEX('Sort Table'!$A$4:$O$1304,MATCH(CONCATENATE($B24,"-",$C24),'Sort Table'!$A$4:$A$1304,0),MATCH(K$6,'Sort Table'!$A$4:$O$4,0))</f>
        <v>3499</v>
      </c>
      <c r="L24" s="67">
        <f>INDEX('Sort Table'!$A$4:$O$1304,MATCH(CONCATENATE($B24,"-",$C24),'Sort Table'!$A$4:$A$1304,0),MATCH(L$6,'Sort Table'!$A$4:$O$4,0))</f>
        <v>3381</v>
      </c>
      <c r="M24" s="67">
        <f>INDEX('Sort Table'!$A$4:$O$1304,MATCH(CONCATENATE($B24,"-",$C24),'Sort Table'!$A$4:$A$1304,0),MATCH(M$6,'Sort Table'!$A$4:$O$4,0))</f>
        <v>3483</v>
      </c>
      <c r="N24" s="67">
        <f>INDEX('Sort Table'!$A$4:$O$1304,MATCH(CONCATENATE($B24,"-",$C24),'Sort Table'!$A$4:$A$1304,0),MATCH(N$6,'Sort Table'!$A$4:$O$4,0))</f>
        <v>3566</v>
      </c>
      <c r="O24" s="67">
        <f>INDEX('Sort Table'!$A$4:$O$1304,MATCH(CONCATENATE($B24,"-",$C24),'Sort Table'!$A$4:$A$1304,0),MATCH(O$6,'Sort Table'!$A$4:$O$4,0))</f>
        <v>3503</v>
      </c>
      <c r="P24" s="67">
        <f t="shared" si="0"/>
        <v>42409</v>
      </c>
      <c r="Q24" s="67">
        <f t="shared" si="1"/>
        <v>3853</v>
      </c>
      <c r="R24" s="67">
        <f t="shared" si="2"/>
        <v>3534.0833333333335</v>
      </c>
      <c r="S24" s="71">
        <f t="shared" si="3"/>
        <v>9.0475608635461085E-5</v>
      </c>
      <c r="W24"/>
      <c r="X24"/>
      <c r="Y24"/>
      <c r="Z24"/>
      <c r="AA24"/>
      <c r="AB24"/>
      <c r="AC24"/>
      <c r="AD24"/>
      <c r="AE24"/>
      <c r="AF24"/>
      <c r="AG24"/>
      <c r="AH24"/>
      <c r="AI24"/>
      <c r="AJ24"/>
    </row>
    <row r="25" spans="1:36" ht="14.4" x14ac:dyDescent="0.3">
      <c r="A25" s="65"/>
      <c r="B25" s="65"/>
      <c r="C25" s="65"/>
      <c r="D25" s="65"/>
      <c r="E25" s="65"/>
      <c r="F25" s="65"/>
      <c r="G25" s="65"/>
      <c r="H25" s="65"/>
      <c r="I25" s="65"/>
      <c r="J25" s="65"/>
      <c r="K25" s="65"/>
      <c r="L25" s="65"/>
      <c r="M25" s="65"/>
      <c r="N25" s="65"/>
      <c r="O25" s="65"/>
      <c r="P25" s="65"/>
      <c r="Q25" s="65"/>
      <c r="R25" s="65"/>
      <c r="S25" s="81"/>
      <c r="W25"/>
      <c r="X25"/>
      <c r="Y25"/>
      <c r="Z25"/>
      <c r="AA25"/>
      <c r="AB25"/>
      <c r="AC25"/>
      <c r="AD25"/>
      <c r="AE25"/>
      <c r="AF25"/>
      <c r="AG25"/>
      <c r="AH25"/>
      <c r="AI25"/>
      <c r="AJ25"/>
    </row>
    <row r="26" spans="1:36" ht="14.4" x14ac:dyDescent="0.3">
      <c r="A26" s="65" t="s">
        <v>459</v>
      </c>
      <c r="B26" s="65"/>
      <c r="C26" s="65"/>
      <c r="D26" s="79">
        <f>SUM(D8:D25)</f>
        <v>43757654</v>
      </c>
      <c r="E26" s="79">
        <f t="shared" ref="E26:R26" si="4">SUM(E8:E25)</f>
        <v>40190682</v>
      </c>
      <c r="F26" s="79">
        <f t="shared" si="4"/>
        <v>35087435</v>
      </c>
      <c r="G26" s="79">
        <f t="shared" si="4"/>
        <v>34650238</v>
      </c>
      <c r="H26" s="79">
        <f t="shared" si="4"/>
        <v>35819686</v>
      </c>
      <c r="I26" s="79">
        <f t="shared" si="4"/>
        <v>37156960</v>
      </c>
      <c r="J26" s="79">
        <f t="shared" si="4"/>
        <v>36522278</v>
      </c>
      <c r="K26" s="79">
        <f t="shared" si="4"/>
        <v>36677981</v>
      </c>
      <c r="L26" s="79">
        <f t="shared" si="4"/>
        <v>40869368</v>
      </c>
      <c r="M26" s="79">
        <f t="shared" si="4"/>
        <v>36976266</v>
      </c>
      <c r="N26" s="79">
        <f t="shared" si="4"/>
        <v>40531480</v>
      </c>
      <c r="O26" s="79">
        <f t="shared" si="4"/>
        <v>38100586</v>
      </c>
      <c r="P26" s="79">
        <f t="shared" si="4"/>
        <v>456340614</v>
      </c>
      <c r="Q26" s="79">
        <f t="shared" si="4"/>
        <v>44460815</v>
      </c>
      <c r="R26" s="79">
        <f t="shared" si="4"/>
        <v>38028384.500000007</v>
      </c>
      <c r="S26" s="80">
        <f>$R26/$R$38</f>
        <v>0.97355973488481262</v>
      </c>
      <c r="W26"/>
      <c r="X26"/>
      <c r="Y26"/>
      <c r="Z26"/>
      <c r="AA26"/>
      <c r="AB26"/>
      <c r="AC26"/>
      <c r="AD26"/>
      <c r="AE26"/>
      <c r="AF26"/>
      <c r="AG26"/>
      <c r="AH26"/>
      <c r="AI26"/>
      <c r="AJ26"/>
    </row>
    <row r="27" spans="1:36" ht="14.4" x14ac:dyDescent="0.3">
      <c r="A27" s="65"/>
      <c r="B27" s="65"/>
      <c r="C27" s="65"/>
      <c r="D27" s="65"/>
      <c r="E27" s="65"/>
      <c r="F27" s="65"/>
      <c r="G27" s="65"/>
      <c r="H27" s="65"/>
      <c r="I27" s="65"/>
      <c r="J27" s="65"/>
      <c r="K27" s="65"/>
      <c r="L27" s="65"/>
      <c r="M27" s="65"/>
      <c r="N27" s="65"/>
      <c r="O27" s="65"/>
      <c r="P27" s="65"/>
      <c r="Q27" s="65"/>
      <c r="R27" s="65"/>
      <c r="S27" s="81"/>
      <c r="W27"/>
      <c r="X27"/>
      <c r="Y27"/>
      <c r="Z27"/>
      <c r="AA27"/>
      <c r="AB27"/>
      <c r="AC27"/>
      <c r="AD27"/>
      <c r="AE27"/>
      <c r="AF27"/>
      <c r="AG27"/>
      <c r="AH27"/>
      <c r="AI27"/>
      <c r="AJ27"/>
    </row>
    <row r="28" spans="1:36" ht="14.4" x14ac:dyDescent="0.3">
      <c r="A28" s="65" t="s">
        <v>177</v>
      </c>
      <c r="B28" s="65" t="s">
        <v>177</v>
      </c>
      <c r="C28" s="65" t="s">
        <v>15</v>
      </c>
      <c r="D28" s="67">
        <f>INDEX('Sort Table'!$A$4:$O$1304,MATCH(CONCATENATE($B28,"-",$C28),'Sort Table'!$A$4:$A$1304,0),MATCH(D$6,'Sort Table'!$A$4:$O$4,0))</f>
        <v>759818</v>
      </c>
      <c r="E28" s="67">
        <f>INDEX('Sort Table'!$A$4:$O$1304,MATCH(CONCATENATE($B28,"-",$C28),'Sort Table'!$A$4:$A$1304,0),MATCH(E$6,'Sort Table'!$A$4:$O$4,0))</f>
        <v>607977</v>
      </c>
      <c r="F28" s="67">
        <f>INDEX('Sort Table'!$A$4:$O$1304,MATCH(CONCATENATE($B28,"-",$C28),'Sort Table'!$A$4:$A$1304,0),MATCH(F$6,'Sort Table'!$A$4:$O$4,0))</f>
        <v>587761</v>
      </c>
      <c r="G28" s="67">
        <f>INDEX('Sort Table'!$A$4:$O$1304,MATCH(CONCATENATE($B28,"-",$C28),'Sort Table'!$A$4:$A$1304,0),MATCH(G$6,'Sort Table'!$A$4:$O$4,0))</f>
        <v>720832</v>
      </c>
      <c r="H28" s="67">
        <f>INDEX('Sort Table'!$A$4:$O$1304,MATCH(CONCATENATE($B28,"-",$C28),'Sort Table'!$A$4:$A$1304,0),MATCH(H$6,'Sort Table'!$A$4:$O$4,0))</f>
        <v>754990</v>
      </c>
      <c r="I28" s="67">
        <f>INDEX('Sort Table'!$A$4:$O$1304,MATCH(CONCATENATE($B28,"-",$C28),'Sort Table'!$A$4:$A$1304,0),MATCH(I$6,'Sort Table'!$A$4:$O$4,0))</f>
        <v>810713</v>
      </c>
      <c r="J28" s="67">
        <f>INDEX('Sort Table'!$A$4:$O$1304,MATCH(CONCATENATE($B28,"-",$C28),'Sort Table'!$A$4:$A$1304,0),MATCH(J$6,'Sort Table'!$A$4:$O$4,0))</f>
        <v>805670</v>
      </c>
      <c r="K28" s="67">
        <f>INDEX('Sort Table'!$A$4:$O$1304,MATCH(CONCATENATE($B28,"-",$C28),'Sort Table'!$A$4:$A$1304,0),MATCH(K$6,'Sort Table'!$A$4:$O$4,0))</f>
        <v>837392</v>
      </c>
      <c r="L28" s="67">
        <f>INDEX('Sort Table'!$A$4:$O$1304,MATCH(CONCATENATE($B28,"-",$C28),'Sort Table'!$A$4:$A$1304,0),MATCH(L$6,'Sort Table'!$A$4:$O$4,0))</f>
        <v>788046</v>
      </c>
      <c r="M28" s="67">
        <f>INDEX('Sort Table'!$A$4:$O$1304,MATCH(CONCATENATE($B28,"-",$C28),'Sort Table'!$A$4:$A$1304,0),MATCH(M$6,'Sort Table'!$A$4:$O$4,0))</f>
        <v>761167</v>
      </c>
      <c r="N28" s="67">
        <f>INDEX('Sort Table'!$A$4:$O$1304,MATCH(CONCATENATE($B28,"-",$C28),'Sort Table'!$A$4:$A$1304,0),MATCH(N$6,'Sort Table'!$A$4:$O$4,0))</f>
        <v>598817</v>
      </c>
      <c r="O28" s="67">
        <f>INDEX('Sort Table'!$A$4:$O$1304,MATCH(CONCATENATE($B28,"-",$C28),'Sort Table'!$A$4:$A$1304,0),MATCH(O$6,'Sort Table'!$A$4:$O$4,0))</f>
        <v>561480</v>
      </c>
      <c r="P28" s="67">
        <f t="shared" ref="P28:P34" si="5">SUM(D28:O28)</f>
        <v>8594663</v>
      </c>
      <c r="Q28" s="67">
        <f t="shared" ref="Q28:Q34" si="6">MAX(D28:O28)</f>
        <v>837392</v>
      </c>
      <c r="R28" s="67">
        <f t="shared" ref="R28:R34" si="7">SUM(D28:O28)/12</f>
        <v>716221.91666666663</v>
      </c>
      <c r="S28" s="71">
        <f t="shared" ref="S28:S34" si="8">$R28/$R$38</f>
        <v>1.8335904311388568E-2</v>
      </c>
      <c r="W28"/>
      <c r="X28"/>
      <c r="Y28"/>
      <c r="Z28"/>
      <c r="AA28"/>
      <c r="AB28"/>
      <c r="AC28"/>
      <c r="AD28"/>
      <c r="AE28"/>
      <c r="AF28"/>
      <c r="AG28"/>
      <c r="AH28"/>
      <c r="AI28"/>
      <c r="AJ28"/>
    </row>
    <row r="29" spans="1:36" ht="14.4" x14ac:dyDescent="0.3">
      <c r="A29" s="65" t="s">
        <v>229</v>
      </c>
      <c r="B29" s="65" t="s">
        <v>229</v>
      </c>
      <c r="C29" s="65" t="s">
        <v>15</v>
      </c>
      <c r="D29" s="67">
        <f>INDEX('Sort Table'!$A$4:$O$1304,MATCH(CONCATENATE($B29,"-",$C29),'Sort Table'!$A$4:$A$1304,0),MATCH(D$6,'Sort Table'!$A$4:$O$4,0))</f>
        <v>0</v>
      </c>
      <c r="E29" s="67">
        <f>INDEX('Sort Table'!$A$4:$O$1304,MATCH(CONCATENATE($B29,"-",$C29),'Sort Table'!$A$4:$A$1304,0),MATCH(E$6,'Sort Table'!$A$4:$O$4,0))</f>
        <v>0</v>
      </c>
      <c r="F29" s="67">
        <f>INDEX('Sort Table'!$A$4:$O$1304,MATCH(CONCATENATE($B29,"-",$C29),'Sort Table'!$A$4:$A$1304,0),MATCH(F$6,'Sort Table'!$A$4:$O$4,0))</f>
        <v>0</v>
      </c>
      <c r="G29" s="67">
        <f>INDEX('Sort Table'!$A$4:$O$1304,MATCH(CONCATENATE($B29,"-",$C29),'Sort Table'!$A$4:$A$1304,0),MATCH(G$6,'Sort Table'!$A$4:$O$4,0))</f>
        <v>0</v>
      </c>
      <c r="H29" s="67">
        <f>INDEX('Sort Table'!$A$4:$O$1304,MATCH(CONCATENATE($B29,"-",$C29),'Sort Table'!$A$4:$A$1304,0),MATCH(H$6,'Sort Table'!$A$4:$O$4,0))</f>
        <v>0</v>
      </c>
      <c r="I29" s="67">
        <f>INDEX('Sort Table'!$A$4:$O$1304,MATCH(CONCATENATE($B29,"-",$C29),'Sort Table'!$A$4:$A$1304,0),MATCH(I$6,'Sort Table'!$A$4:$O$4,0))</f>
        <v>200000</v>
      </c>
      <c r="J29" s="67">
        <f>INDEX('Sort Table'!$A$4:$O$1304,MATCH(CONCATENATE($B29,"-",$C29),'Sort Table'!$A$4:$A$1304,0),MATCH(J$6,'Sort Table'!$A$4:$O$4,0))</f>
        <v>200000</v>
      </c>
      <c r="K29" s="67">
        <f>INDEX('Sort Table'!$A$4:$O$1304,MATCH(CONCATENATE($B29,"-",$C29),'Sort Table'!$A$4:$A$1304,0),MATCH(K$6,'Sort Table'!$A$4:$O$4,0))</f>
        <v>200000</v>
      </c>
      <c r="L29" s="67">
        <f>INDEX('Sort Table'!$A$4:$O$1304,MATCH(CONCATENATE($B29,"-",$C29),'Sort Table'!$A$4:$A$1304,0),MATCH(L$6,'Sort Table'!$A$4:$O$4,0))</f>
        <v>200000</v>
      </c>
      <c r="M29" s="67">
        <f>INDEX('Sort Table'!$A$4:$O$1304,MATCH(CONCATENATE($B29,"-",$C29),'Sort Table'!$A$4:$A$1304,0),MATCH(M$6,'Sort Table'!$A$4:$O$4,0))</f>
        <v>200000</v>
      </c>
      <c r="N29" s="67">
        <f>INDEX('Sort Table'!$A$4:$O$1304,MATCH(CONCATENATE($B29,"-",$C29),'Sort Table'!$A$4:$A$1304,0),MATCH(N$6,'Sort Table'!$A$4:$O$4,0))</f>
        <v>225000</v>
      </c>
      <c r="O29" s="67">
        <f>INDEX('Sort Table'!$A$4:$O$1304,MATCH(CONCATENATE($B29,"-",$C29),'Sort Table'!$A$4:$A$1304,0),MATCH(O$6,'Sort Table'!$A$4:$O$4,0))</f>
        <v>200000</v>
      </c>
      <c r="P29" s="67">
        <f t="shared" si="5"/>
        <v>1425000</v>
      </c>
      <c r="Q29" s="67">
        <f t="shared" si="6"/>
        <v>225000</v>
      </c>
      <c r="R29" s="67">
        <f t="shared" si="7"/>
        <v>118750</v>
      </c>
      <c r="S29" s="71">
        <f t="shared" si="8"/>
        <v>3.0401033343283746E-3</v>
      </c>
      <c r="W29"/>
      <c r="X29"/>
      <c r="Y29"/>
      <c r="Z29"/>
      <c r="AA29"/>
      <c r="AB29"/>
      <c r="AC29"/>
      <c r="AD29"/>
      <c r="AE29"/>
      <c r="AF29"/>
      <c r="AG29"/>
      <c r="AH29"/>
      <c r="AI29"/>
      <c r="AJ29"/>
    </row>
    <row r="30" spans="1:36" ht="14.4" x14ac:dyDescent="0.3">
      <c r="A30" s="65" t="s">
        <v>428</v>
      </c>
      <c r="B30" s="65" t="s">
        <v>111</v>
      </c>
      <c r="C30" s="65" t="s">
        <v>15</v>
      </c>
      <c r="D30" s="67">
        <f>INDEX('Sort Table'!$A$4:$O$1304,MATCH(CONCATENATE($B30,"-",$C30),'Sort Table'!$A$4:$A$1304,0),MATCH(D$6,'Sort Table'!$A$4:$O$4,0))</f>
        <v>119648</v>
      </c>
      <c r="E30" s="67">
        <f>INDEX('Sort Table'!$A$4:$O$1304,MATCH(CONCATENATE($B30,"-",$C30),'Sort Table'!$A$4:$A$1304,0),MATCH(E$6,'Sort Table'!$A$4:$O$4,0))</f>
        <v>118724</v>
      </c>
      <c r="F30" s="67">
        <f>INDEX('Sort Table'!$A$4:$O$1304,MATCH(CONCATENATE($B30,"-",$C30),'Sort Table'!$A$4:$A$1304,0),MATCH(F$6,'Sort Table'!$A$4:$O$4,0))</f>
        <v>124969</v>
      </c>
      <c r="G30" s="67">
        <f>INDEX('Sort Table'!$A$4:$O$1304,MATCH(CONCATENATE($B30,"-",$C30),'Sort Table'!$A$4:$A$1304,0),MATCH(G$6,'Sort Table'!$A$4:$O$4,0))</f>
        <v>130649</v>
      </c>
      <c r="H30" s="67">
        <f>INDEX('Sort Table'!$A$4:$O$1304,MATCH(CONCATENATE($B30,"-",$C30),'Sort Table'!$A$4:$A$1304,0),MATCH(H$6,'Sort Table'!$A$4:$O$4,0))</f>
        <v>135618</v>
      </c>
      <c r="I30" s="67">
        <f>INDEX('Sort Table'!$A$4:$O$1304,MATCH(CONCATENATE($B30,"-",$C30),'Sort Table'!$A$4:$A$1304,0),MATCH(I$6,'Sort Table'!$A$4:$O$4,0))</f>
        <v>144202</v>
      </c>
      <c r="J30" s="67">
        <f>INDEX('Sort Table'!$A$4:$O$1304,MATCH(CONCATENATE($B30,"-",$C30),'Sort Table'!$A$4:$A$1304,0),MATCH(J$6,'Sort Table'!$A$4:$O$4,0))</f>
        <v>158706</v>
      </c>
      <c r="K30" s="67">
        <f>INDEX('Sort Table'!$A$4:$O$1304,MATCH(CONCATENATE($B30,"-",$C30),'Sort Table'!$A$4:$A$1304,0),MATCH(K$6,'Sort Table'!$A$4:$O$4,0))</f>
        <v>156563</v>
      </c>
      <c r="L30" s="67">
        <f>INDEX('Sort Table'!$A$4:$O$1304,MATCH(CONCATENATE($B30,"-",$C30),'Sort Table'!$A$4:$A$1304,0),MATCH(L$6,'Sort Table'!$A$4:$O$4,0))</f>
        <v>143516</v>
      </c>
      <c r="M30" s="67">
        <f>INDEX('Sort Table'!$A$4:$O$1304,MATCH(CONCATENATE($B30,"-",$C30),'Sort Table'!$A$4:$A$1304,0),MATCH(M$6,'Sort Table'!$A$4:$O$4,0))</f>
        <v>136857</v>
      </c>
      <c r="N30" s="67">
        <f>INDEX('Sort Table'!$A$4:$O$1304,MATCH(CONCATENATE($B30,"-",$C30),'Sort Table'!$A$4:$A$1304,0),MATCH(N$6,'Sort Table'!$A$4:$O$4,0))</f>
        <v>115289</v>
      </c>
      <c r="O30" s="67">
        <f>INDEX('Sort Table'!$A$4:$O$1304,MATCH(CONCATENATE($B30,"-",$C30),'Sort Table'!$A$4:$A$1304,0),MATCH(O$6,'Sort Table'!$A$4:$O$4,0))</f>
        <v>118302</v>
      </c>
      <c r="P30" s="67">
        <f t="shared" si="5"/>
        <v>1603043</v>
      </c>
      <c r="Q30" s="67">
        <f t="shared" si="6"/>
        <v>158706</v>
      </c>
      <c r="R30" s="67">
        <f t="shared" si="7"/>
        <v>133586.91666666666</v>
      </c>
      <c r="S30" s="71">
        <f t="shared" si="8"/>
        <v>3.4199413118398319E-3</v>
      </c>
      <c r="W30"/>
      <c r="X30"/>
      <c r="Y30"/>
      <c r="Z30"/>
      <c r="AA30"/>
      <c r="AB30"/>
      <c r="AC30"/>
      <c r="AD30"/>
      <c r="AE30"/>
      <c r="AF30"/>
      <c r="AG30"/>
      <c r="AH30"/>
      <c r="AI30"/>
      <c r="AJ30"/>
    </row>
    <row r="31" spans="1:36" ht="14.4" x14ac:dyDescent="0.3">
      <c r="A31" s="65" t="s">
        <v>466</v>
      </c>
      <c r="B31" s="65" t="s">
        <v>195</v>
      </c>
      <c r="C31" s="65" t="s">
        <v>15</v>
      </c>
      <c r="D31" s="67">
        <f>INDEX('Sort Table'!$A$4:$O$1304,MATCH(CONCATENATE($B31,"-",$C31),'Sort Table'!$A$4:$A$1304,0),MATCH(D$6,'Sort Table'!$A$4:$O$4,0))</f>
        <v>0</v>
      </c>
      <c r="E31" s="67">
        <f>INDEX('Sort Table'!$A$4:$O$1304,MATCH(CONCATENATE($B31,"-",$C31),'Sort Table'!$A$4:$A$1304,0),MATCH(E$6,'Sort Table'!$A$4:$O$4,0))</f>
        <v>35000</v>
      </c>
      <c r="F31" s="67">
        <f>INDEX('Sort Table'!$A$4:$O$1304,MATCH(CONCATENATE($B31,"-",$C31),'Sort Table'!$A$4:$A$1304,0),MATCH(F$6,'Sort Table'!$A$4:$O$4,0))</f>
        <v>20000</v>
      </c>
      <c r="G31" s="67">
        <f>INDEX('Sort Table'!$A$4:$O$1304,MATCH(CONCATENATE($B31,"-",$C31),'Sort Table'!$A$4:$A$1304,0),MATCH(G$6,'Sort Table'!$A$4:$O$4,0))</f>
        <v>10000</v>
      </c>
      <c r="H31" s="67">
        <f>INDEX('Sort Table'!$A$4:$O$1304,MATCH(CONCATENATE($B31,"-",$C31),'Sort Table'!$A$4:$A$1304,0),MATCH(H$6,'Sort Table'!$A$4:$O$4,0))</f>
        <v>20000</v>
      </c>
      <c r="I31" s="67">
        <f>INDEX('Sort Table'!$A$4:$O$1304,MATCH(CONCATENATE($B31,"-",$C31),'Sort Table'!$A$4:$A$1304,0),MATCH(I$6,'Sort Table'!$A$4:$O$4,0))</f>
        <v>35000</v>
      </c>
      <c r="J31" s="67">
        <f>INDEX('Sort Table'!$A$4:$O$1304,MATCH(CONCATENATE($B31,"-",$C31),'Sort Table'!$A$4:$A$1304,0),MATCH(J$6,'Sort Table'!$A$4:$O$4,0))</f>
        <v>35000</v>
      </c>
      <c r="K31" s="67">
        <f>INDEX('Sort Table'!$A$4:$O$1304,MATCH(CONCATENATE($B31,"-",$C31),'Sort Table'!$A$4:$A$1304,0),MATCH(K$6,'Sort Table'!$A$4:$O$4,0))</f>
        <v>35000</v>
      </c>
      <c r="L31" s="67">
        <f>INDEX('Sort Table'!$A$4:$O$1304,MATCH(CONCATENATE($B31,"-",$C31),'Sort Table'!$A$4:$A$1304,0),MATCH(L$6,'Sort Table'!$A$4:$O$4,0))</f>
        <v>25000</v>
      </c>
      <c r="M31" s="67">
        <f>INDEX('Sort Table'!$A$4:$O$1304,MATCH(CONCATENATE($B31,"-",$C31),'Sort Table'!$A$4:$A$1304,0),MATCH(M$6,'Sort Table'!$A$4:$O$4,0))</f>
        <v>20000</v>
      </c>
      <c r="N31" s="67">
        <f>INDEX('Sort Table'!$A$4:$O$1304,MATCH(CONCATENATE($B31,"-",$C31),'Sort Table'!$A$4:$A$1304,0),MATCH(N$6,'Sort Table'!$A$4:$O$4,0))</f>
        <v>10000</v>
      </c>
      <c r="O31" s="67">
        <f>INDEX('Sort Table'!$A$4:$O$1304,MATCH(CONCATENATE($B31,"-",$C31),'Sort Table'!$A$4:$A$1304,0),MATCH(O$6,'Sort Table'!$A$4:$O$4,0))</f>
        <v>20000</v>
      </c>
      <c r="P31" s="67">
        <f t="shared" si="5"/>
        <v>265000</v>
      </c>
      <c r="Q31" s="67">
        <f t="shared" si="6"/>
        <v>35000</v>
      </c>
      <c r="R31" s="67">
        <f t="shared" si="7"/>
        <v>22083.333333333332</v>
      </c>
      <c r="S31" s="71">
        <f t="shared" si="8"/>
        <v>5.6535254989264507E-4</v>
      </c>
      <c r="W31"/>
      <c r="X31"/>
      <c r="Y31"/>
      <c r="Z31"/>
      <c r="AA31"/>
      <c r="AB31"/>
      <c r="AC31"/>
      <c r="AD31"/>
      <c r="AE31"/>
      <c r="AF31"/>
      <c r="AG31"/>
      <c r="AH31"/>
      <c r="AI31"/>
      <c r="AJ31"/>
    </row>
    <row r="32" spans="1:36" x14ac:dyDescent="0.25">
      <c r="A32" s="65" t="s">
        <v>467</v>
      </c>
      <c r="B32" s="65" t="s">
        <v>287</v>
      </c>
      <c r="C32" s="65" t="s">
        <v>15</v>
      </c>
      <c r="D32" s="67">
        <f>INDEX('Sort Table'!$A$4:$O$1304,MATCH(CONCATENATE($B32,"-",$C32),'Sort Table'!$A$4:$A$1304,0),MATCH(D$6,'Sort Table'!$A$4:$O$4,0))</f>
        <v>23000</v>
      </c>
      <c r="E32" s="67">
        <f>INDEX('Sort Table'!$A$4:$O$1304,MATCH(CONCATENATE($B32,"-",$C32),'Sort Table'!$A$4:$A$1304,0),MATCH(E$6,'Sort Table'!$A$4:$O$4,0))</f>
        <v>23000</v>
      </c>
      <c r="F32" s="67">
        <f>INDEX('Sort Table'!$A$4:$O$1304,MATCH(CONCATENATE($B32,"-",$C32),'Sort Table'!$A$4:$A$1304,0),MATCH(F$6,'Sort Table'!$A$4:$O$4,0))</f>
        <v>23000</v>
      </c>
      <c r="G32" s="67">
        <f>INDEX('Sort Table'!$A$4:$O$1304,MATCH(CONCATENATE($B32,"-",$C32),'Sort Table'!$A$4:$A$1304,0),MATCH(G$6,'Sort Table'!$A$4:$O$4,0))</f>
        <v>23000</v>
      </c>
      <c r="H32" s="67">
        <f>INDEX('Sort Table'!$A$4:$O$1304,MATCH(CONCATENATE($B32,"-",$C32),'Sort Table'!$A$4:$A$1304,0),MATCH(H$6,'Sort Table'!$A$4:$O$4,0))</f>
        <v>23000</v>
      </c>
      <c r="I32" s="67">
        <f>INDEX('Sort Table'!$A$4:$O$1304,MATCH(CONCATENATE($B32,"-",$C32),'Sort Table'!$A$4:$A$1304,0),MATCH(I$6,'Sort Table'!$A$4:$O$4,0))</f>
        <v>23000</v>
      </c>
      <c r="J32" s="67">
        <f>INDEX('Sort Table'!$A$4:$O$1304,MATCH(CONCATENATE($B32,"-",$C32),'Sort Table'!$A$4:$A$1304,0),MATCH(J$6,'Sort Table'!$A$4:$O$4,0))</f>
        <v>23000</v>
      </c>
      <c r="K32" s="67">
        <f>INDEX('Sort Table'!$A$4:$O$1304,MATCH(CONCATENATE($B32,"-",$C32),'Sort Table'!$A$4:$A$1304,0),MATCH(K$6,'Sort Table'!$A$4:$O$4,0))</f>
        <v>23000</v>
      </c>
      <c r="L32" s="67">
        <f>INDEX('Sort Table'!$A$4:$O$1304,MATCH(CONCATENATE($B32,"-",$C32),'Sort Table'!$A$4:$A$1304,0),MATCH(L$6,'Sort Table'!$A$4:$O$4,0))</f>
        <v>23000</v>
      </c>
      <c r="M32" s="67">
        <f>INDEX('Sort Table'!$A$4:$O$1304,MATCH(CONCATENATE($B32,"-",$C32),'Sort Table'!$A$4:$A$1304,0),MATCH(M$6,'Sort Table'!$A$4:$O$4,0))</f>
        <v>23000</v>
      </c>
      <c r="N32" s="67">
        <f>INDEX('Sort Table'!$A$4:$O$1304,MATCH(CONCATENATE($B32,"-",$C32),'Sort Table'!$A$4:$A$1304,0),MATCH(N$6,'Sort Table'!$A$4:$O$4,0))</f>
        <v>23000</v>
      </c>
      <c r="O32" s="67">
        <f>INDEX('Sort Table'!$A$4:$O$1304,MATCH(CONCATENATE($B32,"-",$C32),'Sort Table'!$A$4:$A$1304,0),MATCH(O$6,'Sort Table'!$A$4:$O$4,0))</f>
        <v>23000</v>
      </c>
      <c r="P32" s="67">
        <f t="shared" si="5"/>
        <v>276000</v>
      </c>
      <c r="Q32" s="67">
        <f t="shared" si="6"/>
        <v>23000</v>
      </c>
      <c r="R32" s="67">
        <f t="shared" si="7"/>
        <v>23000</v>
      </c>
      <c r="S32" s="71">
        <f t="shared" si="8"/>
        <v>5.8882001422781152E-4</v>
      </c>
      <c r="W32" s="61"/>
      <c r="X32" s="61"/>
      <c r="Y32" s="61"/>
      <c r="Z32" s="61"/>
      <c r="AA32" s="61"/>
      <c r="AB32" s="61"/>
      <c r="AC32" s="61"/>
      <c r="AD32" s="61"/>
      <c r="AE32" s="61"/>
      <c r="AF32" s="61"/>
      <c r="AG32" s="61"/>
      <c r="AH32" s="61"/>
      <c r="AI32" s="61"/>
      <c r="AJ32" s="61"/>
    </row>
    <row r="33" spans="1:36" x14ac:dyDescent="0.25">
      <c r="A33" s="65" t="s">
        <v>282</v>
      </c>
      <c r="B33" s="65" t="s">
        <v>282</v>
      </c>
      <c r="C33" s="65" t="s">
        <v>15</v>
      </c>
      <c r="D33" s="67">
        <f>INDEX('Sort Table'!$A$4:$O$1304,MATCH(CONCATENATE($B33,"-",$C33),'Sort Table'!$A$4:$A$1304,0),MATCH(D$6,'Sort Table'!$A$4:$O$4,0))</f>
        <v>12444</v>
      </c>
      <c r="E33" s="67">
        <f>INDEX('Sort Table'!$A$4:$O$1304,MATCH(CONCATENATE($B33,"-",$C33),'Sort Table'!$A$4:$A$1304,0),MATCH(E$6,'Sort Table'!$A$4:$O$4,0))</f>
        <v>9408</v>
      </c>
      <c r="F33" s="67">
        <f>INDEX('Sort Table'!$A$4:$O$1304,MATCH(CONCATENATE($B33,"-",$C33),'Sort Table'!$A$4:$A$1304,0),MATCH(F$6,'Sort Table'!$A$4:$O$4,0))</f>
        <v>9018</v>
      </c>
      <c r="G33" s="67">
        <f>INDEX('Sort Table'!$A$4:$O$1304,MATCH(CONCATENATE($B33,"-",$C33),'Sort Table'!$A$4:$A$1304,0),MATCH(G$6,'Sort Table'!$A$4:$O$4,0))</f>
        <v>12473</v>
      </c>
      <c r="H33" s="67">
        <f>INDEX('Sort Table'!$A$4:$O$1304,MATCH(CONCATENATE($B33,"-",$C33),'Sort Table'!$A$4:$A$1304,0),MATCH(H$6,'Sort Table'!$A$4:$O$4,0))</f>
        <v>12655</v>
      </c>
      <c r="I33" s="67">
        <f>INDEX('Sort Table'!$A$4:$O$1304,MATCH(CONCATENATE($B33,"-",$C33),'Sort Table'!$A$4:$A$1304,0),MATCH(I$6,'Sort Table'!$A$4:$O$4,0))</f>
        <v>13244</v>
      </c>
      <c r="J33" s="67">
        <f>INDEX('Sort Table'!$A$4:$O$1304,MATCH(CONCATENATE($B33,"-",$C33),'Sort Table'!$A$4:$A$1304,0),MATCH(J$6,'Sort Table'!$A$4:$O$4,0))</f>
        <v>12957</v>
      </c>
      <c r="K33" s="67">
        <f>INDEX('Sort Table'!$A$4:$O$1304,MATCH(CONCATENATE($B33,"-",$C33),'Sort Table'!$A$4:$A$1304,0),MATCH(K$6,'Sort Table'!$A$4:$O$4,0))</f>
        <v>13556</v>
      </c>
      <c r="L33" s="67">
        <f>INDEX('Sort Table'!$A$4:$O$1304,MATCH(CONCATENATE($B33,"-",$C33),'Sort Table'!$A$4:$A$1304,0),MATCH(L$6,'Sort Table'!$A$4:$O$4,0))</f>
        <v>13084</v>
      </c>
      <c r="M33" s="67">
        <f>INDEX('Sort Table'!$A$4:$O$1304,MATCH(CONCATENATE($B33,"-",$C33),'Sort Table'!$A$4:$A$1304,0),MATCH(M$6,'Sort Table'!$A$4:$O$4,0))</f>
        <v>12339</v>
      </c>
      <c r="N33" s="67">
        <f>INDEX('Sort Table'!$A$4:$O$1304,MATCH(CONCATENATE($B33,"-",$C33),'Sort Table'!$A$4:$A$1304,0),MATCH(N$6,'Sort Table'!$A$4:$O$4,0))</f>
        <v>9516</v>
      </c>
      <c r="O33" s="67">
        <f>INDEX('Sort Table'!$A$4:$O$1304,MATCH(CONCATENATE($B33,"-",$C33),'Sort Table'!$A$4:$A$1304,0),MATCH(O$6,'Sort Table'!$A$4:$O$4,0))</f>
        <v>9621</v>
      </c>
      <c r="P33" s="67">
        <f t="shared" si="5"/>
        <v>140315</v>
      </c>
      <c r="Q33" s="67">
        <f t="shared" si="6"/>
        <v>13556</v>
      </c>
      <c r="R33" s="67">
        <f t="shared" si="7"/>
        <v>11692.916666666666</v>
      </c>
      <c r="S33" s="71">
        <f t="shared" si="8"/>
        <v>2.9934884165353393E-4</v>
      </c>
      <c r="W33" s="61"/>
      <c r="X33" s="61"/>
      <c r="Y33" s="61"/>
      <c r="Z33" s="61"/>
      <c r="AA33" s="61"/>
      <c r="AB33" s="61"/>
      <c r="AC33" s="61"/>
      <c r="AD33" s="61"/>
      <c r="AE33" s="61"/>
      <c r="AF33" s="61"/>
      <c r="AG33" s="61"/>
      <c r="AH33" s="61"/>
      <c r="AI33" s="61"/>
      <c r="AJ33" s="61"/>
    </row>
    <row r="34" spans="1:36" x14ac:dyDescent="0.25">
      <c r="A34" s="65" t="s">
        <v>2</v>
      </c>
      <c r="B34" s="65" t="s">
        <v>2</v>
      </c>
      <c r="C34" s="65" t="s">
        <v>15</v>
      </c>
      <c r="D34" s="67">
        <f>INDEX('Sort Table'!$A$4:$O$1304,MATCH(CONCATENATE($B34,"-",$C34),'Sort Table'!$A$4:$A$1304,0),MATCH(D$6,'Sort Table'!$A$4:$O$4,0))</f>
        <v>8505</v>
      </c>
      <c r="E34" s="67">
        <f>INDEX('Sort Table'!$A$4:$O$1304,MATCH(CONCATENATE($B34,"-",$C34),'Sort Table'!$A$4:$A$1304,0),MATCH(E$6,'Sort Table'!$A$4:$O$4,0))</f>
        <v>6861</v>
      </c>
      <c r="F34" s="67">
        <f>INDEX('Sort Table'!$A$4:$O$1304,MATCH(CONCATENATE($B34,"-",$C34),'Sort Table'!$A$4:$A$1304,0),MATCH(F$6,'Sort Table'!$A$4:$O$4,0))</f>
        <v>5883</v>
      </c>
      <c r="G34" s="67">
        <f>INDEX('Sort Table'!$A$4:$O$1304,MATCH(CONCATENATE($B34,"-",$C34),'Sort Table'!$A$4:$A$1304,0),MATCH(G$6,'Sort Table'!$A$4:$O$4,0))</f>
        <v>6515</v>
      </c>
      <c r="H34" s="67">
        <f>INDEX('Sort Table'!$A$4:$O$1304,MATCH(CONCATENATE($B34,"-",$C34),'Sort Table'!$A$4:$A$1304,0),MATCH(H$6,'Sort Table'!$A$4:$O$4,0))</f>
        <v>7297</v>
      </c>
      <c r="I34" s="67">
        <f>INDEX('Sort Table'!$A$4:$O$1304,MATCH(CONCATENATE($B34,"-",$C34),'Sort Table'!$A$4:$A$1304,0),MATCH(I$6,'Sort Table'!$A$4:$O$4,0))</f>
        <v>8300</v>
      </c>
      <c r="J34" s="67">
        <f>INDEX('Sort Table'!$A$4:$O$1304,MATCH(CONCATENATE($B34,"-",$C34),'Sort Table'!$A$4:$A$1304,0),MATCH(J$6,'Sort Table'!$A$4:$O$4,0))</f>
        <v>8358</v>
      </c>
      <c r="K34" s="67">
        <f>INDEX('Sort Table'!$A$4:$O$1304,MATCH(CONCATENATE($B34,"-",$C34),'Sort Table'!$A$4:$A$1304,0),MATCH(K$6,'Sort Table'!$A$4:$O$4,0))</f>
        <v>8658</v>
      </c>
      <c r="L34" s="67">
        <f>INDEX('Sort Table'!$A$4:$O$1304,MATCH(CONCATENATE($B34,"-",$C34),'Sort Table'!$A$4:$A$1304,0),MATCH(L$6,'Sort Table'!$A$4:$O$4,0))</f>
        <v>8237</v>
      </c>
      <c r="M34" s="67">
        <f>INDEX('Sort Table'!$A$4:$O$1304,MATCH(CONCATENATE($B34,"-",$C34),'Sort Table'!$A$4:$A$1304,0),MATCH(M$6,'Sort Table'!$A$4:$O$4,0))</f>
        <v>6928</v>
      </c>
      <c r="N34" s="67">
        <f>INDEX('Sort Table'!$A$4:$O$1304,MATCH(CONCATENATE($B34,"-",$C34),'Sort Table'!$A$4:$A$1304,0),MATCH(N$6,'Sort Table'!$A$4:$O$4,0))</f>
        <v>7506</v>
      </c>
      <c r="O34" s="67">
        <f>INDEX('Sort Table'!$A$4:$O$1304,MATCH(CONCATENATE($B34,"-",$C34),'Sort Table'!$A$4:$A$1304,0),MATCH(O$6,'Sort Table'!$A$4:$O$4,0))</f>
        <v>6384</v>
      </c>
      <c r="P34" s="67">
        <f t="shared" si="5"/>
        <v>89432</v>
      </c>
      <c r="Q34" s="67">
        <f t="shared" si="6"/>
        <v>8658</v>
      </c>
      <c r="R34" s="67">
        <f t="shared" si="7"/>
        <v>7452.666666666667</v>
      </c>
      <c r="S34" s="71">
        <f t="shared" si="8"/>
        <v>1.9079475185660013E-4</v>
      </c>
      <c r="W34" s="61"/>
      <c r="X34" s="61"/>
      <c r="Y34" s="61"/>
      <c r="Z34" s="61"/>
      <c r="AA34" s="61"/>
      <c r="AB34" s="61"/>
      <c r="AC34" s="61"/>
      <c r="AD34" s="61"/>
      <c r="AE34" s="61"/>
      <c r="AF34" s="61"/>
      <c r="AG34" s="61"/>
      <c r="AH34" s="61"/>
      <c r="AI34" s="61"/>
      <c r="AJ34" s="61"/>
    </row>
    <row r="35" spans="1:36" x14ac:dyDescent="0.25">
      <c r="A35" s="65"/>
      <c r="B35" s="65"/>
      <c r="C35" s="65"/>
      <c r="D35" s="65"/>
      <c r="E35" s="65"/>
      <c r="F35" s="65"/>
      <c r="G35" s="65"/>
      <c r="H35" s="65"/>
      <c r="I35" s="65"/>
      <c r="J35" s="65"/>
      <c r="K35" s="65"/>
      <c r="L35" s="65"/>
      <c r="M35" s="65"/>
      <c r="N35" s="65"/>
      <c r="O35" s="65"/>
      <c r="P35" s="65"/>
      <c r="Q35" s="65"/>
      <c r="R35" s="65"/>
      <c r="S35" s="81"/>
      <c r="W35" s="61"/>
      <c r="X35" s="61"/>
      <c r="Y35" s="61"/>
      <c r="Z35" s="61"/>
      <c r="AA35" s="61"/>
      <c r="AB35" s="61"/>
      <c r="AC35" s="61"/>
      <c r="AD35" s="61"/>
      <c r="AE35" s="61"/>
      <c r="AF35" s="61"/>
      <c r="AG35" s="61"/>
      <c r="AH35" s="61"/>
      <c r="AI35" s="61"/>
      <c r="AJ35" s="61"/>
    </row>
    <row r="36" spans="1:36" x14ac:dyDescent="0.25">
      <c r="A36" s="65" t="s">
        <v>460</v>
      </c>
      <c r="B36" s="65"/>
      <c r="C36" s="65"/>
      <c r="D36" s="79">
        <f>SUM(D28:D34)</f>
        <v>923415</v>
      </c>
      <c r="E36" s="79">
        <f t="shared" ref="E36:Q36" si="9">SUM(E28:E34)</f>
        <v>800970</v>
      </c>
      <c r="F36" s="79">
        <f>SUM(F28:F34)</f>
        <v>770631</v>
      </c>
      <c r="G36" s="79">
        <f t="shared" si="9"/>
        <v>903469</v>
      </c>
      <c r="H36" s="79">
        <f t="shared" si="9"/>
        <v>953560</v>
      </c>
      <c r="I36" s="79">
        <f t="shared" si="9"/>
        <v>1234459</v>
      </c>
      <c r="J36" s="79">
        <f t="shared" si="9"/>
        <v>1243691</v>
      </c>
      <c r="K36" s="79">
        <f t="shared" si="9"/>
        <v>1274169</v>
      </c>
      <c r="L36" s="79">
        <f t="shared" si="9"/>
        <v>1200883</v>
      </c>
      <c r="M36" s="79">
        <f t="shared" si="9"/>
        <v>1160291</v>
      </c>
      <c r="N36" s="79">
        <f t="shared" si="9"/>
        <v>989128</v>
      </c>
      <c r="O36" s="79">
        <f t="shared" si="9"/>
        <v>938787</v>
      </c>
      <c r="P36" s="79">
        <f t="shared" si="9"/>
        <v>12393453</v>
      </c>
      <c r="Q36" s="79">
        <f t="shared" si="9"/>
        <v>1301312</v>
      </c>
      <c r="R36" s="79">
        <f>SUM(R28:R34)</f>
        <v>1032787.7499999999</v>
      </c>
      <c r="S36" s="80">
        <f>$R36/$R$38</f>
        <v>2.6440265115187364E-2</v>
      </c>
      <c r="W36" s="61"/>
      <c r="X36" s="61"/>
      <c r="Y36" s="61"/>
      <c r="Z36" s="61"/>
      <c r="AA36" s="61"/>
      <c r="AB36" s="61"/>
      <c r="AC36" s="61"/>
      <c r="AD36" s="61"/>
      <c r="AE36" s="61"/>
      <c r="AF36" s="61"/>
      <c r="AG36" s="61"/>
      <c r="AH36" s="61"/>
      <c r="AI36" s="61"/>
      <c r="AJ36" s="61"/>
    </row>
    <row r="37" spans="1:36" x14ac:dyDescent="0.25">
      <c r="A37" s="65"/>
      <c r="B37" s="65"/>
      <c r="C37" s="65"/>
      <c r="D37" s="65"/>
      <c r="E37" s="65"/>
      <c r="F37" s="65"/>
      <c r="G37" s="65"/>
      <c r="H37" s="65"/>
      <c r="I37" s="65"/>
      <c r="J37" s="65"/>
      <c r="K37" s="65"/>
      <c r="L37" s="65"/>
      <c r="M37" s="65"/>
      <c r="N37" s="65"/>
      <c r="O37" s="65"/>
      <c r="P37" s="65"/>
      <c r="Q37" s="65"/>
      <c r="R37" s="65"/>
      <c r="S37" s="81"/>
      <c r="W37" s="61"/>
      <c r="X37" s="61"/>
      <c r="Y37" s="61"/>
      <c r="Z37" s="61"/>
      <c r="AA37" s="61"/>
      <c r="AB37" s="61"/>
      <c r="AC37" s="61"/>
      <c r="AD37" s="61"/>
      <c r="AE37" s="61"/>
      <c r="AF37" s="61"/>
      <c r="AG37" s="61"/>
      <c r="AH37" s="61"/>
      <c r="AI37" s="61"/>
      <c r="AJ37" s="61"/>
    </row>
    <row r="38" spans="1:36" ht="13.8" thickBot="1" x14ac:dyDescent="0.3">
      <c r="A38" s="65" t="s">
        <v>461</v>
      </c>
      <c r="B38" s="65"/>
      <c r="C38" s="65"/>
      <c r="D38" s="82">
        <f t="shared" ref="D38:R38" si="10">D26+D36</f>
        <v>44681069</v>
      </c>
      <c r="E38" s="82">
        <f t="shared" si="10"/>
        <v>40991652</v>
      </c>
      <c r="F38" s="82">
        <f t="shared" si="10"/>
        <v>35858066</v>
      </c>
      <c r="G38" s="82">
        <f t="shared" si="10"/>
        <v>35553707</v>
      </c>
      <c r="H38" s="82">
        <f t="shared" si="10"/>
        <v>36773246</v>
      </c>
      <c r="I38" s="82">
        <f t="shared" si="10"/>
        <v>38391419</v>
      </c>
      <c r="J38" s="82">
        <f t="shared" si="10"/>
        <v>37765969</v>
      </c>
      <c r="K38" s="82">
        <f t="shared" si="10"/>
        <v>37952150</v>
      </c>
      <c r="L38" s="82">
        <f t="shared" si="10"/>
        <v>42070251</v>
      </c>
      <c r="M38" s="82">
        <f t="shared" si="10"/>
        <v>38136557</v>
      </c>
      <c r="N38" s="82">
        <f t="shared" si="10"/>
        <v>41520608</v>
      </c>
      <c r="O38" s="82">
        <f t="shared" si="10"/>
        <v>39039373</v>
      </c>
      <c r="P38" s="82">
        <f t="shared" si="10"/>
        <v>468734067</v>
      </c>
      <c r="Q38" s="82">
        <f t="shared" si="10"/>
        <v>45762127</v>
      </c>
      <c r="R38" s="82">
        <f t="shared" si="10"/>
        <v>39061172.250000007</v>
      </c>
      <c r="S38" s="83">
        <f>$R38/$R$38</f>
        <v>1</v>
      </c>
      <c r="W38" s="61"/>
      <c r="X38" s="61"/>
      <c r="Y38" s="61"/>
      <c r="Z38" s="61"/>
      <c r="AA38" s="61"/>
      <c r="AB38" s="61"/>
      <c r="AC38" s="61"/>
      <c r="AD38" s="61"/>
      <c r="AE38" s="61"/>
      <c r="AF38" s="61"/>
      <c r="AG38" s="61"/>
      <c r="AH38" s="61"/>
      <c r="AI38" s="61"/>
      <c r="AJ38" s="61"/>
    </row>
    <row r="39" spans="1:36" ht="13.8" thickTop="1" x14ac:dyDescent="0.25">
      <c r="W39" s="61"/>
      <c r="X39" s="61"/>
      <c r="Y39" s="61"/>
      <c r="Z39" s="61"/>
      <c r="AA39" s="61"/>
      <c r="AB39" s="61"/>
      <c r="AC39" s="61"/>
      <c r="AD39" s="61"/>
      <c r="AE39" s="61"/>
      <c r="AF39" s="61"/>
      <c r="AG39" s="61"/>
      <c r="AH39" s="61"/>
      <c r="AI39" s="61"/>
      <c r="AJ39" s="61"/>
    </row>
    <row r="40" spans="1:36" x14ac:dyDescent="0.25">
      <c r="W40" s="66"/>
      <c r="X40" s="66"/>
      <c r="Y40" s="61"/>
      <c r="Z40" s="61"/>
      <c r="AA40" s="61"/>
      <c r="AB40" s="61"/>
      <c r="AC40" s="61"/>
      <c r="AD40" s="61"/>
      <c r="AE40" s="61"/>
      <c r="AF40" s="61"/>
      <c r="AG40" s="61"/>
      <c r="AH40" s="61"/>
      <c r="AI40" s="61"/>
      <c r="AJ40" s="61"/>
    </row>
    <row r="41" spans="1:36" x14ac:dyDescent="0.25">
      <c r="W41" s="61"/>
      <c r="X41" s="61"/>
      <c r="Y41" s="61"/>
      <c r="Z41" s="61"/>
      <c r="AA41" s="61"/>
      <c r="AB41" s="61"/>
      <c r="AC41" s="61"/>
      <c r="AD41" s="61"/>
      <c r="AE41" s="61"/>
      <c r="AF41" s="61"/>
      <c r="AG41" s="61"/>
      <c r="AH41" s="61"/>
      <c r="AI41" s="61"/>
      <c r="AJ41" s="61"/>
    </row>
    <row r="42" spans="1:36" x14ac:dyDescent="0.25">
      <c r="W42" s="61"/>
      <c r="X42" s="61"/>
      <c r="Y42" s="61"/>
      <c r="Z42" s="61"/>
      <c r="AA42" s="61"/>
      <c r="AB42" s="61"/>
      <c r="AC42" s="61"/>
      <c r="AD42" s="61"/>
      <c r="AE42" s="61"/>
      <c r="AF42" s="61"/>
      <c r="AG42" s="61"/>
      <c r="AH42" s="61"/>
      <c r="AI42" s="61"/>
      <c r="AJ42" s="61"/>
    </row>
    <row r="43" spans="1:36" x14ac:dyDescent="0.25">
      <c r="W43" s="61"/>
      <c r="X43" s="61"/>
      <c r="Y43" s="61"/>
      <c r="Z43" s="61"/>
      <c r="AA43" s="61"/>
      <c r="AB43" s="61"/>
      <c r="AC43" s="61"/>
      <c r="AD43" s="61"/>
      <c r="AE43" s="61"/>
      <c r="AF43" s="61"/>
      <c r="AG43" s="61"/>
      <c r="AH43" s="61"/>
      <c r="AI43" s="61"/>
      <c r="AJ43" s="61"/>
    </row>
    <row r="44" spans="1:36" x14ac:dyDescent="0.25">
      <c r="Y44" s="61"/>
      <c r="Z44" s="61"/>
      <c r="AA44" s="61"/>
      <c r="AB44" s="61"/>
      <c r="AC44" s="61"/>
      <c r="AD44" s="61"/>
      <c r="AE44" s="61"/>
      <c r="AF44" s="61"/>
      <c r="AG44" s="61"/>
      <c r="AH44" s="61"/>
      <c r="AI44" s="61"/>
      <c r="AJ44" s="61"/>
    </row>
    <row r="45" spans="1:36" x14ac:dyDescent="0.25">
      <c r="B45" s="65"/>
      <c r="D45" s="67"/>
      <c r="E45" s="67"/>
      <c r="F45" s="67"/>
      <c r="G45" s="67"/>
      <c r="H45" s="67"/>
      <c r="I45" s="67"/>
      <c r="J45" s="67"/>
      <c r="K45" s="67"/>
      <c r="L45" s="67"/>
      <c r="M45" s="67"/>
      <c r="N45" s="67"/>
      <c r="O45" s="67"/>
      <c r="P45" s="67"/>
      <c r="Q45" s="67"/>
      <c r="R45" s="67"/>
      <c r="S45" s="71"/>
      <c r="Y45" s="61"/>
      <c r="Z45" s="61"/>
      <c r="AA45" s="61"/>
      <c r="AB45" s="61"/>
      <c r="AC45" s="61"/>
      <c r="AD45" s="61"/>
      <c r="AE45" s="61"/>
      <c r="AF45" s="61"/>
      <c r="AG45" s="61"/>
      <c r="AH45" s="61"/>
      <c r="AI45" s="61"/>
      <c r="AJ45" s="61"/>
    </row>
    <row r="46" spans="1:36" x14ac:dyDescent="0.25">
      <c r="B46" s="65"/>
      <c r="D46" s="67"/>
      <c r="E46" s="67"/>
      <c r="F46" s="67"/>
      <c r="G46" s="67"/>
      <c r="H46" s="67"/>
      <c r="I46" s="67"/>
      <c r="J46" s="67"/>
      <c r="K46" s="67"/>
      <c r="L46" s="67"/>
      <c r="M46" s="67"/>
      <c r="N46" s="67"/>
      <c r="O46" s="67"/>
      <c r="P46" s="67"/>
      <c r="Q46" s="67"/>
      <c r="R46" s="67"/>
      <c r="S46" s="71"/>
      <c r="Y46" s="61"/>
      <c r="Z46" s="61"/>
      <c r="AA46" s="61"/>
      <c r="AB46" s="61"/>
      <c r="AC46" s="61"/>
      <c r="AD46" s="61"/>
      <c r="AE46" s="61"/>
      <c r="AF46" s="61"/>
      <c r="AG46" s="61"/>
      <c r="AH46" s="61"/>
      <c r="AI46" s="61"/>
      <c r="AJ46" s="61"/>
    </row>
    <row r="47" spans="1:36" x14ac:dyDescent="0.25">
      <c r="B47" s="65"/>
      <c r="D47" s="67"/>
      <c r="E47" s="67"/>
      <c r="F47" s="67"/>
      <c r="G47" s="67"/>
      <c r="H47" s="67"/>
      <c r="I47" s="67"/>
      <c r="J47" s="67"/>
      <c r="K47" s="67"/>
      <c r="L47" s="67"/>
      <c r="M47" s="67"/>
      <c r="N47" s="67"/>
      <c r="O47" s="67"/>
      <c r="P47" s="67"/>
      <c r="Q47" s="67"/>
      <c r="R47" s="67"/>
      <c r="S47" s="71"/>
      <c r="Y47" s="61"/>
      <c r="Z47" s="61"/>
      <c r="AA47" s="61"/>
      <c r="AB47" s="61"/>
      <c r="AC47" s="61"/>
      <c r="AD47" s="61"/>
      <c r="AE47" s="61"/>
      <c r="AF47" s="61"/>
      <c r="AG47" s="61"/>
      <c r="AH47" s="61"/>
      <c r="AI47" s="61"/>
      <c r="AJ47" s="61"/>
    </row>
    <row r="48" spans="1:36" x14ac:dyDescent="0.25">
      <c r="B48" s="65"/>
      <c r="D48" s="67"/>
      <c r="E48" s="67"/>
      <c r="F48" s="67"/>
      <c r="G48" s="67"/>
      <c r="H48" s="67"/>
      <c r="I48" s="67"/>
      <c r="J48" s="67"/>
      <c r="K48" s="67"/>
      <c r="L48" s="67"/>
      <c r="M48" s="67"/>
      <c r="N48" s="67"/>
      <c r="O48" s="67"/>
      <c r="P48" s="67"/>
      <c r="Q48" s="67"/>
      <c r="R48" s="67"/>
      <c r="S48" s="71"/>
      <c r="Y48" s="61"/>
      <c r="Z48" s="61"/>
      <c r="AA48" s="61"/>
      <c r="AB48" s="61"/>
      <c r="AC48" s="61"/>
      <c r="AD48" s="61"/>
      <c r="AE48" s="61"/>
      <c r="AF48" s="61"/>
      <c r="AG48" s="61"/>
      <c r="AH48" s="61"/>
      <c r="AI48" s="61"/>
      <c r="AJ48" s="61"/>
    </row>
    <row r="49" spans="2:36" x14ac:dyDescent="0.25">
      <c r="B49" s="65"/>
      <c r="D49" s="67"/>
      <c r="E49" s="67"/>
      <c r="F49" s="67"/>
      <c r="G49" s="67"/>
      <c r="H49" s="67"/>
      <c r="I49" s="67"/>
      <c r="J49" s="67"/>
      <c r="K49" s="67"/>
      <c r="L49" s="67"/>
      <c r="M49" s="67"/>
      <c r="N49" s="67"/>
      <c r="O49" s="67"/>
      <c r="P49" s="67"/>
      <c r="Q49" s="67"/>
      <c r="R49" s="67"/>
      <c r="S49" s="71"/>
      <c r="Y49" s="61"/>
      <c r="Z49" s="61"/>
      <c r="AA49" s="61"/>
      <c r="AB49" s="61"/>
      <c r="AC49" s="61"/>
      <c r="AD49" s="61"/>
      <c r="AE49" s="61"/>
      <c r="AF49" s="61"/>
      <c r="AG49" s="61"/>
      <c r="AH49" s="61"/>
      <c r="AI49" s="61"/>
      <c r="AJ49" s="61"/>
    </row>
    <row r="50" spans="2:36" x14ac:dyDescent="0.25">
      <c r="B50" s="65"/>
      <c r="D50" s="67"/>
      <c r="E50" s="67"/>
      <c r="F50" s="67"/>
      <c r="G50" s="67"/>
      <c r="H50" s="67"/>
      <c r="I50" s="67"/>
      <c r="J50" s="67"/>
      <c r="K50" s="67"/>
      <c r="L50" s="67"/>
      <c r="M50" s="67"/>
      <c r="N50" s="67"/>
      <c r="O50" s="67"/>
      <c r="P50" s="67"/>
      <c r="Q50" s="67"/>
      <c r="R50" s="67"/>
      <c r="S50" s="71"/>
      <c r="Y50" s="61"/>
      <c r="Z50" s="61"/>
      <c r="AA50" s="61"/>
      <c r="AB50" s="61"/>
      <c r="AC50" s="61"/>
      <c r="AD50" s="61"/>
      <c r="AE50" s="61"/>
      <c r="AF50" s="61"/>
      <c r="AG50" s="61"/>
      <c r="AH50" s="61"/>
      <c r="AI50" s="61"/>
      <c r="AJ50" s="61"/>
    </row>
    <row r="51" spans="2:36" x14ac:dyDescent="0.25">
      <c r="B51" s="65"/>
      <c r="D51" s="67"/>
      <c r="E51" s="67"/>
      <c r="F51" s="67"/>
      <c r="G51" s="67"/>
      <c r="H51" s="67"/>
      <c r="I51" s="67"/>
      <c r="J51" s="67"/>
      <c r="K51" s="67"/>
      <c r="L51" s="67"/>
      <c r="M51" s="67"/>
      <c r="N51" s="67"/>
      <c r="O51" s="67"/>
      <c r="P51" s="67"/>
      <c r="Q51" s="67"/>
      <c r="R51" s="67"/>
      <c r="S51" s="71"/>
      <c r="Y51" s="61"/>
      <c r="Z51" s="61"/>
      <c r="AA51" s="61"/>
      <c r="AB51" s="61"/>
      <c r="AC51" s="61"/>
      <c r="AD51" s="61"/>
      <c r="AE51" s="61"/>
      <c r="AF51" s="61"/>
      <c r="AG51" s="61"/>
      <c r="AH51" s="61"/>
      <c r="AI51" s="61"/>
      <c r="AJ51" s="61"/>
    </row>
    <row r="52" spans="2:36" x14ac:dyDescent="0.25">
      <c r="B52" s="65"/>
      <c r="D52" s="67"/>
      <c r="E52" s="67"/>
      <c r="F52" s="67"/>
      <c r="G52" s="67"/>
      <c r="H52" s="67"/>
      <c r="I52" s="67"/>
      <c r="J52" s="67"/>
      <c r="K52" s="67"/>
      <c r="L52" s="67"/>
      <c r="M52" s="67"/>
      <c r="N52" s="67"/>
      <c r="O52" s="67"/>
      <c r="P52" s="67"/>
      <c r="Q52" s="67"/>
      <c r="R52" s="67"/>
      <c r="S52" s="71"/>
      <c r="Y52" s="61"/>
      <c r="Z52" s="61"/>
      <c r="AA52" s="61"/>
      <c r="AB52" s="61"/>
      <c r="AC52" s="61"/>
      <c r="AD52" s="61"/>
      <c r="AE52" s="61"/>
      <c r="AF52" s="61"/>
      <c r="AG52" s="61"/>
      <c r="AH52" s="61"/>
      <c r="AI52" s="61"/>
      <c r="AJ52" s="61"/>
    </row>
    <row r="53" spans="2:36" x14ac:dyDescent="0.25">
      <c r="B53" s="65"/>
      <c r="D53" s="67"/>
      <c r="E53" s="67"/>
      <c r="F53" s="67"/>
      <c r="G53" s="67"/>
      <c r="H53" s="67"/>
      <c r="I53" s="67"/>
      <c r="J53" s="67"/>
      <c r="K53" s="67"/>
      <c r="L53" s="67"/>
      <c r="M53" s="67"/>
      <c r="N53" s="67"/>
      <c r="O53" s="67"/>
      <c r="P53" s="67"/>
      <c r="Q53" s="67"/>
      <c r="R53" s="67"/>
      <c r="S53" s="71"/>
      <c r="Y53" s="61"/>
      <c r="Z53" s="61"/>
      <c r="AA53" s="61"/>
      <c r="AB53" s="61"/>
      <c r="AC53" s="61"/>
      <c r="AD53" s="61"/>
      <c r="AE53" s="61"/>
      <c r="AF53" s="61"/>
      <c r="AG53" s="61"/>
      <c r="AH53" s="61"/>
      <c r="AI53" s="61"/>
      <c r="AJ53" s="61"/>
    </row>
    <row r="54" spans="2:36" x14ac:dyDescent="0.25">
      <c r="Y54" s="61"/>
      <c r="Z54" s="61"/>
      <c r="AA54" s="61"/>
      <c r="AB54" s="61"/>
      <c r="AC54" s="61"/>
      <c r="AD54" s="61"/>
      <c r="AE54" s="61"/>
      <c r="AF54" s="61"/>
      <c r="AG54" s="61"/>
      <c r="AH54" s="61"/>
      <c r="AI54" s="61"/>
      <c r="AJ54" s="61"/>
    </row>
    <row r="55" spans="2:36" x14ac:dyDescent="0.25">
      <c r="Y55" s="61"/>
      <c r="Z55" s="61"/>
      <c r="AA55" s="61"/>
      <c r="AB55" s="61"/>
      <c r="AC55" s="61"/>
      <c r="AD55" s="61"/>
      <c r="AE55" s="61"/>
      <c r="AF55" s="61"/>
      <c r="AG55" s="61"/>
      <c r="AH55" s="61"/>
      <c r="AI55" s="61"/>
      <c r="AJ55" s="61"/>
    </row>
    <row r="56" spans="2:36" x14ac:dyDescent="0.25">
      <c r="Y56" s="61"/>
      <c r="Z56" s="61"/>
      <c r="AA56" s="61"/>
      <c r="AB56" s="61"/>
      <c r="AC56" s="61"/>
      <c r="AD56" s="61"/>
      <c r="AE56" s="61"/>
      <c r="AF56" s="61"/>
      <c r="AG56" s="61"/>
      <c r="AH56" s="61"/>
      <c r="AI56" s="61"/>
      <c r="AJ56" s="61"/>
    </row>
    <row r="57" spans="2:36" x14ac:dyDescent="0.25">
      <c r="Y57" s="61"/>
      <c r="Z57" s="61"/>
      <c r="AA57" s="61"/>
      <c r="AB57" s="61"/>
      <c r="AC57" s="61"/>
      <c r="AD57" s="61"/>
      <c r="AE57" s="61"/>
      <c r="AF57" s="61"/>
      <c r="AG57" s="61"/>
      <c r="AH57" s="61"/>
      <c r="AI57" s="61"/>
      <c r="AJ57" s="61"/>
    </row>
  </sheetData>
  <sortState ref="A25:S31">
    <sortCondition descending="1" ref="Q25:Q31"/>
  </sortState>
  <pageMargins left="0.5" right="0.5" top="1" bottom="1" header="0.5" footer="0.5"/>
  <pageSetup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S39"/>
  <sheetViews>
    <sheetView zoomScale="75" workbookViewId="0">
      <selection activeCell="A2" sqref="A1:A2"/>
    </sheetView>
  </sheetViews>
  <sheetFormatPr defaultColWidth="9.109375" defaultRowHeight="13.2" x14ac:dyDescent="0.25"/>
  <cols>
    <col min="1" max="2" width="16.33203125" style="53" customWidth="1"/>
    <col min="3" max="3" width="11.109375" style="53" customWidth="1"/>
    <col min="4" max="6" width="12.6640625" style="53" customWidth="1"/>
    <col min="7" max="8" width="12.33203125" style="53" customWidth="1"/>
    <col min="9" max="15" width="12.6640625" style="53" customWidth="1"/>
    <col min="16" max="16" width="13.33203125" style="53" customWidth="1"/>
    <col min="17" max="17" width="14.33203125" style="53" customWidth="1"/>
    <col min="18" max="18" width="13.44140625" style="53" customWidth="1"/>
    <col min="19" max="19" width="9.44140625" style="53" customWidth="1"/>
    <col min="20" max="16384" width="9.109375" style="53"/>
  </cols>
  <sheetData>
    <row r="1" spans="1:19" ht="14.4" x14ac:dyDescent="0.3">
      <c r="A1" s="150" t="s">
        <v>490</v>
      </c>
    </row>
    <row r="2" spans="1:19" ht="14.4" x14ac:dyDescent="0.3">
      <c r="A2" s="150" t="s">
        <v>485</v>
      </c>
    </row>
    <row r="4" spans="1:19" ht="22.8" x14ac:dyDescent="0.4">
      <c r="A4" s="69" t="s">
        <v>469</v>
      </c>
      <c r="B4" s="72"/>
      <c r="C4" s="72"/>
      <c r="D4" s="69"/>
      <c r="E4" s="69"/>
      <c r="F4" s="69"/>
      <c r="G4" s="69"/>
      <c r="H4" s="69"/>
      <c r="I4" s="69"/>
      <c r="J4" s="69"/>
      <c r="K4" s="69"/>
      <c r="L4" s="69"/>
      <c r="M4" s="69"/>
      <c r="N4" s="69"/>
      <c r="O4" s="69"/>
      <c r="P4" s="69"/>
      <c r="Q4" s="69"/>
      <c r="R4" s="69"/>
      <c r="S4" s="69"/>
    </row>
    <row r="5" spans="1:19" ht="13.8" thickBot="1" x14ac:dyDescent="0.3">
      <c r="A5" s="65"/>
      <c r="D5" s="65"/>
      <c r="E5" s="65"/>
      <c r="F5" s="65"/>
      <c r="G5" s="65"/>
      <c r="H5" s="65"/>
      <c r="I5" s="65"/>
      <c r="J5" s="65"/>
      <c r="K5" s="65"/>
      <c r="L5" s="65"/>
      <c r="M5" s="65"/>
      <c r="N5" s="65"/>
      <c r="O5" s="65"/>
      <c r="P5" s="65"/>
      <c r="Q5" s="65"/>
      <c r="R5" s="65"/>
      <c r="S5" s="65"/>
    </row>
    <row r="6" spans="1:19" ht="27" thickBot="1" x14ac:dyDescent="0.3">
      <c r="A6" s="73"/>
      <c r="B6" s="73"/>
      <c r="C6" s="74"/>
      <c r="D6" s="95">
        <v>41640</v>
      </c>
      <c r="E6" s="95">
        <v>41671</v>
      </c>
      <c r="F6" s="95">
        <v>41699</v>
      </c>
      <c r="G6" s="95">
        <v>41730</v>
      </c>
      <c r="H6" s="95">
        <v>41760</v>
      </c>
      <c r="I6" s="95">
        <v>41791</v>
      </c>
      <c r="J6" s="95">
        <v>41821</v>
      </c>
      <c r="K6" s="95">
        <v>41852</v>
      </c>
      <c r="L6" s="95">
        <v>41883</v>
      </c>
      <c r="M6" s="95">
        <v>41913</v>
      </c>
      <c r="N6" s="95">
        <v>41944</v>
      </c>
      <c r="O6" s="95">
        <v>41974</v>
      </c>
      <c r="P6" s="75" t="s">
        <v>455</v>
      </c>
      <c r="Q6" s="75" t="s">
        <v>462</v>
      </c>
      <c r="R6" s="75" t="s">
        <v>463</v>
      </c>
      <c r="S6" s="75" t="s">
        <v>458</v>
      </c>
    </row>
    <row r="7" spans="1:19" x14ac:dyDescent="0.25">
      <c r="A7" s="76"/>
      <c r="B7" s="65"/>
      <c r="C7" s="65"/>
      <c r="D7" s="77"/>
      <c r="E7" s="77"/>
      <c r="F7" s="77"/>
      <c r="G7" s="77"/>
      <c r="H7" s="77"/>
      <c r="I7" s="77"/>
      <c r="J7" s="77"/>
      <c r="K7" s="77"/>
      <c r="L7" s="77"/>
      <c r="M7" s="77"/>
      <c r="N7" s="77"/>
      <c r="O7" s="77"/>
      <c r="P7" s="77"/>
      <c r="Q7" s="77"/>
      <c r="R7" s="77"/>
      <c r="S7" s="78"/>
    </row>
    <row r="8" spans="1:19" x14ac:dyDescent="0.25">
      <c r="A8" s="65" t="s">
        <v>408</v>
      </c>
      <c r="B8" s="65" t="s">
        <v>224</v>
      </c>
      <c r="C8" s="65" t="s">
        <v>16</v>
      </c>
      <c r="D8" s="67">
        <f>INDEX('Sort Table'!$A$4:$O$1304,MATCH(CONCATENATE($B8,"-",$C8),'Sort Table'!$A$4:$A$1304,0),MATCH(D$6,'Sort Table'!$A$4:$O$4,0))</f>
        <v>27391882</v>
      </c>
      <c r="E8" s="67">
        <f>INDEX('Sort Table'!$A$4:$O$1304,MATCH(CONCATENATE($B8,"-",$C8),'Sort Table'!$A$4:$A$1304,0),MATCH(E$6,'Sort Table'!$A$4:$O$4,0))</f>
        <v>23493714</v>
      </c>
      <c r="F8" s="67">
        <f>INDEX('Sort Table'!$A$4:$O$1304,MATCH(CONCATENATE($B8,"-",$C8),'Sort Table'!$A$4:$A$1304,0),MATCH(F$6,'Sort Table'!$A$4:$O$4,0))</f>
        <v>20209655</v>
      </c>
      <c r="G8" s="67">
        <f>INDEX('Sort Table'!$A$4:$O$1304,MATCH(CONCATENATE($B8,"-",$C8),'Sort Table'!$A$4:$A$1304,0),MATCH(G$6,'Sort Table'!$A$4:$O$4,0))</f>
        <v>21036145</v>
      </c>
      <c r="H8" s="67">
        <f>INDEX('Sort Table'!$A$4:$O$1304,MATCH(CONCATENATE($B8,"-",$C8),'Sort Table'!$A$4:$A$1304,0),MATCH(H$6,'Sort Table'!$A$4:$O$4,0))</f>
        <v>21581543</v>
      </c>
      <c r="I8" s="67">
        <f>INDEX('Sort Table'!$A$4:$O$1304,MATCH(CONCATENATE($B8,"-",$C8),'Sort Table'!$A$4:$A$1304,0),MATCH(I$6,'Sort Table'!$A$4:$O$4,0))</f>
        <v>22673132</v>
      </c>
      <c r="J8" s="67">
        <f>INDEX('Sort Table'!$A$4:$O$1304,MATCH(CONCATENATE($B8,"-",$C8),'Sort Table'!$A$4:$A$1304,0),MATCH(J$6,'Sort Table'!$A$4:$O$4,0))</f>
        <v>22588857</v>
      </c>
      <c r="K8" s="67">
        <f>INDEX('Sort Table'!$A$4:$O$1304,MATCH(CONCATENATE($B8,"-",$C8),'Sort Table'!$A$4:$A$1304,0),MATCH(K$6,'Sort Table'!$A$4:$O$4,0))</f>
        <v>22947321</v>
      </c>
      <c r="L8" s="67">
        <f>INDEX('Sort Table'!$A$4:$O$1304,MATCH(CONCATENATE($B8,"-",$C8),'Sort Table'!$A$4:$A$1304,0),MATCH(L$6,'Sort Table'!$A$4:$O$4,0))</f>
        <v>25701682</v>
      </c>
      <c r="M8" s="67">
        <f>INDEX('Sort Table'!$A$4:$O$1304,MATCH(CONCATENATE($B8,"-",$C8),'Sort Table'!$A$4:$A$1304,0),MATCH(M$6,'Sort Table'!$A$4:$O$4,0))</f>
        <v>23442680</v>
      </c>
      <c r="N8" s="67">
        <f>INDEX('Sort Table'!$A$4:$O$1304,MATCH(CONCATENATE($B8,"-",$C8),'Sort Table'!$A$4:$A$1304,0),MATCH(N$6,'Sort Table'!$A$4:$O$4,0))</f>
        <v>23229953</v>
      </c>
      <c r="O8" s="67">
        <f>INDEX('Sort Table'!$A$4:$O$1304,MATCH(CONCATENATE($B8,"-",$C8),'Sort Table'!$A$4:$A$1304,0),MATCH(O$6,'Sort Table'!$A$4:$O$4,0))</f>
        <v>23819641</v>
      </c>
      <c r="P8" s="67">
        <f t="shared" ref="P8:P24" si="0">SUM(D8:O8)</f>
        <v>278116205</v>
      </c>
      <c r="Q8" s="67">
        <f t="shared" ref="Q8:Q24" si="1">MAX(D8:O8)</f>
        <v>27391882</v>
      </c>
      <c r="R8" s="67">
        <f t="shared" ref="R8:R24" si="2">SUM(D8:O8)/12</f>
        <v>23176350.416666668</v>
      </c>
      <c r="S8" s="71">
        <f t="shared" ref="S8:S24" si="3">+R8/$R$38</f>
        <v>0.66273234304808593</v>
      </c>
    </row>
    <row r="9" spans="1:19" x14ac:dyDescent="0.25">
      <c r="A9" s="93" t="s">
        <v>367</v>
      </c>
      <c r="B9" s="65" t="s">
        <v>168</v>
      </c>
      <c r="C9" s="65" t="s">
        <v>16</v>
      </c>
      <c r="D9" s="67">
        <f>INDEX('Sort Table'!$A$4:$O$1304,MATCH(CONCATENATE($B9,"-",$C9),'Sort Table'!$A$4:$A$1304,0),MATCH(D$6,'Sort Table'!$A$4:$O$4,0))</f>
        <v>5716501</v>
      </c>
      <c r="E9" s="67">
        <f>INDEX('Sort Table'!$A$4:$O$1304,MATCH(CONCATENATE($B9,"-",$C9),'Sort Table'!$A$4:$A$1304,0),MATCH(E$6,'Sort Table'!$A$4:$O$4,0))</f>
        <v>5376733</v>
      </c>
      <c r="F9" s="67">
        <f>INDEX('Sort Table'!$A$4:$O$1304,MATCH(CONCATENATE($B9,"-",$C9),'Sort Table'!$A$4:$A$1304,0),MATCH(F$6,'Sort Table'!$A$4:$O$4,0))</f>
        <v>4949407</v>
      </c>
      <c r="G9" s="67">
        <f>INDEX('Sort Table'!$A$4:$O$1304,MATCH(CONCATENATE($B9,"-",$C9),'Sort Table'!$A$4:$A$1304,0),MATCH(G$6,'Sort Table'!$A$4:$O$4,0))</f>
        <v>5359575</v>
      </c>
      <c r="H9" s="67">
        <f>INDEX('Sort Table'!$A$4:$O$1304,MATCH(CONCATENATE($B9,"-",$C9),'Sort Table'!$A$4:$A$1304,0),MATCH(H$6,'Sort Table'!$A$4:$O$4,0))</f>
        <v>5534741</v>
      </c>
      <c r="I9" s="67">
        <f>INDEX('Sort Table'!$A$4:$O$1304,MATCH(CONCATENATE($B9,"-",$C9),'Sort Table'!$A$4:$A$1304,0),MATCH(I$6,'Sort Table'!$A$4:$O$4,0))</f>
        <v>5746465</v>
      </c>
      <c r="J9" s="67">
        <f>INDEX('Sort Table'!$A$4:$O$1304,MATCH(CONCATENATE($B9,"-",$C9),'Sort Table'!$A$4:$A$1304,0),MATCH(J$6,'Sort Table'!$A$4:$O$4,0))</f>
        <v>5670898</v>
      </c>
      <c r="K9" s="67">
        <f>INDEX('Sort Table'!$A$4:$O$1304,MATCH(CONCATENATE($B9,"-",$C9),'Sort Table'!$A$4:$A$1304,0),MATCH(K$6,'Sort Table'!$A$4:$O$4,0))</f>
        <v>5798934</v>
      </c>
      <c r="L9" s="67">
        <f>INDEX('Sort Table'!$A$4:$O$1304,MATCH(CONCATENATE($B9,"-",$C9),'Sort Table'!$A$4:$A$1304,0),MATCH(L$6,'Sort Table'!$A$4:$O$4,0))</f>
        <v>6114629</v>
      </c>
      <c r="M9" s="67">
        <f>INDEX('Sort Table'!$A$4:$O$1304,MATCH(CONCATENATE($B9,"-",$C9),'Sort Table'!$A$4:$A$1304,0),MATCH(M$6,'Sort Table'!$A$4:$O$4,0))</f>
        <v>5696449</v>
      </c>
      <c r="N9" s="67">
        <f>INDEX('Sort Table'!$A$4:$O$1304,MATCH(CONCATENATE($B9,"-",$C9),'Sort Table'!$A$4:$A$1304,0),MATCH(N$6,'Sort Table'!$A$4:$O$4,0))</f>
        <v>5770478</v>
      </c>
      <c r="O9" s="67">
        <f>INDEX('Sort Table'!$A$4:$O$1304,MATCH(CONCATENATE($B9,"-",$C9),'Sort Table'!$A$4:$A$1304,0),MATCH(O$6,'Sort Table'!$A$4:$O$4,0))</f>
        <v>5081223</v>
      </c>
      <c r="P9" s="67">
        <f t="shared" si="0"/>
        <v>66816033</v>
      </c>
      <c r="Q9" s="67">
        <f t="shared" si="1"/>
        <v>6114629</v>
      </c>
      <c r="R9" s="67">
        <f t="shared" si="2"/>
        <v>5568002.75</v>
      </c>
      <c r="S9" s="71">
        <f t="shared" si="3"/>
        <v>0.15921814445608526</v>
      </c>
    </row>
    <row r="10" spans="1:19" x14ac:dyDescent="0.25">
      <c r="A10" s="65" t="s">
        <v>360</v>
      </c>
      <c r="B10" s="65" t="s">
        <v>127</v>
      </c>
      <c r="C10" s="65" t="s">
        <v>16</v>
      </c>
      <c r="D10" s="67">
        <f>INDEX('Sort Table'!$A$4:$O$1304,MATCH(CONCATENATE($B10,"-",$C10),'Sort Table'!$A$4:$A$1304,0),MATCH(D$6,'Sort Table'!$A$4:$O$4,0))</f>
        <v>2162075</v>
      </c>
      <c r="E10" s="67">
        <f>INDEX('Sort Table'!$A$4:$O$1304,MATCH(CONCATENATE($B10,"-",$C10),'Sort Table'!$A$4:$A$1304,0),MATCH(E$6,'Sort Table'!$A$4:$O$4,0))</f>
        <v>1992059</v>
      </c>
      <c r="F10" s="67">
        <f>INDEX('Sort Table'!$A$4:$O$1304,MATCH(CONCATENATE($B10,"-",$C10),'Sort Table'!$A$4:$A$1304,0),MATCH(F$6,'Sort Table'!$A$4:$O$4,0))</f>
        <v>1851713</v>
      </c>
      <c r="G10" s="67">
        <f>INDEX('Sort Table'!$A$4:$O$1304,MATCH(CONCATENATE($B10,"-",$C10),'Sort Table'!$A$4:$A$1304,0),MATCH(G$6,'Sort Table'!$A$4:$O$4,0))</f>
        <v>2125517</v>
      </c>
      <c r="H10" s="67">
        <f>INDEX('Sort Table'!$A$4:$O$1304,MATCH(CONCATENATE($B10,"-",$C10),'Sort Table'!$A$4:$A$1304,0),MATCH(H$6,'Sort Table'!$A$4:$O$4,0))</f>
        <v>2278361</v>
      </c>
      <c r="I10" s="67">
        <f>INDEX('Sort Table'!$A$4:$O$1304,MATCH(CONCATENATE($B10,"-",$C10),'Sort Table'!$A$4:$A$1304,0),MATCH(I$6,'Sort Table'!$A$4:$O$4,0))</f>
        <v>2450736</v>
      </c>
      <c r="J10" s="67">
        <f>INDEX('Sort Table'!$A$4:$O$1304,MATCH(CONCATENATE($B10,"-",$C10),'Sort Table'!$A$4:$A$1304,0),MATCH(J$6,'Sort Table'!$A$4:$O$4,0))</f>
        <v>2343515</v>
      </c>
      <c r="K10" s="67">
        <f>INDEX('Sort Table'!$A$4:$O$1304,MATCH(CONCATENATE($B10,"-",$C10),'Sort Table'!$A$4:$A$1304,0),MATCH(K$6,'Sort Table'!$A$4:$O$4,0))</f>
        <v>1986834</v>
      </c>
      <c r="L10" s="67">
        <f>INDEX('Sort Table'!$A$4:$O$1304,MATCH(CONCATENATE($B10,"-",$C10),'Sort Table'!$A$4:$A$1304,0),MATCH(L$6,'Sort Table'!$A$4:$O$4,0))</f>
        <v>2077347</v>
      </c>
      <c r="M10" s="67">
        <f>INDEX('Sort Table'!$A$4:$O$1304,MATCH(CONCATENATE($B10,"-",$C10),'Sort Table'!$A$4:$A$1304,0),MATCH(M$6,'Sort Table'!$A$4:$O$4,0))</f>
        <v>1897320</v>
      </c>
      <c r="N10" s="67">
        <f>INDEX('Sort Table'!$A$4:$O$1304,MATCH(CONCATENATE($B10,"-",$C10),'Sort Table'!$A$4:$A$1304,0),MATCH(N$6,'Sort Table'!$A$4:$O$4,0))</f>
        <v>1803435</v>
      </c>
      <c r="O10" s="67">
        <f>INDEX('Sort Table'!$A$4:$O$1304,MATCH(CONCATENATE($B10,"-",$C10),'Sort Table'!$A$4:$A$1304,0),MATCH(O$6,'Sort Table'!$A$4:$O$4,0))</f>
        <v>1653334</v>
      </c>
      <c r="P10" s="67">
        <f t="shared" si="0"/>
        <v>24622246</v>
      </c>
      <c r="Q10" s="67">
        <f t="shared" si="1"/>
        <v>2450736</v>
      </c>
      <c r="R10" s="67">
        <f t="shared" si="2"/>
        <v>2051853.8333333333</v>
      </c>
      <c r="S10" s="71">
        <f t="shared" si="3"/>
        <v>5.8673167867677324E-2</v>
      </c>
    </row>
    <row r="11" spans="1:19" x14ac:dyDescent="0.25">
      <c r="A11" s="65" t="s">
        <v>375</v>
      </c>
      <c r="B11" s="65" t="s">
        <v>173</v>
      </c>
      <c r="C11" s="65" t="s">
        <v>16</v>
      </c>
      <c r="D11" s="67">
        <f>INDEX('Sort Table'!$A$4:$O$1304,MATCH(CONCATENATE($B11,"-",$C11),'Sort Table'!$A$4:$A$1304,0),MATCH(D$6,'Sort Table'!$A$4:$O$4,0))</f>
        <v>1790175</v>
      </c>
      <c r="E11" s="67">
        <f>INDEX('Sort Table'!$A$4:$O$1304,MATCH(CONCATENATE($B11,"-",$C11),'Sort Table'!$A$4:$A$1304,0),MATCH(E$6,'Sort Table'!$A$4:$O$4,0))</f>
        <v>1769283</v>
      </c>
      <c r="F11" s="67">
        <f>INDEX('Sort Table'!$A$4:$O$1304,MATCH(CONCATENATE($B11,"-",$C11),'Sort Table'!$A$4:$A$1304,0),MATCH(F$6,'Sort Table'!$A$4:$O$4,0))</f>
        <v>1620032</v>
      </c>
      <c r="G11" s="67">
        <f>INDEX('Sort Table'!$A$4:$O$1304,MATCH(CONCATENATE($B11,"-",$C11),'Sort Table'!$A$4:$A$1304,0),MATCH(G$6,'Sort Table'!$A$4:$O$4,0))</f>
        <v>1772133</v>
      </c>
      <c r="H11" s="67">
        <f>INDEX('Sort Table'!$A$4:$O$1304,MATCH(CONCATENATE($B11,"-",$C11),'Sort Table'!$A$4:$A$1304,0),MATCH(H$6,'Sort Table'!$A$4:$O$4,0))</f>
        <v>1888051</v>
      </c>
      <c r="I11" s="67">
        <f>INDEX('Sort Table'!$A$4:$O$1304,MATCH(CONCATENATE($B11,"-",$C11),'Sort Table'!$A$4:$A$1304,0),MATCH(I$6,'Sort Table'!$A$4:$O$4,0))</f>
        <v>1973350</v>
      </c>
      <c r="J11" s="67">
        <f>INDEX('Sort Table'!$A$4:$O$1304,MATCH(CONCATENATE($B11,"-",$C11),'Sort Table'!$A$4:$A$1304,0),MATCH(J$6,'Sort Table'!$A$4:$O$4,0))</f>
        <v>1888617</v>
      </c>
      <c r="K11" s="67">
        <f>INDEX('Sort Table'!$A$4:$O$1304,MATCH(CONCATENATE($B11,"-",$C11),'Sort Table'!$A$4:$A$1304,0),MATCH(K$6,'Sort Table'!$A$4:$O$4,0))</f>
        <v>2010001</v>
      </c>
      <c r="L11" s="67">
        <f>INDEX('Sort Table'!$A$4:$O$1304,MATCH(CONCATENATE($B11,"-",$C11),'Sort Table'!$A$4:$A$1304,0),MATCH(L$6,'Sort Table'!$A$4:$O$4,0))</f>
        <v>2121214</v>
      </c>
      <c r="M11" s="67">
        <f>INDEX('Sort Table'!$A$4:$O$1304,MATCH(CONCATENATE($B11,"-",$C11),'Sort Table'!$A$4:$A$1304,0),MATCH(M$6,'Sort Table'!$A$4:$O$4,0))</f>
        <v>1952370</v>
      </c>
      <c r="N11" s="67">
        <f>INDEX('Sort Table'!$A$4:$O$1304,MATCH(CONCATENATE($B11,"-",$C11),'Sort Table'!$A$4:$A$1304,0),MATCH(N$6,'Sort Table'!$A$4:$O$4,0))</f>
        <v>1963133</v>
      </c>
      <c r="O11" s="67">
        <f>INDEX('Sort Table'!$A$4:$O$1304,MATCH(CONCATENATE($B11,"-",$C11),'Sort Table'!$A$4:$A$1304,0),MATCH(O$6,'Sort Table'!$A$4:$O$4,0))</f>
        <v>1783906</v>
      </c>
      <c r="P11" s="67">
        <f t="shared" si="0"/>
        <v>22532265</v>
      </c>
      <c r="Q11" s="67">
        <f t="shared" si="1"/>
        <v>2121214</v>
      </c>
      <c r="R11" s="67">
        <f t="shared" si="2"/>
        <v>1877688.75</v>
      </c>
      <c r="S11" s="71">
        <f t="shared" si="3"/>
        <v>5.369288272012189E-2</v>
      </c>
    </row>
    <row r="12" spans="1:19" x14ac:dyDescent="0.25">
      <c r="A12" s="65" t="s">
        <v>351</v>
      </c>
      <c r="B12" s="65" t="s">
        <v>65</v>
      </c>
      <c r="C12" s="65" t="s">
        <v>16</v>
      </c>
      <c r="D12" s="67">
        <f>INDEX('Sort Table'!$A$4:$O$1304,MATCH(CONCATENATE($B12,"-",$C12),'Sort Table'!$A$4:$A$1304,0),MATCH(D$6,'Sort Table'!$A$4:$O$4,0))</f>
        <v>442529</v>
      </c>
      <c r="E12" s="67">
        <f>INDEX('Sort Table'!$A$4:$O$1304,MATCH(CONCATENATE($B12,"-",$C12),'Sort Table'!$A$4:$A$1304,0),MATCH(E$6,'Sort Table'!$A$4:$O$4,0))</f>
        <v>438731</v>
      </c>
      <c r="F12" s="67">
        <f>INDEX('Sort Table'!$A$4:$O$1304,MATCH(CONCATENATE($B12,"-",$C12),'Sort Table'!$A$4:$A$1304,0),MATCH(F$6,'Sort Table'!$A$4:$O$4,0))</f>
        <v>397789</v>
      </c>
      <c r="G12" s="67">
        <f>INDEX('Sort Table'!$A$4:$O$1304,MATCH(CONCATENATE($B12,"-",$C12),'Sort Table'!$A$4:$A$1304,0),MATCH(G$6,'Sort Table'!$A$4:$O$4,0))</f>
        <v>426621</v>
      </c>
      <c r="H12" s="67">
        <f>INDEX('Sort Table'!$A$4:$O$1304,MATCH(CONCATENATE($B12,"-",$C12),'Sort Table'!$A$4:$A$1304,0),MATCH(H$6,'Sort Table'!$A$4:$O$4,0))</f>
        <v>412899</v>
      </c>
      <c r="I12" s="67">
        <f>INDEX('Sort Table'!$A$4:$O$1304,MATCH(CONCATENATE($B12,"-",$C12),'Sort Table'!$A$4:$A$1304,0),MATCH(I$6,'Sort Table'!$A$4:$O$4,0))</f>
        <v>434116</v>
      </c>
      <c r="J12" s="67">
        <f>INDEX('Sort Table'!$A$4:$O$1304,MATCH(CONCATENATE($B12,"-",$C12),'Sort Table'!$A$4:$A$1304,0),MATCH(J$6,'Sort Table'!$A$4:$O$4,0))</f>
        <v>424623</v>
      </c>
      <c r="K12" s="67">
        <f>INDEX('Sort Table'!$A$4:$O$1304,MATCH(CONCATENATE($B12,"-",$C12),'Sort Table'!$A$4:$A$1304,0),MATCH(K$6,'Sort Table'!$A$4:$O$4,0))</f>
        <v>429420</v>
      </c>
      <c r="L12" s="67">
        <f>INDEX('Sort Table'!$A$4:$O$1304,MATCH(CONCATENATE($B12,"-",$C12),'Sort Table'!$A$4:$A$1304,0),MATCH(L$6,'Sort Table'!$A$4:$O$4,0))</f>
        <v>444510</v>
      </c>
      <c r="M12" s="67">
        <f>INDEX('Sort Table'!$A$4:$O$1304,MATCH(CONCATENATE($B12,"-",$C12),'Sort Table'!$A$4:$A$1304,0),MATCH(M$6,'Sort Table'!$A$4:$O$4,0))</f>
        <v>417772</v>
      </c>
      <c r="N12" s="67">
        <f>INDEX('Sort Table'!$A$4:$O$1304,MATCH(CONCATENATE($B12,"-",$C12),'Sort Table'!$A$4:$A$1304,0),MATCH(N$6,'Sort Table'!$A$4:$O$4,0))</f>
        <v>431318</v>
      </c>
      <c r="O12" s="67">
        <f>INDEX('Sort Table'!$A$4:$O$1304,MATCH(CONCATENATE($B12,"-",$C12),'Sort Table'!$A$4:$A$1304,0),MATCH(O$6,'Sort Table'!$A$4:$O$4,0))</f>
        <v>405654</v>
      </c>
      <c r="P12" s="67">
        <f t="shared" si="0"/>
        <v>5105982</v>
      </c>
      <c r="Q12" s="67">
        <f t="shared" si="1"/>
        <v>444510</v>
      </c>
      <c r="R12" s="67">
        <f t="shared" si="2"/>
        <v>425498.5</v>
      </c>
      <c r="S12" s="71">
        <f t="shared" si="3"/>
        <v>1.2167214112609338E-2</v>
      </c>
    </row>
    <row r="13" spans="1:19" x14ac:dyDescent="0.25">
      <c r="A13" s="93" t="s">
        <v>385</v>
      </c>
      <c r="B13" s="65" t="s">
        <v>270</v>
      </c>
      <c r="C13" s="65" t="s">
        <v>16</v>
      </c>
      <c r="D13" s="67">
        <f>INDEX('Sort Table'!$A$4:$O$1304,MATCH(CONCATENATE($B13,"-",$C13),'Sort Table'!$A$4:$A$1304,0),MATCH(D$6,'Sort Table'!$A$4:$O$4,0))</f>
        <v>379439</v>
      </c>
      <c r="E13" s="67">
        <f>INDEX('Sort Table'!$A$4:$O$1304,MATCH(CONCATENATE($B13,"-",$C13),'Sort Table'!$A$4:$A$1304,0),MATCH(E$6,'Sort Table'!$A$4:$O$4,0))</f>
        <v>358179</v>
      </c>
      <c r="F13" s="67">
        <f>INDEX('Sort Table'!$A$4:$O$1304,MATCH(CONCATENATE($B13,"-",$C13),'Sort Table'!$A$4:$A$1304,0),MATCH(F$6,'Sort Table'!$A$4:$O$4,0))</f>
        <v>325696</v>
      </c>
      <c r="G13" s="67">
        <f>INDEX('Sort Table'!$A$4:$O$1304,MATCH(CONCATENATE($B13,"-",$C13),'Sort Table'!$A$4:$A$1304,0),MATCH(G$6,'Sort Table'!$A$4:$O$4,0))</f>
        <v>348926</v>
      </c>
      <c r="H13" s="67">
        <f>INDEX('Sort Table'!$A$4:$O$1304,MATCH(CONCATENATE($B13,"-",$C13),'Sort Table'!$A$4:$A$1304,0),MATCH(H$6,'Sort Table'!$A$4:$O$4,0))</f>
        <v>357202</v>
      </c>
      <c r="I13" s="67">
        <f>INDEX('Sort Table'!$A$4:$O$1304,MATCH(CONCATENATE($B13,"-",$C13),'Sort Table'!$A$4:$A$1304,0),MATCH(I$6,'Sort Table'!$A$4:$O$4,0))</f>
        <v>386208</v>
      </c>
      <c r="J13" s="67">
        <f>INDEX('Sort Table'!$A$4:$O$1304,MATCH(CONCATENATE($B13,"-",$C13),'Sort Table'!$A$4:$A$1304,0),MATCH(J$6,'Sort Table'!$A$4:$O$4,0))</f>
        <v>374619</v>
      </c>
      <c r="K13" s="67">
        <f>INDEX('Sort Table'!$A$4:$O$1304,MATCH(CONCATENATE($B13,"-",$C13),'Sort Table'!$A$4:$A$1304,0),MATCH(K$6,'Sort Table'!$A$4:$O$4,0))</f>
        <v>398083</v>
      </c>
      <c r="L13" s="67">
        <f>INDEX('Sort Table'!$A$4:$O$1304,MATCH(CONCATENATE($B13,"-",$C13),'Sort Table'!$A$4:$A$1304,0),MATCH(L$6,'Sort Table'!$A$4:$O$4,0))</f>
        <v>414868</v>
      </c>
      <c r="M13" s="67">
        <f>INDEX('Sort Table'!$A$4:$O$1304,MATCH(CONCATENATE($B13,"-",$C13),'Sort Table'!$A$4:$A$1304,0),MATCH(M$6,'Sort Table'!$A$4:$O$4,0))</f>
        <v>366726</v>
      </c>
      <c r="N13" s="67">
        <f>INDEX('Sort Table'!$A$4:$O$1304,MATCH(CONCATENATE($B13,"-",$C13),'Sort Table'!$A$4:$A$1304,0),MATCH(N$6,'Sort Table'!$A$4:$O$4,0))</f>
        <v>380213</v>
      </c>
      <c r="O13" s="67">
        <f>INDEX('Sort Table'!$A$4:$O$1304,MATCH(CONCATENATE($B13,"-",$C13),'Sort Table'!$A$4:$A$1304,0),MATCH(O$6,'Sort Table'!$A$4:$O$4,0))</f>
        <v>348320</v>
      </c>
      <c r="P13" s="67">
        <f t="shared" si="0"/>
        <v>4438479</v>
      </c>
      <c r="Q13" s="67">
        <f t="shared" si="1"/>
        <v>414868</v>
      </c>
      <c r="R13" s="67">
        <f t="shared" si="2"/>
        <v>369873.25</v>
      </c>
      <c r="S13" s="71">
        <f t="shared" si="3"/>
        <v>1.0576599041539939E-2</v>
      </c>
    </row>
    <row r="14" spans="1:19" x14ac:dyDescent="0.25">
      <c r="A14" s="65" t="s">
        <v>354</v>
      </c>
      <c r="B14" s="65" t="s">
        <v>99</v>
      </c>
      <c r="C14" s="65" t="s">
        <v>16</v>
      </c>
      <c r="D14" s="67">
        <f>INDEX('Sort Table'!$A$4:$O$1304,MATCH(CONCATENATE($B14,"-",$C14),'Sort Table'!$A$4:$A$1304,0),MATCH(D$6,'Sort Table'!$A$4:$O$4,0))</f>
        <v>192399</v>
      </c>
      <c r="E14" s="67">
        <f>INDEX('Sort Table'!$A$4:$O$1304,MATCH(CONCATENATE($B14,"-",$C14),'Sort Table'!$A$4:$A$1304,0),MATCH(E$6,'Sort Table'!$A$4:$O$4,0))</f>
        <v>194679</v>
      </c>
      <c r="F14" s="67">
        <f>INDEX('Sort Table'!$A$4:$O$1304,MATCH(CONCATENATE($B14,"-",$C14),'Sort Table'!$A$4:$A$1304,0),MATCH(F$6,'Sort Table'!$A$4:$O$4,0))</f>
        <v>198144</v>
      </c>
      <c r="G14" s="67">
        <f>INDEX('Sort Table'!$A$4:$O$1304,MATCH(CONCATENATE($B14,"-",$C14),'Sort Table'!$A$4:$A$1304,0),MATCH(G$6,'Sort Table'!$A$4:$O$4,0))</f>
        <v>208509</v>
      </c>
      <c r="H14" s="67">
        <f>INDEX('Sort Table'!$A$4:$O$1304,MATCH(CONCATENATE($B14,"-",$C14),'Sort Table'!$A$4:$A$1304,0),MATCH(H$6,'Sort Table'!$A$4:$O$4,0))</f>
        <v>215659</v>
      </c>
      <c r="I14" s="67">
        <f>INDEX('Sort Table'!$A$4:$O$1304,MATCH(CONCATENATE($B14,"-",$C14),'Sort Table'!$A$4:$A$1304,0),MATCH(I$6,'Sort Table'!$A$4:$O$4,0))</f>
        <v>216795</v>
      </c>
      <c r="J14" s="67">
        <f>INDEX('Sort Table'!$A$4:$O$1304,MATCH(CONCATENATE($B14,"-",$C14),'Sort Table'!$A$4:$A$1304,0),MATCH(J$6,'Sort Table'!$A$4:$O$4,0))</f>
        <v>214928</v>
      </c>
      <c r="K14" s="67">
        <f>INDEX('Sort Table'!$A$4:$O$1304,MATCH(CONCATENATE($B14,"-",$C14),'Sort Table'!$A$4:$A$1304,0),MATCH(K$6,'Sort Table'!$A$4:$O$4,0))</f>
        <v>213280</v>
      </c>
      <c r="L14" s="67">
        <f>INDEX('Sort Table'!$A$4:$O$1304,MATCH(CONCATENATE($B14,"-",$C14),'Sort Table'!$A$4:$A$1304,0),MATCH(L$6,'Sort Table'!$A$4:$O$4,0))</f>
        <v>215080</v>
      </c>
      <c r="M14" s="67">
        <f>INDEX('Sort Table'!$A$4:$O$1304,MATCH(CONCATENATE($B14,"-",$C14),'Sort Table'!$A$4:$A$1304,0),MATCH(M$6,'Sort Table'!$A$4:$O$4,0))</f>
        <v>210796</v>
      </c>
      <c r="N14" s="67">
        <f>INDEX('Sort Table'!$A$4:$O$1304,MATCH(CONCATENATE($B14,"-",$C14),'Sort Table'!$A$4:$A$1304,0),MATCH(N$6,'Sort Table'!$A$4:$O$4,0))</f>
        <v>207125</v>
      </c>
      <c r="O14" s="67">
        <f>INDEX('Sort Table'!$A$4:$O$1304,MATCH(CONCATENATE($B14,"-",$C14),'Sort Table'!$A$4:$A$1304,0),MATCH(O$6,'Sort Table'!$A$4:$O$4,0))</f>
        <v>200564</v>
      </c>
      <c r="P14" s="67">
        <f t="shared" si="0"/>
        <v>2487958</v>
      </c>
      <c r="Q14" s="67">
        <f t="shared" si="1"/>
        <v>216795</v>
      </c>
      <c r="R14" s="67">
        <f t="shared" si="2"/>
        <v>207329.83333333334</v>
      </c>
      <c r="S14" s="71">
        <f t="shared" si="3"/>
        <v>5.9286377604110827E-3</v>
      </c>
    </row>
    <row r="15" spans="1:19" x14ac:dyDescent="0.25">
      <c r="A15" s="93" t="s">
        <v>412</v>
      </c>
      <c r="B15" s="65" t="s">
        <v>235</v>
      </c>
      <c r="C15" s="65" t="s">
        <v>16</v>
      </c>
      <c r="D15" s="67">
        <f>INDEX('Sort Table'!$A$4:$O$1304,MATCH(CONCATENATE($B15,"-",$C15),'Sort Table'!$A$4:$A$1304,0),MATCH(D$6,'Sort Table'!$A$4:$O$4,0))</f>
        <v>98671</v>
      </c>
      <c r="E15" s="67">
        <f>INDEX('Sort Table'!$A$4:$O$1304,MATCH(CONCATENATE($B15,"-",$C15),'Sort Table'!$A$4:$A$1304,0),MATCH(E$6,'Sort Table'!$A$4:$O$4,0))</f>
        <v>111238</v>
      </c>
      <c r="F15" s="67">
        <f>INDEX('Sort Table'!$A$4:$O$1304,MATCH(CONCATENATE($B15,"-",$C15),'Sort Table'!$A$4:$A$1304,0),MATCH(F$6,'Sort Table'!$A$4:$O$4,0))</f>
        <v>132005</v>
      </c>
      <c r="G15" s="67">
        <f>INDEX('Sort Table'!$A$4:$O$1304,MATCH(CONCATENATE($B15,"-",$C15),'Sort Table'!$A$4:$A$1304,0),MATCH(G$6,'Sort Table'!$A$4:$O$4,0))</f>
        <v>126507</v>
      </c>
      <c r="H15" s="67">
        <f>INDEX('Sort Table'!$A$4:$O$1304,MATCH(CONCATENATE($B15,"-",$C15),'Sort Table'!$A$4:$A$1304,0),MATCH(H$6,'Sort Table'!$A$4:$O$4,0))</f>
        <v>132850</v>
      </c>
      <c r="I15" s="67">
        <f>INDEX('Sort Table'!$A$4:$O$1304,MATCH(CONCATENATE($B15,"-",$C15),'Sort Table'!$A$4:$A$1304,0),MATCH(I$6,'Sort Table'!$A$4:$O$4,0))</f>
        <v>112556</v>
      </c>
      <c r="J15" s="67">
        <f>INDEX('Sort Table'!$A$4:$O$1304,MATCH(CONCATENATE($B15,"-",$C15),'Sort Table'!$A$4:$A$1304,0),MATCH(J$6,'Sort Table'!$A$4:$O$4,0))</f>
        <v>121995</v>
      </c>
      <c r="K15" s="67">
        <f>INDEX('Sort Table'!$A$4:$O$1304,MATCH(CONCATENATE($B15,"-",$C15),'Sort Table'!$A$4:$A$1304,0),MATCH(K$6,'Sort Table'!$A$4:$O$4,0))</f>
        <v>125898</v>
      </c>
      <c r="L15" s="67">
        <f>INDEX('Sort Table'!$A$4:$O$1304,MATCH(CONCATENATE($B15,"-",$C15),'Sort Table'!$A$4:$A$1304,0),MATCH(L$6,'Sort Table'!$A$4:$O$4,0))</f>
        <v>124291</v>
      </c>
      <c r="M15" s="67">
        <f>INDEX('Sort Table'!$A$4:$O$1304,MATCH(CONCATENATE($B15,"-",$C15),'Sort Table'!$A$4:$A$1304,0),MATCH(M$6,'Sort Table'!$A$4:$O$4,0))</f>
        <v>98173</v>
      </c>
      <c r="N15" s="67">
        <f>INDEX('Sort Table'!$A$4:$O$1304,MATCH(CONCATENATE($B15,"-",$C15),'Sort Table'!$A$4:$A$1304,0),MATCH(N$6,'Sort Table'!$A$4:$O$4,0))</f>
        <v>108524</v>
      </c>
      <c r="O15" s="67">
        <f>INDEX('Sort Table'!$A$4:$O$1304,MATCH(CONCATENATE($B15,"-",$C15),'Sort Table'!$A$4:$A$1304,0),MATCH(O$6,'Sort Table'!$A$4:$O$4,0))</f>
        <v>118061</v>
      </c>
      <c r="P15" s="67">
        <f t="shared" si="0"/>
        <v>1410769</v>
      </c>
      <c r="Q15" s="67">
        <f t="shared" si="1"/>
        <v>132850</v>
      </c>
      <c r="R15" s="67">
        <f t="shared" si="2"/>
        <v>117564.08333333333</v>
      </c>
      <c r="S15" s="71">
        <f t="shared" si="3"/>
        <v>3.361768311449543E-3</v>
      </c>
    </row>
    <row r="16" spans="1:19" x14ac:dyDescent="0.25">
      <c r="A16" s="93" t="s">
        <v>442</v>
      </c>
      <c r="B16" s="65" t="s">
        <v>257</v>
      </c>
      <c r="C16" s="65" t="s">
        <v>16</v>
      </c>
      <c r="D16" s="67">
        <f>INDEX('Sort Table'!$A$4:$O$1304,MATCH(CONCATENATE($B16,"-",$C16),'Sort Table'!$A$4:$A$1304,0),MATCH(D$6,'Sort Table'!$A$4:$O$4,0))</f>
        <v>46242</v>
      </c>
      <c r="E16" s="67">
        <f>INDEX('Sort Table'!$A$4:$O$1304,MATCH(CONCATENATE($B16,"-",$C16),'Sort Table'!$A$4:$A$1304,0),MATCH(E$6,'Sort Table'!$A$4:$O$4,0))</f>
        <v>44488</v>
      </c>
      <c r="F16" s="67">
        <f>INDEX('Sort Table'!$A$4:$O$1304,MATCH(CONCATENATE($B16,"-",$C16),'Sort Table'!$A$4:$A$1304,0),MATCH(F$6,'Sort Table'!$A$4:$O$4,0))</f>
        <v>36581</v>
      </c>
      <c r="G16" s="67">
        <f>INDEX('Sort Table'!$A$4:$O$1304,MATCH(CONCATENATE($B16,"-",$C16),'Sort Table'!$A$4:$A$1304,0),MATCH(G$6,'Sort Table'!$A$4:$O$4,0))</f>
        <v>42961</v>
      </c>
      <c r="H16" s="67">
        <f>INDEX('Sort Table'!$A$4:$O$1304,MATCH(CONCATENATE($B16,"-",$C16),'Sort Table'!$A$4:$A$1304,0),MATCH(H$6,'Sort Table'!$A$4:$O$4,0))</f>
        <v>54030</v>
      </c>
      <c r="I16" s="67">
        <f>INDEX('Sort Table'!$A$4:$O$1304,MATCH(CONCATENATE($B16,"-",$C16),'Sort Table'!$A$4:$A$1304,0),MATCH(I$6,'Sort Table'!$A$4:$O$4,0))</f>
        <v>60507</v>
      </c>
      <c r="J16" s="67">
        <f>INDEX('Sort Table'!$A$4:$O$1304,MATCH(CONCATENATE($B16,"-",$C16),'Sort Table'!$A$4:$A$1304,0),MATCH(J$6,'Sort Table'!$A$4:$O$4,0))</f>
        <v>35979</v>
      </c>
      <c r="K16" s="67">
        <f>INDEX('Sort Table'!$A$4:$O$1304,MATCH(CONCATENATE($B16,"-",$C16),'Sort Table'!$A$4:$A$1304,0),MATCH(K$6,'Sort Table'!$A$4:$O$4,0))</f>
        <v>29909</v>
      </c>
      <c r="L16" s="67">
        <f>INDEX('Sort Table'!$A$4:$O$1304,MATCH(CONCATENATE($B16,"-",$C16),'Sort Table'!$A$4:$A$1304,0),MATCH(L$6,'Sort Table'!$A$4:$O$4,0))</f>
        <v>61843</v>
      </c>
      <c r="M16" s="67">
        <f>INDEX('Sort Table'!$A$4:$O$1304,MATCH(CONCATENATE($B16,"-",$C16),'Sort Table'!$A$4:$A$1304,0),MATCH(M$6,'Sort Table'!$A$4:$O$4,0))</f>
        <v>48390</v>
      </c>
      <c r="N16" s="67">
        <f>INDEX('Sort Table'!$A$4:$O$1304,MATCH(CONCATENATE($B16,"-",$C16),'Sort Table'!$A$4:$A$1304,0),MATCH(N$6,'Sort Table'!$A$4:$O$4,0))</f>
        <v>54139</v>
      </c>
      <c r="O16" s="67">
        <f>INDEX('Sort Table'!$A$4:$O$1304,MATCH(CONCATENATE($B16,"-",$C16),'Sort Table'!$A$4:$A$1304,0),MATCH(O$6,'Sort Table'!$A$4:$O$4,0))</f>
        <v>32613</v>
      </c>
      <c r="P16" s="67">
        <f t="shared" si="0"/>
        <v>547682</v>
      </c>
      <c r="Q16" s="67">
        <f t="shared" si="1"/>
        <v>61843</v>
      </c>
      <c r="R16" s="67">
        <f t="shared" si="2"/>
        <v>45640.166666666664</v>
      </c>
      <c r="S16" s="71">
        <f t="shared" si="3"/>
        <v>1.3050896300891986E-3</v>
      </c>
    </row>
    <row r="17" spans="1:19" x14ac:dyDescent="0.25">
      <c r="A17" s="65" t="s">
        <v>395</v>
      </c>
      <c r="B17" s="65" t="s">
        <v>274</v>
      </c>
      <c r="C17" s="65" t="s">
        <v>16</v>
      </c>
      <c r="D17" s="67">
        <f>INDEX('Sort Table'!$A$4:$O$1304,MATCH(CONCATENATE($B17,"-",$C17),'Sort Table'!$A$4:$A$1304,0),MATCH(D$6,'Sort Table'!$A$4:$O$4,0))</f>
        <v>23754</v>
      </c>
      <c r="E17" s="67">
        <f>INDEX('Sort Table'!$A$4:$O$1304,MATCH(CONCATENATE($B17,"-",$C17),'Sort Table'!$A$4:$A$1304,0),MATCH(E$6,'Sort Table'!$A$4:$O$4,0))</f>
        <v>23713</v>
      </c>
      <c r="F17" s="67">
        <f>INDEX('Sort Table'!$A$4:$O$1304,MATCH(CONCATENATE($B17,"-",$C17),'Sort Table'!$A$4:$A$1304,0),MATCH(F$6,'Sort Table'!$A$4:$O$4,0))</f>
        <v>22811</v>
      </c>
      <c r="G17" s="67">
        <f>INDEX('Sort Table'!$A$4:$O$1304,MATCH(CONCATENATE($B17,"-",$C17),'Sort Table'!$A$4:$A$1304,0),MATCH(G$6,'Sort Table'!$A$4:$O$4,0))</f>
        <v>36751</v>
      </c>
      <c r="H17" s="67">
        <f>INDEX('Sort Table'!$A$4:$O$1304,MATCH(CONCATENATE($B17,"-",$C17),'Sort Table'!$A$4:$A$1304,0),MATCH(H$6,'Sort Table'!$A$4:$O$4,0))</f>
        <v>37272</v>
      </c>
      <c r="I17" s="67">
        <f>INDEX('Sort Table'!$A$4:$O$1304,MATCH(CONCATENATE($B17,"-",$C17),'Sort Table'!$A$4:$A$1304,0),MATCH(I$6,'Sort Table'!$A$4:$O$4,0))</f>
        <v>22695</v>
      </c>
      <c r="J17" s="67">
        <f>INDEX('Sort Table'!$A$4:$O$1304,MATCH(CONCATENATE($B17,"-",$C17),'Sort Table'!$A$4:$A$1304,0),MATCH(J$6,'Sort Table'!$A$4:$O$4,0))</f>
        <v>23234</v>
      </c>
      <c r="K17" s="67">
        <f>INDEX('Sort Table'!$A$4:$O$1304,MATCH(CONCATENATE($B17,"-",$C17),'Sort Table'!$A$4:$A$1304,0),MATCH(K$6,'Sort Table'!$A$4:$O$4,0))</f>
        <v>30116</v>
      </c>
      <c r="L17" s="67">
        <f>INDEX('Sort Table'!$A$4:$O$1304,MATCH(CONCATENATE($B17,"-",$C17),'Sort Table'!$A$4:$A$1304,0),MATCH(L$6,'Sort Table'!$A$4:$O$4,0))</f>
        <v>23246</v>
      </c>
      <c r="M17" s="67">
        <f>INDEX('Sort Table'!$A$4:$O$1304,MATCH(CONCATENATE($B17,"-",$C17),'Sort Table'!$A$4:$A$1304,0),MATCH(M$6,'Sort Table'!$A$4:$O$4,0))</f>
        <v>28844</v>
      </c>
      <c r="N17" s="67">
        <f>INDEX('Sort Table'!$A$4:$O$1304,MATCH(CONCATENATE($B17,"-",$C17),'Sort Table'!$A$4:$A$1304,0),MATCH(N$6,'Sort Table'!$A$4:$O$4,0))</f>
        <v>21652</v>
      </c>
      <c r="O17" s="67">
        <f>INDEX('Sort Table'!$A$4:$O$1304,MATCH(CONCATENATE($B17,"-",$C17),'Sort Table'!$A$4:$A$1304,0),MATCH(O$6,'Sort Table'!$A$4:$O$4,0))</f>
        <v>28262</v>
      </c>
      <c r="P17" s="67">
        <f t="shared" si="0"/>
        <v>322350</v>
      </c>
      <c r="Q17" s="67">
        <f t="shared" si="1"/>
        <v>37272</v>
      </c>
      <c r="R17" s="67">
        <f t="shared" si="2"/>
        <v>26862.5</v>
      </c>
      <c r="S17" s="71">
        <f t="shared" si="3"/>
        <v>7.6813852246240192E-4</v>
      </c>
    </row>
    <row r="18" spans="1:19" x14ac:dyDescent="0.25">
      <c r="A18" s="65" t="s">
        <v>357</v>
      </c>
      <c r="B18" s="65" t="s">
        <v>87</v>
      </c>
      <c r="C18" s="65" t="s">
        <v>16</v>
      </c>
      <c r="D18" s="67">
        <f>INDEX('Sort Table'!$A$4:$O$1304,MATCH(CONCATENATE($B18,"-",$C18),'Sort Table'!$A$4:$A$1304,0),MATCH(D$6,'Sort Table'!$A$4:$O$4,0))</f>
        <v>30378</v>
      </c>
      <c r="E18" s="67">
        <f>INDEX('Sort Table'!$A$4:$O$1304,MATCH(CONCATENATE($B18,"-",$C18),'Sort Table'!$A$4:$A$1304,0),MATCH(E$6,'Sort Table'!$A$4:$O$4,0))</f>
        <v>30669</v>
      </c>
      <c r="F18" s="67">
        <f>INDEX('Sort Table'!$A$4:$O$1304,MATCH(CONCATENATE($B18,"-",$C18),'Sort Table'!$A$4:$A$1304,0),MATCH(F$6,'Sort Table'!$A$4:$O$4,0))</f>
        <v>27127</v>
      </c>
      <c r="G18" s="67">
        <f>INDEX('Sort Table'!$A$4:$O$1304,MATCH(CONCATENATE($B18,"-",$C18),'Sort Table'!$A$4:$A$1304,0),MATCH(G$6,'Sort Table'!$A$4:$O$4,0))</f>
        <v>29389</v>
      </c>
      <c r="H18" s="67">
        <f>INDEX('Sort Table'!$A$4:$O$1304,MATCH(CONCATENATE($B18,"-",$C18),'Sort Table'!$A$4:$A$1304,0),MATCH(H$6,'Sort Table'!$A$4:$O$4,0))</f>
        <v>21278</v>
      </c>
      <c r="I18" s="67">
        <f>INDEX('Sort Table'!$A$4:$O$1304,MATCH(CONCATENATE($B18,"-",$C18),'Sort Table'!$A$4:$A$1304,0),MATCH(I$6,'Sort Table'!$A$4:$O$4,0))</f>
        <v>23294</v>
      </c>
      <c r="J18" s="67">
        <f>INDEX('Sort Table'!$A$4:$O$1304,MATCH(CONCATENATE($B18,"-",$C18),'Sort Table'!$A$4:$A$1304,0),MATCH(J$6,'Sort Table'!$A$4:$O$4,0))</f>
        <v>22055</v>
      </c>
      <c r="K18" s="67">
        <f>INDEX('Sort Table'!$A$4:$O$1304,MATCH(CONCATENATE($B18,"-",$C18),'Sort Table'!$A$4:$A$1304,0),MATCH(K$6,'Sort Table'!$A$4:$O$4,0))</f>
        <v>21937</v>
      </c>
      <c r="L18" s="67">
        <f>INDEX('Sort Table'!$A$4:$O$1304,MATCH(CONCATENATE($B18,"-",$C18),'Sort Table'!$A$4:$A$1304,0),MATCH(L$6,'Sort Table'!$A$4:$O$4,0))</f>
        <v>22186</v>
      </c>
      <c r="M18" s="67">
        <f>INDEX('Sort Table'!$A$4:$O$1304,MATCH(CONCATENATE($B18,"-",$C18),'Sort Table'!$A$4:$A$1304,0),MATCH(M$6,'Sort Table'!$A$4:$O$4,0))</f>
        <v>20172</v>
      </c>
      <c r="N18" s="67">
        <f>INDEX('Sort Table'!$A$4:$O$1304,MATCH(CONCATENATE($B18,"-",$C18),'Sort Table'!$A$4:$A$1304,0),MATCH(N$6,'Sort Table'!$A$4:$O$4,0))</f>
        <v>20445</v>
      </c>
      <c r="O18" s="67">
        <f>INDEX('Sort Table'!$A$4:$O$1304,MATCH(CONCATENATE($B18,"-",$C18),'Sort Table'!$A$4:$A$1304,0),MATCH(O$6,'Sort Table'!$A$4:$O$4,0))</f>
        <v>19153</v>
      </c>
      <c r="P18" s="67">
        <f t="shared" si="0"/>
        <v>288083</v>
      </c>
      <c r="Q18" s="67">
        <f t="shared" si="1"/>
        <v>30669</v>
      </c>
      <c r="R18" s="67">
        <f t="shared" si="2"/>
        <v>24006.916666666668</v>
      </c>
      <c r="S18" s="71">
        <f t="shared" si="3"/>
        <v>6.8648254991945446E-4</v>
      </c>
    </row>
    <row r="19" spans="1:19" x14ac:dyDescent="0.25">
      <c r="A19" s="93" t="s">
        <v>403</v>
      </c>
      <c r="B19" s="65" t="s">
        <v>208</v>
      </c>
      <c r="C19" s="65" t="s">
        <v>16</v>
      </c>
      <c r="D19" s="67">
        <f>INDEX('Sort Table'!$A$4:$O$1304,MATCH(CONCATENATE($B19,"-",$C19),'Sort Table'!$A$4:$A$1304,0),MATCH(D$6,'Sort Table'!$A$4:$O$4,0))</f>
        <v>20308</v>
      </c>
      <c r="E19" s="67">
        <f>INDEX('Sort Table'!$A$4:$O$1304,MATCH(CONCATENATE($B19,"-",$C19),'Sort Table'!$A$4:$A$1304,0),MATCH(E$6,'Sort Table'!$A$4:$O$4,0))</f>
        <v>23536</v>
      </c>
      <c r="F19" s="67">
        <f>INDEX('Sort Table'!$A$4:$O$1304,MATCH(CONCATENATE($B19,"-",$C19),'Sort Table'!$A$4:$A$1304,0),MATCH(F$6,'Sort Table'!$A$4:$O$4,0))</f>
        <v>22679</v>
      </c>
      <c r="G19" s="67">
        <f>INDEX('Sort Table'!$A$4:$O$1304,MATCH(CONCATENATE($B19,"-",$C19),'Sort Table'!$A$4:$A$1304,0),MATCH(G$6,'Sort Table'!$A$4:$O$4,0))</f>
        <v>24797</v>
      </c>
      <c r="H19" s="67">
        <f>INDEX('Sort Table'!$A$4:$O$1304,MATCH(CONCATENATE($B19,"-",$C19),'Sort Table'!$A$4:$A$1304,0),MATCH(H$6,'Sort Table'!$A$4:$O$4,0))</f>
        <v>25707</v>
      </c>
      <c r="I19" s="67">
        <f>INDEX('Sort Table'!$A$4:$O$1304,MATCH(CONCATENATE($B19,"-",$C19),'Sort Table'!$A$4:$A$1304,0),MATCH(I$6,'Sort Table'!$A$4:$O$4,0))</f>
        <v>23578</v>
      </c>
      <c r="J19" s="67">
        <f>INDEX('Sort Table'!$A$4:$O$1304,MATCH(CONCATENATE($B19,"-",$C19),'Sort Table'!$A$4:$A$1304,0),MATCH(J$6,'Sort Table'!$A$4:$O$4,0))</f>
        <v>22608</v>
      </c>
      <c r="K19" s="67">
        <f>INDEX('Sort Table'!$A$4:$O$1304,MATCH(CONCATENATE($B19,"-",$C19),'Sort Table'!$A$4:$A$1304,0),MATCH(K$6,'Sort Table'!$A$4:$O$4,0))</f>
        <v>24714</v>
      </c>
      <c r="L19" s="67">
        <f>INDEX('Sort Table'!$A$4:$O$1304,MATCH(CONCATENATE($B19,"-",$C19),'Sort Table'!$A$4:$A$1304,0),MATCH(L$6,'Sort Table'!$A$4:$O$4,0))</f>
        <v>23891</v>
      </c>
      <c r="M19" s="67">
        <f>INDEX('Sort Table'!$A$4:$O$1304,MATCH(CONCATENATE($B19,"-",$C19),'Sort Table'!$A$4:$A$1304,0),MATCH(M$6,'Sort Table'!$A$4:$O$4,0))</f>
        <v>21754</v>
      </c>
      <c r="N19" s="67">
        <f>INDEX('Sort Table'!$A$4:$O$1304,MATCH(CONCATENATE($B19,"-",$C19),'Sort Table'!$A$4:$A$1304,0),MATCH(N$6,'Sort Table'!$A$4:$O$4,0))</f>
        <v>21117</v>
      </c>
      <c r="O19" s="67">
        <f>INDEX('Sort Table'!$A$4:$O$1304,MATCH(CONCATENATE($B19,"-",$C19),'Sort Table'!$A$4:$A$1304,0),MATCH(O$6,'Sort Table'!$A$4:$O$4,0))</f>
        <v>20192</v>
      </c>
      <c r="P19" s="67">
        <f t="shared" si="0"/>
        <v>274881</v>
      </c>
      <c r="Q19" s="67">
        <f t="shared" si="1"/>
        <v>25707</v>
      </c>
      <c r="R19" s="67">
        <f t="shared" si="2"/>
        <v>22906.75</v>
      </c>
      <c r="S19" s="71">
        <f t="shared" si="3"/>
        <v>6.5502306559015822E-4</v>
      </c>
    </row>
    <row r="20" spans="1:19" x14ac:dyDescent="0.25">
      <c r="A20" s="93" t="s">
        <v>187</v>
      </c>
      <c r="B20" s="65" t="s">
        <v>187</v>
      </c>
      <c r="C20" s="65" t="s">
        <v>16</v>
      </c>
      <c r="D20" s="67">
        <f>INDEX('Sort Table'!$A$4:$O$1304,MATCH(CONCATENATE($B20,"-",$C20),'Sort Table'!$A$4:$A$1304,0),MATCH(D$6,'Sort Table'!$A$4:$O$4,0))</f>
        <v>17207</v>
      </c>
      <c r="E20" s="67">
        <f>INDEX('Sort Table'!$A$4:$O$1304,MATCH(CONCATENATE($B20,"-",$C20),'Sort Table'!$A$4:$A$1304,0),MATCH(E$6,'Sort Table'!$A$4:$O$4,0))</f>
        <v>18749</v>
      </c>
      <c r="F20" s="67">
        <f>INDEX('Sort Table'!$A$4:$O$1304,MATCH(CONCATENATE($B20,"-",$C20),'Sort Table'!$A$4:$A$1304,0),MATCH(F$6,'Sort Table'!$A$4:$O$4,0))</f>
        <v>17294</v>
      </c>
      <c r="G20" s="67">
        <f>INDEX('Sort Table'!$A$4:$O$1304,MATCH(CONCATENATE($B20,"-",$C20),'Sort Table'!$A$4:$A$1304,0),MATCH(G$6,'Sort Table'!$A$4:$O$4,0))</f>
        <v>18560</v>
      </c>
      <c r="H20" s="67">
        <f>INDEX('Sort Table'!$A$4:$O$1304,MATCH(CONCATENATE($B20,"-",$C20),'Sort Table'!$A$4:$A$1304,0),MATCH(H$6,'Sort Table'!$A$4:$O$4,0))</f>
        <v>18548</v>
      </c>
      <c r="I20" s="67">
        <f>INDEX('Sort Table'!$A$4:$O$1304,MATCH(CONCATENATE($B20,"-",$C20),'Sort Table'!$A$4:$A$1304,0),MATCH(I$6,'Sort Table'!$A$4:$O$4,0))</f>
        <v>18834</v>
      </c>
      <c r="J20" s="67">
        <f>INDEX('Sort Table'!$A$4:$O$1304,MATCH(CONCATENATE($B20,"-",$C20),'Sort Table'!$A$4:$A$1304,0),MATCH(J$6,'Sort Table'!$A$4:$O$4,0))</f>
        <v>19608</v>
      </c>
      <c r="K20" s="67">
        <f>INDEX('Sort Table'!$A$4:$O$1304,MATCH(CONCATENATE($B20,"-",$C20),'Sort Table'!$A$4:$A$1304,0),MATCH(K$6,'Sort Table'!$A$4:$O$4,0))</f>
        <v>19812</v>
      </c>
      <c r="L20" s="67">
        <f>INDEX('Sort Table'!$A$4:$O$1304,MATCH(CONCATENATE($B20,"-",$C20),'Sort Table'!$A$4:$A$1304,0),MATCH(L$6,'Sort Table'!$A$4:$O$4,0))</f>
        <v>19364</v>
      </c>
      <c r="M20" s="67">
        <f>INDEX('Sort Table'!$A$4:$O$1304,MATCH(CONCATENATE($B20,"-",$C20),'Sort Table'!$A$4:$A$1304,0),MATCH(M$6,'Sort Table'!$A$4:$O$4,0))</f>
        <v>19004</v>
      </c>
      <c r="N20" s="67">
        <f>INDEX('Sort Table'!$A$4:$O$1304,MATCH(CONCATENATE($B20,"-",$C20),'Sort Table'!$A$4:$A$1304,0),MATCH(N$6,'Sort Table'!$A$4:$O$4,0))</f>
        <v>18071</v>
      </c>
      <c r="O20" s="67">
        <f>INDEX('Sort Table'!$A$4:$O$1304,MATCH(CONCATENATE($B20,"-",$C20),'Sort Table'!$A$4:$A$1304,0),MATCH(O$6,'Sort Table'!$A$4:$O$4,0))</f>
        <v>16823</v>
      </c>
      <c r="P20" s="67">
        <f t="shared" si="0"/>
        <v>221874</v>
      </c>
      <c r="Q20" s="67">
        <f t="shared" si="1"/>
        <v>19812</v>
      </c>
      <c r="R20" s="67">
        <f t="shared" si="2"/>
        <v>18489.5</v>
      </c>
      <c r="S20" s="71">
        <f t="shared" si="3"/>
        <v>5.2871092456281362E-4</v>
      </c>
    </row>
    <row r="21" spans="1:19" x14ac:dyDescent="0.25">
      <c r="A21" s="93" t="s">
        <v>405</v>
      </c>
      <c r="B21" s="65" t="s">
        <v>212</v>
      </c>
      <c r="C21" s="65" t="s">
        <v>16</v>
      </c>
      <c r="D21" s="67">
        <f>INDEX('Sort Table'!$A$4:$O$1304,MATCH(CONCATENATE($B21,"-",$C21),'Sort Table'!$A$4:$A$1304,0),MATCH(D$6,'Sort Table'!$A$4:$O$4,0))</f>
        <v>12459</v>
      </c>
      <c r="E21" s="67">
        <f>INDEX('Sort Table'!$A$4:$O$1304,MATCH(CONCATENATE($B21,"-",$C21),'Sort Table'!$A$4:$A$1304,0),MATCH(E$6,'Sort Table'!$A$4:$O$4,0))</f>
        <v>14020</v>
      </c>
      <c r="F21" s="67">
        <f>INDEX('Sort Table'!$A$4:$O$1304,MATCH(CONCATENATE($B21,"-",$C21),'Sort Table'!$A$4:$A$1304,0),MATCH(F$6,'Sort Table'!$A$4:$O$4,0))</f>
        <v>15175</v>
      </c>
      <c r="G21" s="67">
        <f>INDEX('Sort Table'!$A$4:$O$1304,MATCH(CONCATENATE($B21,"-",$C21),'Sort Table'!$A$4:$A$1304,0),MATCH(G$6,'Sort Table'!$A$4:$O$4,0))</f>
        <v>13601</v>
      </c>
      <c r="H21" s="67">
        <f>INDEX('Sort Table'!$A$4:$O$1304,MATCH(CONCATENATE($B21,"-",$C21),'Sort Table'!$A$4:$A$1304,0),MATCH(H$6,'Sort Table'!$A$4:$O$4,0))</f>
        <v>13484</v>
      </c>
      <c r="I21" s="67">
        <f>INDEX('Sort Table'!$A$4:$O$1304,MATCH(CONCATENATE($B21,"-",$C21),'Sort Table'!$A$4:$A$1304,0),MATCH(I$6,'Sort Table'!$A$4:$O$4,0))</f>
        <v>11977</v>
      </c>
      <c r="J21" s="67">
        <f>INDEX('Sort Table'!$A$4:$O$1304,MATCH(CONCATENATE($B21,"-",$C21),'Sort Table'!$A$4:$A$1304,0),MATCH(J$6,'Sort Table'!$A$4:$O$4,0))</f>
        <v>9023</v>
      </c>
      <c r="K21" s="67">
        <f>INDEX('Sort Table'!$A$4:$O$1304,MATCH(CONCATENATE($B21,"-",$C21),'Sort Table'!$A$4:$A$1304,0),MATCH(K$6,'Sort Table'!$A$4:$O$4,0))</f>
        <v>9868</v>
      </c>
      <c r="L21" s="67">
        <f>INDEX('Sort Table'!$A$4:$O$1304,MATCH(CONCATENATE($B21,"-",$C21),'Sort Table'!$A$4:$A$1304,0),MATCH(L$6,'Sort Table'!$A$4:$O$4,0))</f>
        <v>13741</v>
      </c>
      <c r="M21" s="67">
        <f>INDEX('Sort Table'!$A$4:$O$1304,MATCH(CONCATENATE($B21,"-",$C21),'Sort Table'!$A$4:$A$1304,0),MATCH(M$6,'Sort Table'!$A$4:$O$4,0))</f>
        <v>13041</v>
      </c>
      <c r="N21" s="67">
        <f>INDEX('Sort Table'!$A$4:$O$1304,MATCH(CONCATENATE($B21,"-",$C21),'Sort Table'!$A$4:$A$1304,0),MATCH(N$6,'Sort Table'!$A$4:$O$4,0))</f>
        <v>15484</v>
      </c>
      <c r="O21" s="67">
        <f>INDEX('Sort Table'!$A$4:$O$1304,MATCH(CONCATENATE($B21,"-",$C21),'Sort Table'!$A$4:$A$1304,0),MATCH(O$6,'Sort Table'!$A$4:$O$4,0))</f>
        <v>14318</v>
      </c>
      <c r="P21" s="67">
        <f t="shared" si="0"/>
        <v>156191</v>
      </c>
      <c r="Q21" s="67">
        <f t="shared" si="1"/>
        <v>15484</v>
      </c>
      <c r="R21" s="67">
        <f t="shared" si="2"/>
        <v>13015.916666666666</v>
      </c>
      <c r="S21" s="71">
        <f t="shared" si="3"/>
        <v>3.721927220782535E-4</v>
      </c>
    </row>
    <row r="22" spans="1:19" x14ac:dyDescent="0.25">
      <c r="A22" s="93" t="s">
        <v>443</v>
      </c>
      <c r="B22" s="65" t="s">
        <v>153</v>
      </c>
      <c r="C22" s="65" t="s">
        <v>16</v>
      </c>
      <c r="D22" s="67">
        <f>INDEX('Sort Table'!$A$4:$O$1304,MATCH(CONCATENATE($B22,"-",$C22),'Sort Table'!$A$4:$A$1304,0),MATCH(D$6,'Sort Table'!$A$4:$O$4,0))</f>
        <v>11612</v>
      </c>
      <c r="E22" s="67">
        <f>INDEX('Sort Table'!$A$4:$O$1304,MATCH(CONCATENATE($B22,"-",$C22),'Sort Table'!$A$4:$A$1304,0),MATCH(E$6,'Sort Table'!$A$4:$O$4,0))</f>
        <v>11683</v>
      </c>
      <c r="F22" s="67">
        <f>INDEX('Sort Table'!$A$4:$O$1304,MATCH(CONCATENATE($B22,"-",$C22),'Sort Table'!$A$4:$A$1304,0),MATCH(F$6,'Sort Table'!$A$4:$O$4,0))</f>
        <v>10124</v>
      </c>
      <c r="G22" s="67">
        <f>INDEX('Sort Table'!$A$4:$O$1304,MATCH(CONCATENATE($B22,"-",$C22),'Sort Table'!$A$4:$A$1304,0),MATCH(G$6,'Sort Table'!$A$4:$O$4,0))</f>
        <v>10915</v>
      </c>
      <c r="H22" s="67">
        <f>INDEX('Sort Table'!$A$4:$O$1304,MATCH(CONCATENATE($B22,"-",$C22),'Sort Table'!$A$4:$A$1304,0),MATCH(H$6,'Sort Table'!$A$4:$O$4,0))</f>
        <v>10908</v>
      </c>
      <c r="I22" s="67">
        <f>INDEX('Sort Table'!$A$4:$O$1304,MATCH(CONCATENATE($B22,"-",$C22),'Sort Table'!$A$4:$A$1304,0),MATCH(I$6,'Sort Table'!$A$4:$O$4,0))</f>
        <v>11819</v>
      </c>
      <c r="J22" s="67">
        <f>INDEX('Sort Table'!$A$4:$O$1304,MATCH(CONCATENATE($B22,"-",$C22),'Sort Table'!$A$4:$A$1304,0),MATCH(J$6,'Sort Table'!$A$4:$O$4,0))</f>
        <v>11061</v>
      </c>
      <c r="K22" s="67">
        <f>INDEX('Sort Table'!$A$4:$O$1304,MATCH(CONCATENATE($B22,"-",$C22),'Sort Table'!$A$4:$A$1304,0),MATCH(K$6,'Sort Table'!$A$4:$O$4,0))</f>
        <v>9676</v>
      </c>
      <c r="L22" s="67">
        <f>INDEX('Sort Table'!$A$4:$O$1304,MATCH(CONCATENATE($B22,"-",$C22),'Sort Table'!$A$4:$A$1304,0),MATCH(L$6,'Sort Table'!$A$4:$O$4,0))</f>
        <v>9877</v>
      </c>
      <c r="M22" s="67">
        <f>INDEX('Sort Table'!$A$4:$O$1304,MATCH(CONCATENATE($B22,"-",$C22),'Sort Table'!$A$4:$A$1304,0),MATCH(M$6,'Sort Table'!$A$4:$O$4,0))</f>
        <v>9380</v>
      </c>
      <c r="N22" s="67">
        <f>INDEX('Sort Table'!$A$4:$O$1304,MATCH(CONCATENATE($B22,"-",$C22),'Sort Table'!$A$4:$A$1304,0),MATCH(N$6,'Sort Table'!$A$4:$O$4,0))</f>
        <v>9124</v>
      </c>
      <c r="O22" s="67">
        <f>INDEX('Sort Table'!$A$4:$O$1304,MATCH(CONCATENATE($B22,"-",$C22),'Sort Table'!$A$4:$A$1304,0),MATCH(O$6,'Sort Table'!$A$4:$O$4,0))</f>
        <v>9034</v>
      </c>
      <c r="P22" s="67">
        <f t="shared" si="0"/>
        <v>125213</v>
      </c>
      <c r="Q22" s="67">
        <f t="shared" si="1"/>
        <v>11819</v>
      </c>
      <c r="R22" s="67">
        <f t="shared" si="2"/>
        <v>10434.416666666666</v>
      </c>
      <c r="S22" s="71">
        <f t="shared" si="3"/>
        <v>2.9837421688563587E-4</v>
      </c>
    </row>
    <row r="23" spans="1:19" x14ac:dyDescent="0.25">
      <c r="A23" s="93" t="s">
        <v>444</v>
      </c>
      <c r="B23" s="65" t="s">
        <v>242</v>
      </c>
      <c r="C23" s="65" t="s">
        <v>16</v>
      </c>
      <c r="D23" s="67">
        <f>INDEX('Sort Table'!$A$4:$O$1304,MATCH(CONCATENATE($B23,"-",$C23),'Sort Table'!$A$4:$A$1304,0),MATCH(D$6,'Sort Table'!$A$4:$O$4,0))</f>
        <v>3114</v>
      </c>
      <c r="E23" s="67">
        <f>INDEX('Sort Table'!$A$4:$O$1304,MATCH(CONCATENATE($B23,"-",$C23),'Sort Table'!$A$4:$A$1304,0),MATCH(E$6,'Sort Table'!$A$4:$O$4,0))</f>
        <v>3902</v>
      </c>
      <c r="F23" s="67">
        <f>INDEX('Sort Table'!$A$4:$O$1304,MATCH(CONCATENATE($B23,"-",$C23),'Sort Table'!$A$4:$A$1304,0),MATCH(F$6,'Sort Table'!$A$4:$O$4,0))</f>
        <v>5818</v>
      </c>
      <c r="G23" s="67">
        <f>INDEX('Sort Table'!$A$4:$O$1304,MATCH(CONCATENATE($B23,"-",$C23),'Sort Table'!$A$4:$A$1304,0),MATCH(G$6,'Sort Table'!$A$4:$O$4,0))</f>
        <v>4539</v>
      </c>
      <c r="H23" s="67">
        <f>INDEX('Sort Table'!$A$4:$O$1304,MATCH(CONCATENATE($B23,"-",$C23),'Sort Table'!$A$4:$A$1304,0),MATCH(H$6,'Sort Table'!$A$4:$O$4,0))</f>
        <v>5488</v>
      </c>
      <c r="I23" s="67">
        <f>INDEX('Sort Table'!$A$4:$O$1304,MATCH(CONCATENATE($B23,"-",$C23),'Sort Table'!$A$4:$A$1304,0),MATCH(I$6,'Sort Table'!$A$4:$O$4,0))</f>
        <v>3731</v>
      </c>
      <c r="J23" s="67">
        <f>INDEX('Sort Table'!$A$4:$O$1304,MATCH(CONCATENATE($B23,"-",$C23),'Sort Table'!$A$4:$A$1304,0),MATCH(J$6,'Sort Table'!$A$4:$O$4,0))</f>
        <v>4444</v>
      </c>
      <c r="K23" s="67">
        <f>INDEX('Sort Table'!$A$4:$O$1304,MATCH(CONCATENATE($B23,"-",$C23),'Sort Table'!$A$4:$A$1304,0),MATCH(K$6,'Sort Table'!$A$4:$O$4,0))</f>
        <v>5223</v>
      </c>
      <c r="L23" s="67">
        <f>INDEX('Sort Table'!$A$4:$O$1304,MATCH(CONCATENATE($B23,"-",$C23),'Sort Table'!$A$4:$A$1304,0),MATCH(L$6,'Sort Table'!$A$4:$O$4,0))</f>
        <v>3403</v>
      </c>
      <c r="M23" s="67">
        <f>INDEX('Sort Table'!$A$4:$O$1304,MATCH(CONCATENATE($B23,"-",$C23),'Sort Table'!$A$4:$A$1304,0),MATCH(M$6,'Sort Table'!$A$4:$O$4,0))</f>
        <v>4903</v>
      </c>
      <c r="N23" s="67">
        <f>INDEX('Sort Table'!$A$4:$O$1304,MATCH(CONCATENATE($B23,"-",$C23),'Sort Table'!$A$4:$A$1304,0),MATCH(N$6,'Sort Table'!$A$4:$O$4,0))</f>
        <v>928</v>
      </c>
      <c r="O23" s="67">
        <f>INDEX('Sort Table'!$A$4:$O$1304,MATCH(CONCATENATE($B23,"-",$C23),'Sort Table'!$A$4:$A$1304,0),MATCH(O$6,'Sort Table'!$A$4:$O$4,0))</f>
        <v>1006</v>
      </c>
      <c r="P23" s="67">
        <f t="shared" si="0"/>
        <v>46499</v>
      </c>
      <c r="Q23" s="67">
        <f t="shared" si="1"/>
        <v>5818</v>
      </c>
      <c r="R23" s="67">
        <f t="shared" si="2"/>
        <v>3874.9166666666665</v>
      </c>
      <c r="S23" s="71">
        <f t="shared" si="3"/>
        <v>1.1080401165186668E-4</v>
      </c>
    </row>
    <row r="24" spans="1:19" x14ac:dyDescent="0.25">
      <c r="A24" s="93" t="s">
        <v>416</v>
      </c>
      <c r="B24" s="65" t="s">
        <v>238</v>
      </c>
      <c r="C24" s="65" t="s">
        <v>16</v>
      </c>
      <c r="D24" s="67">
        <f>INDEX('Sort Table'!$A$4:$O$1304,MATCH(CONCATENATE($B24,"-",$C24),'Sort Table'!$A$4:$A$1304,0),MATCH(D$6,'Sort Table'!$A$4:$O$4,0))</f>
        <v>3473</v>
      </c>
      <c r="E24" s="67">
        <f>INDEX('Sort Table'!$A$4:$O$1304,MATCH(CONCATENATE($B24,"-",$C24),'Sort Table'!$A$4:$A$1304,0),MATCH(E$6,'Sort Table'!$A$4:$O$4,0))</f>
        <v>3853</v>
      </c>
      <c r="F24" s="67">
        <f>INDEX('Sort Table'!$A$4:$O$1304,MATCH(CONCATENATE($B24,"-",$C24),'Sort Table'!$A$4:$A$1304,0),MATCH(F$6,'Sort Table'!$A$4:$O$4,0))</f>
        <v>3488</v>
      </c>
      <c r="G24" s="67">
        <f>INDEX('Sort Table'!$A$4:$O$1304,MATCH(CONCATENATE($B24,"-",$C24),'Sort Table'!$A$4:$A$1304,0),MATCH(G$6,'Sort Table'!$A$4:$O$4,0))</f>
        <v>3597</v>
      </c>
      <c r="H24" s="67">
        <f>INDEX('Sort Table'!$A$4:$O$1304,MATCH(CONCATENATE($B24,"-",$C24),'Sort Table'!$A$4:$A$1304,0),MATCH(H$6,'Sort Table'!$A$4:$O$4,0))</f>
        <v>3481</v>
      </c>
      <c r="I24" s="67">
        <f>INDEX('Sort Table'!$A$4:$O$1304,MATCH(CONCATENATE($B24,"-",$C24),'Sort Table'!$A$4:$A$1304,0),MATCH(I$6,'Sort Table'!$A$4:$O$4,0))</f>
        <v>3601</v>
      </c>
      <c r="J24" s="67">
        <f>INDEX('Sort Table'!$A$4:$O$1304,MATCH(CONCATENATE($B24,"-",$C24),'Sort Table'!$A$4:$A$1304,0),MATCH(J$6,'Sort Table'!$A$4:$O$4,0))</f>
        <v>3484</v>
      </c>
      <c r="K24" s="67">
        <f>INDEX('Sort Table'!$A$4:$O$1304,MATCH(CONCATENATE($B24,"-",$C24),'Sort Table'!$A$4:$A$1304,0),MATCH(K$6,'Sort Table'!$A$4:$O$4,0))</f>
        <v>3499</v>
      </c>
      <c r="L24" s="67">
        <f>INDEX('Sort Table'!$A$4:$O$1304,MATCH(CONCATENATE($B24,"-",$C24),'Sort Table'!$A$4:$A$1304,0),MATCH(L$6,'Sort Table'!$A$4:$O$4,0))</f>
        <v>3381</v>
      </c>
      <c r="M24" s="67">
        <f>INDEX('Sort Table'!$A$4:$O$1304,MATCH(CONCATENATE($B24,"-",$C24),'Sort Table'!$A$4:$A$1304,0),MATCH(M$6,'Sort Table'!$A$4:$O$4,0))</f>
        <v>3483</v>
      </c>
      <c r="N24" s="67">
        <f>INDEX('Sort Table'!$A$4:$O$1304,MATCH(CONCATENATE($B24,"-",$C24),'Sort Table'!$A$4:$A$1304,0),MATCH(N$6,'Sort Table'!$A$4:$O$4,0))</f>
        <v>3566</v>
      </c>
      <c r="O24" s="67">
        <f>INDEX('Sort Table'!$A$4:$O$1304,MATCH(CONCATENATE($B24,"-",$C24),'Sort Table'!$A$4:$A$1304,0),MATCH(O$6,'Sort Table'!$A$4:$O$4,0))</f>
        <v>3503</v>
      </c>
      <c r="P24" s="67">
        <f t="shared" si="0"/>
        <v>42409</v>
      </c>
      <c r="Q24" s="67">
        <f t="shared" si="1"/>
        <v>3853</v>
      </c>
      <c r="R24" s="67">
        <f t="shared" si="2"/>
        <v>3534.0833333333335</v>
      </c>
      <c r="S24" s="71">
        <f t="shared" si="3"/>
        <v>1.010578147948131E-4</v>
      </c>
    </row>
    <row r="25" spans="1:19" x14ac:dyDescent="0.25">
      <c r="A25" s="65"/>
      <c r="B25" s="65"/>
      <c r="C25" s="65"/>
      <c r="D25" s="67"/>
      <c r="E25" s="67"/>
      <c r="F25" s="67"/>
      <c r="G25" s="67"/>
      <c r="H25" s="67"/>
      <c r="I25" s="67"/>
      <c r="J25" s="67"/>
      <c r="K25" s="67"/>
      <c r="L25" s="67"/>
      <c r="M25" s="67"/>
      <c r="N25" s="67"/>
      <c r="O25" s="67"/>
      <c r="P25" s="67"/>
      <c r="Q25" s="67"/>
      <c r="R25" s="67"/>
      <c r="S25" s="71"/>
    </row>
    <row r="26" spans="1:19" x14ac:dyDescent="0.25">
      <c r="A26" s="65" t="s">
        <v>459</v>
      </c>
      <c r="B26" s="65"/>
      <c r="C26" s="65"/>
      <c r="D26" s="79">
        <f t="shared" ref="D26:R26" si="4">SUM(D8:D25)</f>
        <v>38342218</v>
      </c>
      <c r="E26" s="79">
        <f t="shared" si="4"/>
        <v>33909229</v>
      </c>
      <c r="F26" s="79">
        <f t="shared" si="4"/>
        <v>29845538</v>
      </c>
      <c r="G26" s="79">
        <f t="shared" si="4"/>
        <v>31589043</v>
      </c>
      <c r="H26" s="79">
        <f t="shared" si="4"/>
        <v>32591502</v>
      </c>
      <c r="I26" s="79">
        <f t="shared" si="4"/>
        <v>34173394</v>
      </c>
      <c r="J26" s="79">
        <f t="shared" si="4"/>
        <v>33779548</v>
      </c>
      <c r="K26" s="79">
        <f t="shared" si="4"/>
        <v>34064525</v>
      </c>
      <c r="L26" s="79">
        <f t="shared" si="4"/>
        <v>37394553</v>
      </c>
      <c r="M26" s="79">
        <f t="shared" si="4"/>
        <v>34251257</v>
      </c>
      <c r="N26" s="79">
        <f t="shared" si="4"/>
        <v>34058705</v>
      </c>
      <c r="O26" s="79">
        <f t="shared" si="4"/>
        <v>33555607</v>
      </c>
      <c r="P26" s="79">
        <f t="shared" si="4"/>
        <v>407555119</v>
      </c>
      <c r="Q26" s="79">
        <f t="shared" si="4"/>
        <v>39499761</v>
      </c>
      <c r="R26" s="79">
        <f t="shared" si="4"/>
        <v>33962926.583333328</v>
      </c>
      <c r="S26" s="80">
        <f>+R26/$R$38</f>
        <v>0.97117663077601468</v>
      </c>
    </row>
    <row r="27" spans="1:19" x14ac:dyDescent="0.25">
      <c r="A27" s="65"/>
      <c r="B27" s="65"/>
      <c r="C27" s="65"/>
      <c r="D27" s="65"/>
      <c r="E27" s="65"/>
      <c r="F27" s="65"/>
      <c r="G27" s="65"/>
      <c r="H27" s="65"/>
      <c r="I27" s="65"/>
      <c r="J27" s="65"/>
      <c r="K27" s="65"/>
      <c r="L27" s="65"/>
      <c r="M27" s="65"/>
      <c r="N27" s="65"/>
      <c r="O27" s="65"/>
      <c r="P27" s="65"/>
      <c r="Q27" s="65"/>
      <c r="R27" s="65"/>
      <c r="S27" s="81"/>
    </row>
    <row r="28" spans="1:19" x14ac:dyDescent="0.25">
      <c r="A28" s="65" t="s">
        <v>177</v>
      </c>
      <c r="B28" s="65" t="s">
        <v>177</v>
      </c>
      <c r="C28" s="65" t="s">
        <v>16</v>
      </c>
      <c r="D28" s="67">
        <f>INDEX('Sort Table'!$A$4:$O$1304,MATCH(CONCATENATE($B28,"-",$C28),'Sort Table'!$A$4:$A$1304,0),MATCH(D$6,'Sort Table'!$A$4:$O$4,0))</f>
        <v>759818</v>
      </c>
      <c r="E28" s="67">
        <f>INDEX('Sort Table'!$A$4:$O$1304,MATCH(CONCATENATE($B28,"-",$C28),'Sort Table'!$A$4:$A$1304,0),MATCH(E$6,'Sort Table'!$A$4:$O$4,0))</f>
        <v>537921</v>
      </c>
      <c r="F28" s="67">
        <f>INDEX('Sort Table'!$A$4:$O$1304,MATCH(CONCATENATE($B28,"-",$C28),'Sort Table'!$A$4:$A$1304,0),MATCH(F$6,'Sort Table'!$A$4:$O$4,0))</f>
        <v>537710</v>
      </c>
      <c r="G28" s="67">
        <f>INDEX('Sort Table'!$A$4:$O$1304,MATCH(CONCATENATE($B28,"-",$C28),'Sort Table'!$A$4:$A$1304,0),MATCH(G$6,'Sort Table'!$A$4:$O$4,0))</f>
        <v>720832</v>
      </c>
      <c r="H28" s="67">
        <f>INDEX('Sort Table'!$A$4:$O$1304,MATCH(CONCATENATE($B28,"-",$C28),'Sort Table'!$A$4:$A$1304,0),MATCH(H$6,'Sort Table'!$A$4:$O$4,0))</f>
        <v>729301</v>
      </c>
      <c r="I28" s="67">
        <f>INDEX('Sort Table'!$A$4:$O$1304,MATCH(CONCATENATE($B28,"-",$C28),'Sort Table'!$A$4:$A$1304,0),MATCH(I$6,'Sort Table'!$A$4:$O$4,0))</f>
        <v>810713</v>
      </c>
      <c r="J28" s="67">
        <f>INDEX('Sort Table'!$A$4:$O$1304,MATCH(CONCATENATE($B28,"-",$C28),'Sort Table'!$A$4:$A$1304,0),MATCH(J$6,'Sort Table'!$A$4:$O$4,0))</f>
        <v>793641</v>
      </c>
      <c r="K28" s="67">
        <f>INDEX('Sort Table'!$A$4:$O$1304,MATCH(CONCATENATE($B28,"-",$C28),'Sort Table'!$A$4:$A$1304,0),MATCH(K$6,'Sort Table'!$A$4:$O$4,0))</f>
        <v>836336</v>
      </c>
      <c r="L28" s="67">
        <f>INDEX('Sort Table'!$A$4:$O$1304,MATCH(CONCATENATE($B28,"-",$C28),'Sort Table'!$A$4:$A$1304,0),MATCH(L$6,'Sort Table'!$A$4:$O$4,0))</f>
        <v>768510</v>
      </c>
      <c r="M28" s="67">
        <f>INDEX('Sort Table'!$A$4:$O$1304,MATCH(CONCATENATE($B28,"-",$C28),'Sort Table'!$A$4:$A$1304,0),MATCH(M$6,'Sort Table'!$A$4:$O$4,0))</f>
        <v>761167</v>
      </c>
      <c r="N28" s="67">
        <f>INDEX('Sort Table'!$A$4:$O$1304,MATCH(CONCATENATE($B28,"-",$C28),'Sort Table'!$A$4:$A$1304,0),MATCH(N$6,'Sort Table'!$A$4:$O$4,0))</f>
        <v>562147</v>
      </c>
      <c r="O28" s="67">
        <f>INDEX('Sort Table'!$A$4:$O$1304,MATCH(CONCATENATE($B28,"-",$C28),'Sort Table'!$A$4:$A$1304,0),MATCH(O$6,'Sort Table'!$A$4:$O$4,0))</f>
        <v>539994</v>
      </c>
      <c r="P28" s="67">
        <f t="shared" ref="P28:P34" si="5">SUM(D28:O28)</f>
        <v>8358090</v>
      </c>
      <c r="Q28" s="67">
        <f t="shared" ref="Q28:Q34" si="6">MAX(D28:O28)</f>
        <v>836336</v>
      </c>
      <c r="R28" s="67">
        <f t="shared" ref="R28:R34" si="7">SUM(D28:O28)/12</f>
        <v>696507.5</v>
      </c>
      <c r="S28" s="71">
        <f t="shared" ref="S28:S34" si="8">+R28/$R$38</f>
        <v>1.9916770290701959E-2</v>
      </c>
    </row>
    <row r="29" spans="1:19" x14ac:dyDescent="0.25">
      <c r="A29" s="65" t="s">
        <v>229</v>
      </c>
      <c r="B29" s="65" t="s">
        <v>229</v>
      </c>
      <c r="C29" s="65" t="s">
        <v>16</v>
      </c>
      <c r="D29" s="67">
        <f>INDEX('Sort Table'!$A$4:$O$1304,MATCH(CONCATENATE($B29,"-",$C29),'Sort Table'!$A$4:$A$1304,0),MATCH(D$6,'Sort Table'!$A$4:$O$4,0))</f>
        <v>0</v>
      </c>
      <c r="E29" s="67">
        <f>INDEX('Sort Table'!$A$4:$O$1304,MATCH(CONCATENATE($B29,"-",$C29),'Sort Table'!$A$4:$A$1304,0),MATCH(E$6,'Sort Table'!$A$4:$O$4,0))</f>
        <v>0</v>
      </c>
      <c r="F29" s="67">
        <f>INDEX('Sort Table'!$A$4:$O$1304,MATCH(CONCATENATE($B29,"-",$C29),'Sort Table'!$A$4:$A$1304,0),MATCH(F$6,'Sort Table'!$A$4:$O$4,0))</f>
        <v>0</v>
      </c>
      <c r="G29" s="67">
        <f>INDEX('Sort Table'!$A$4:$O$1304,MATCH(CONCATENATE($B29,"-",$C29),'Sort Table'!$A$4:$A$1304,0),MATCH(G$6,'Sort Table'!$A$4:$O$4,0))</f>
        <v>0</v>
      </c>
      <c r="H29" s="67">
        <f>INDEX('Sort Table'!$A$4:$O$1304,MATCH(CONCATENATE($B29,"-",$C29),'Sort Table'!$A$4:$A$1304,0),MATCH(H$6,'Sort Table'!$A$4:$O$4,0))</f>
        <v>0</v>
      </c>
      <c r="I29" s="67">
        <f>INDEX('Sort Table'!$A$4:$O$1304,MATCH(CONCATENATE($B29,"-",$C29),'Sort Table'!$A$4:$A$1304,0),MATCH(I$6,'Sort Table'!$A$4:$O$4,0))</f>
        <v>200000</v>
      </c>
      <c r="J29" s="67">
        <f>INDEX('Sort Table'!$A$4:$O$1304,MATCH(CONCATENATE($B29,"-",$C29),'Sort Table'!$A$4:$A$1304,0),MATCH(J$6,'Sort Table'!$A$4:$O$4,0))</f>
        <v>200000</v>
      </c>
      <c r="K29" s="67">
        <f>INDEX('Sort Table'!$A$4:$O$1304,MATCH(CONCATENATE($B29,"-",$C29),'Sort Table'!$A$4:$A$1304,0),MATCH(K$6,'Sort Table'!$A$4:$O$4,0))</f>
        <v>200000</v>
      </c>
      <c r="L29" s="67">
        <f>INDEX('Sort Table'!$A$4:$O$1304,MATCH(CONCATENATE($B29,"-",$C29),'Sort Table'!$A$4:$A$1304,0),MATCH(L$6,'Sort Table'!$A$4:$O$4,0))</f>
        <v>200000</v>
      </c>
      <c r="M29" s="67">
        <f>INDEX('Sort Table'!$A$4:$O$1304,MATCH(CONCATENATE($B29,"-",$C29),'Sort Table'!$A$4:$A$1304,0),MATCH(M$6,'Sort Table'!$A$4:$O$4,0))</f>
        <v>200000</v>
      </c>
      <c r="N29" s="67">
        <f>INDEX('Sort Table'!$A$4:$O$1304,MATCH(CONCATENATE($B29,"-",$C29),'Sort Table'!$A$4:$A$1304,0),MATCH(N$6,'Sort Table'!$A$4:$O$4,0))</f>
        <v>200000</v>
      </c>
      <c r="O29" s="67">
        <f>INDEX('Sort Table'!$A$4:$O$1304,MATCH(CONCATENATE($B29,"-",$C29),'Sort Table'!$A$4:$A$1304,0),MATCH(O$6,'Sort Table'!$A$4:$O$4,0))</f>
        <v>200000</v>
      </c>
      <c r="P29" s="67">
        <f t="shared" si="5"/>
        <v>1400000</v>
      </c>
      <c r="Q29" s="67">
        <f t="shared" si="6"/>
        <v>200000</v>
      </c>
      <c r="R29" s="67">
        <f t="shared" si="7"/>
        <v>116666.66666666667</v>
      </c>
      <c r="S29" s="71">
        <f t="shared" si="8"/>
        <v>3.3361065036369248E-3</v>
      </c>
    </row>
    <row r="30" spans="1:19" x14ac:dyDescent="0.25">
      <c r="A30" s="65" t="s">
        <v>428</v>
      </c>
      <c r="B30" s="65" t="s">
        <v>111</v>
      </c>
      <c r="C30" s="65" t="s">
        <v>16</v>
      </c>
      <c r="D30" s="67">
        <f>INDEX('Sort Table'!$A$4:$O$1304,MATCH(CONCATENATE($B30,"-",$C30),'Sort Table'!$A$4:$A$1304,0),MATCH(D$6,'Sort Table'!$A$4:$O$4,0))</f>
        <v>116339</v>
      </c>
      <c r="E30" s="67">
        <f>INDEX('Sort Table'!$A$4:$O$1304,MATCH(CONCATENATE($B30,"-",$C30),'Sort Table'!$A$4:$A$1304,0),MATCH(E$6,'Sort Table'!$A$4:$O$4,0))</f>
        <v>111866</v>
      </c>
      <c r="F30" s="67">
        <f>INDEX('Sort Table'!$A$4:$O$1304,MATCH(CONCATENATE($B30,"-",$C30),'Sort Table'!$A$4:$A$1304,0),MATCH(F$6,'Sort Table'!$A$4:$O$4,0))</f>
        <v>112653</v>
      </c>
      <c r="G30" s="67">
        <f>INDEX('Sort Table'!$A$4:$O$1304,MATCH(CONCATENATE($B30,"-",$C30),'Sort Table'!$A$4:$A$1304,0),MATCH(G$6,'Sort Table'!$A$4:$O$4,0))</f>
        <v>130649</v>
      </c>
      <c r="H30" s="67">
        <f>INDEX('Sort Table'!$A$4:$O$1304,MATCH(CONCATENATE($B30,"-",$C30),'Sort Table'!$A$4:$A$1304,0),MATCH(H$6,'Sort Table'!$A$4:$O$4,0))</f>
        <v>129272</v>
      </c>
      <c r="I30" s="67">
        <f>INDEX('Sort Table'!$A$4:$O$1304,MATCH(CONCATENATE($B30,"-",$C30),'Sort Table'!$A$4:$A$1304,0),MATCH(I$6,'Sort Table'!$A$4:$O$4,0))</f>
        <v>144202</v>
      </c>
      <c r="J30" s="67">
        <f>INDEX('Sort Table'!$A$4:$O$1304,MATCH(CONCATENATE($B30,"-",$C30),'Sort Table'!$A$4:$A$1304,0),MATCH(J$6,'Sort Table'!$A$4:$O$4,0))</f>
        <v>158706</v>
      </c>
      <c r="K30" s="67">
        <f>INDEX('Sort Table'!$A$4:$O$1304,MATCH(CONCATENATE($B30,"-",$C30),'Sort Table'!$A$4:$A$1304,0),MATCH(K$6,'Sort Table'!$A$4:$O$4,0))</f>
        <v>156563</v>
      </c>
      <c r="L30" s="67">
        <f>INDEX('Sort Table'!$A$4:$O$1304,MATCH(CONCATENATE($B30,"-",$C30),'Sort Table'!$A$4:$A$1304,0),MATCH(L$6,'Sort Table'!$A$4:$O$4,0))</f>
        <v>141684</v>
      </c>
      <c r="M30" s="67">
        <f>INDEX('Sort Table'!$A$4:$O$1304,MATCH(CONCATENATE($B30,"-",$C30),'Sort Table'!$A$4:$A$1304,0),MATCH(M$6,'Sort Table'!$A$4:$O$4,0))</f>
        <v>136857</v>
      </c>
      <c r="N30" s="67">
        <f>INDEX('Sort Table'!$A$4:$O$1304,MATCH(CONCATENATE($B30,"-",$C30),'Sort Table'!$A$4:$A$1304,0),MATCH(N$6,'Sort Table'!$A$4:$O$4,0))</f>
        <v>110957</v>
      </c>
      <c r="O30" s="67">
        <f>INDEX('Sort Table'!$A$4:$O$1304,MATCH(CONCATENATE($B30,"-",$C30),'Sort Table'!$A$4:$A$1304,0),MATCH(O$6,'Sort Table'!$A$4:$O$4,0))</f>
        <v>118302</v>
      </c>
      <c r="P30" s="67">
        <f t="shared" si="5"/>
        <v>1568050</v>
      </c>
      <c r="Q30" s="67">
        <f t="shared" si="6"/>
        <v>158706</v>
      </c>
      <c r="R30" s="67">
        <f t="shared" si="7"/>
        <v>130670.83333333333</v>
      </c>
      <c r="S30" s="71">
        <f t="shared" si="8"/>
        <v>3.7365584307341997E-3</v>
      </c>
    </row>
    <row r="31" spans="1:19" x14ac:dyDescent="0.25">
      <c r="A31" s="65" t="s">
        <v>466</v>
      </c>
      <c r="B31" s="65" t="s">
        <v>195</v>
      </c>
      <c r="C31" s="65" t="s">
        <v>16</v>
      </c>
      <c r="D31" s="67">
        <f>INDEX('Sort Table'!$A$4:$O$1304,MATCH(CONCATENATE($B31,"-",$C31),'Sort Table'!$A$4:$A$1304,0),MATCH(D$6,'Sort Table'!$A$4:$O$4,0))</f>
        <v>0</v>
      </c>
      <c r="E31" s="67">
        <f>INDEX('Sort Table'!$A$4:$O$1304,MATCH(CONCATENATE($B31,"-",$C31),'Sort Table'!$A$4:$A$1304,0),MATCH(E$6,'Sort Table'!$A$4:$O$4,0))</f>
        <v>35000</v>
      </c>
      <c r="F31" s="67">
        <f>INDEX('Sort Table'!$A$4:$O$1304,MATCH(CONCATENATE($B31,"-",$C31),'Sort Table'!$A$4:$A$1304,0),MATCH(F$6,'Sort Table'!$A$4:$O$4,0))</f>
        <v>20000</v>
      </c>
      <c r="G31" s="67">
        <f>INDEX('Sort Table'!$A$4:$O$1304,MATCH(CONCATENATE($B31,"-",$C31),'Sort Table'!$A$4:$A$1304,0),MATCH(G$6,'Sort Table'!$A$4:$O$4,0))</f>
        <v>10000</v>
      </c>
      <c r="H31" s="67">
        <f>INDEX('Sort Table'!$A$4:$O$1304,MATCH(CONCATENATE($B31,"-",$C31),'Sort Table'!$A$4:$A$1304,0),MATCH(H$6,'Sort Table'!$A$4:$O$4,0))</f>
        <v>20000</v>
      </c>
      <c r="I31" s="67">
        <f>INDEX('Sort Table'!$A$4:$O$1304,MATCH(CONCATENATE($B31,"-",$C31),'Sort Table'!$A$4:$A$1304,0),MATCH(I$6,'Sort Table'!$A$4:$O$4,0))</f>
        <v>35000</v>
      </c>
      <c r="J31" s="67">
        <f>INDEX('Sort Table'!$A$4:$O$1304,MATCH(CONCATENATE($B31,"-",$C31),'Sort Table'!$A$4:$A$1304,0),MATCH(J$6,'Sort Table'!$A$4:$O$4,0))</f>
        <v>35000</v>
      </c>
      <c r="K31" s="67">
        <f>INDEX('Sort Table'!$A$4:$O$1304,MATCH(CONCATENATE($B31,"-",$C31),'Sort Table'!$A$4:$A$1304,0),MATCH(K$6,'Sort Table'!$A$4:$O$4,0))</f>
        <v>35000</v>
      </c>
      <c r="L31" s="67">
        <f>INDEX('Sort Table'!$A$4:$O$1304,MATCH(CONCATENATE($B31,"-",$C31),'Sort Table'!$A$4:$A$1304,0),MATCH(L$6,'Sort Table'!$A$4:$O$4,0))</f>
        <v>25000</v>
      </c>
      <c r="M31" s="67">
        <f>INDEX('Sort Table'!$A$4:$O$1304,MATCH(CONCATENATE($B31,"-",$C31),'Sort Table'!$A$4:$A$1304,0),MATCH(M$6,'Sort Table'!$A$4:$O$4,0))</f>
        <v>20000</v>
      </c>
      <c r="N31" s="67">
        <f>INDEX('Sort Table'!$A$4:$O$1304,MATCH(CONCATENATE($B31,"-",$C31),'Sort Table'!$A$4:$A$1304,0),MATCH(N$6,'Sort Table'!$A$4:$O$4,0))</f>
        <v>10000</v>
      </c>
      <c r="O31" s="67">
        <f>INDEX('Sort Table'!$A$4:$O$1304,MATCH(CONCATENATE($B31,"-",$C31),'Sort Table'!$A$4:$A$1304,0),MATCH(O$6,'Sort Table'!$A$4:$O$4,0))</f>
        <v>20000</v>
      </c>
      <c r="P31" s="67">
        <f t="shared" si="5"/>
        <v>265000</v>
      </c>
      <c r="Q31" s="67">
        <f t="shared" si="6"/>
        <v>35000</v>
      </c>
      <c r="R31" s="67">
        <f t="shared" si="7"/>
        <v>22083.333333333332</v>
      </c>
      <c r="S31" s="71">
        <f t="shared" si="8"/>
        <v>6.3147730247413208E-4</v>
      </c>
    </row>
    <row r="32" spans="1:19" x14ac:dyDescent="0.25">
      <c r="A32" s="65" t="s">
        <v>467</v>
      </c>
      <c r="B32" s="65" t="s">
        <v>287</v>
      </c>
      <c r="C32" s="65" t="s">
        <v>16</v>
      </c>
      <c r="D32" s="67">
        <f>INDEX('Sort Table'!$A$4:$O$1304,MATCH(CONCATENATE($B32,"-",$C32),'Sort Table'!$A$4:$A$1304,0),MATCH(D$6,'Sort Table'!$A$4:$O$4,0))</f>
        <v>23000</v>
      </c>
      <c r="E32" s="67">
        <f>INDEX('Sort Table'!$A$4:$O$1304,MATCH(CONCATENATE($B32,"-",$C32),'Sort Table'!$A$4:$A$1304,0),MATCH(E$6,'Sort Table'!$A$4:$O$4,0))</f>
        <v>23000</v>
      </c>
      <c r="F32" s="67">
        <f>INDEX('Sort Table'!$A$4:$O$1304,MATCH(CONCATENATE($B32,"-",$C32),'Sort Table'!$A$4:$A$1304,0),MATCH(F$6,'Sort Table'!$A$4:$O$4,0))</f>
        <v>23000</v>
      </c>
      <c r="G32" s="67">
        <f>INDEX('Sort Table'!$A$4:$O$1304,MATCH(CONCATENATE($B32,"-",$C32),'Sort Table'!$A$4:$A$1304,0),MATCH(G$6,'Sort Table'!$A$4:$O$4,0))</f>
        <v>23000</v>
      </c>
      <c r="H32" s="67">
        <f>INDEX('Sort Table'!$A$4:$O$1304,MATCH(CONCATENATE($B32,"-",$C32),'Sort Table'!$A$4:$A$1304,0),MATCH(H$6,'Sort Table'!$A$4:$O$4,0))</f>
        <v>23000</v>
      </c>
      <c r="I32" s="67">
        <f>INDEX('Sort Table'!$A$4:$O$1304,MATCH(CONCATENATE($B32,"-",$C32),'Sort Table'!$A$4:$A$1304,0),MATCH(I$6,'Sort Table'!$A$4:$O$4,0))</f>
        <v>23000</v>
      </c>
      <c r="J32" s="67">
        <f>INDEX('Sort Table'!$A$4:$O$1304,MATCH(CONCATENATE($B32,"-",$C32),'Sort Table'!$A$4:$A$1304,0),MATCH(J$6,'Sort Table'!$A$4:$O$4,0))</f>
        <v>23000</v>
      </c>
      <c r="K32" s="67">
        <f>INDEX('Sort Table'!$A$4:$O$1304,MATCH(CONCATENATE($B32,"-",$C32),'Sort Table'!$A$4:$A$1304,0),MATCH(K$6,'Sort Table'!$A$4:$O$4,0))</f>
        <v>23000</v>
      </c>
      <c r="L32" s="67">
        <f>INDEX('Sort Table'!$A$4:$O$1304,MATCH(CONCATENATE($B32,"-",$C32),'Sort Table'!$A$4:$A$1304,0),MATCH(L$6,'Sort Table'!$A$4:$O$4,0))</f>
        <v>23000</v>
      </c>
      <c r="M32" s="67">
        <f>INDEX('Sort Table'!$A$4:$O$1304,MATCH(CONCATENATE($B32,"-",$C32),'Sort Table'!$A$4:$A$1304,0),MATCH(M$6,'Sort Table'!$A$4:$O$4,0))</f>
        <v>23000</v>
      </c>
      <c r="N32" s="67">
        <f>INDEX('Sort Table'!$A$4:$O$1304,MATCH(CONCATENATE($B32,"-",$C32),'Sort Table'!$A$4:$A$1304,0),MATCH(N$6,'Sort Table'!$A$4:$O$4,0))</f>
        <v>23000</v>
      </c>
      <c r="O32" s="67">
        <f>INDEX('Sort Table'!$A$4:$O$1304,MATCH(CONCATENATE($B32,"-",$C32),'Sort Table'!$A$4:$A$1304,0),MATCH(O$6,'Sort Table'!$A$4:$O$4,0))</f>
        <v>23000</v>
      </c>
      <c r="P32" s="67">
        <f t="shared" si="5"/>
        <v>276000</v>
      </c>
      <c r="Q32" s="67">
        <f t="shared" si="6"/>
        <v>23000</v>
      </c>
      <c r="R32" s="67">
        <f t="shared" si="7"/>
        <v>23000</v>
      </c>
      <c r="S32" s="71">
        <f t="shared" si="8"/>
        <v>6.5768956785985087E-4</v>
      </c>
    </row>
    <row r="33" spans="1:19" x14ac:dyDescent="0.25">
      <c r="A33" s="65" t="s">
        <v>282</v>
      </c>
      <c r="B33" s="65" t="s">
        <v>282</v>
      </c>
      <c r="C33" s="65" t="s">
        <v>16</v>
      </c>
      <c r="D33" s="67">
        <f>INDEX('Sort Table'!$A$4:$O$1304,MATCH(CONCATENATE($B33,"-",$C33),'Sort Table'!$A$4:$A$1304,0),MATCH(D$6,'Sort Table'!$A$4:$O$4,0))</f>
        <v>12444</v>
      </c>
      <c r="E33" s="67">
        <f>INDEX('Sort Table'!$A$4:$O$1304,MATCH(CONCATENATE($B33,"-",$C33),'Sort Table'!$A$4:$A$1304,0),MATCH(E$6,'Sort Table'!$A$4:$O$4,0))</f>
        <v>8991</v>
      </c>
      <c r="F33" s="67">
        <f>INDEX('Sort Table'!$A$4:$O$1304,MATCH(CONCATENATE($B33,"-",$C33),'Sort Table'!$A$4:$A$1304,0),MATCH(F$6,'Sort Table'!$A$4:$O$4,0))</f>
        <v>8619</v>
      </c>
      <c r="G33" s="67">
        <f>INDEX('Sort Table'!$A$4:$O$1304,MATCH(CONCATENATE($B33,"-",$C33),'Sort Table'!$A$4:$A$1304,0),MATCH(G$6,'Sort Table'!$A$4:$O$4,0))</f>
        <v>12473</v>
      </c>
      <c r="H33" s="67">
        <f>INDEX('Sort Table'!$A$4:$O$1304,MATCH(CONCATENATE($B33,"-",$C33),'Sort Table'!$A$4:$A$1304,0),MATCH(H$6,'Sort Table'!$A$4:$O$4,0))</f>
        <v>12655</v>
      </c>
      <c r="I33" s="67">
        <f>INDEX('Sort Table'!$A$4:$O$1304,MATCH(CONCATENATE($B33,"-",$C33),'Sort Table'!$A$4:$A$1304,0),MATCH(I$6,'Sort Table'!$A$4:$O$4,0))</f>
        <v>13244</v>
      </c>
      <c r="J33" s="67">
        <f>INDEX('Sort Table'!$A$4:$O$1304,MATCH(CONCATENATE($B33,"-",$C33),'Sort Table'!$A$4:$A$1304,0),MATCH(J$6,'Sort Table'!$A$4:$O$4,0))</f>
        <v>12957</v>
      </c>
      <c r="K33" s="67">
        <f>INDEX('Sort Table'!$A$4:$O$1304,MATCH(CONCATENATE($B33,"-",$C33),'Sort Table'!$A$4:$A$1304,0),MATCH(K$6,'Sort Table'!$A$4:$O$4,0))</f>
        <v>13556</v>
      </c>
      <c r="L33" s="67">
        <f>INDEX('Sort Table'!$A$4:$O$1304,MATCH(CONCATENATE($B33,"-",$C33),'Sort Table'!$A$4:$A$1304,0),MATCH(L$6,'Sort Table'!$A$4:$O$4,0))</f>
        <v>13084</v>
      </c>
      <c r="M33" s="67">
        <f>INDEX('Sort Table'!$A$4:$O$1304,MATCH(CONCATENATE($B33,"-",$C33),'Sort Table'!$A$4:$A$1304,0),MATCH(M$6,'Sort Table'!$A$4:$O$4,0))</f>
        <v>12339</v>
      </c>
      <c r="N33" s="67">
        <f>INDEX('Sort Table'!$A$4:$O$1304,MATCH(CONCATENATE($B33,"-",$C33),'Sort Table'!$A$4:$A$1304,0),MATCH(N$6,'Sort Table'!$A$4:$O$4,0))</f>
        <v>9197</v>
      </c>
      <c r="O33" s="67">
        <f>INDEX('Sort Table'!$A$4:$O$1304,MATCH(CONCATENATE($B33,"-",$C33),'Sort Table'!$A$4:$A$1304,0),MATCH(O$6,'Sort Table'!$A$4:$O$4,0))</f>
        <v>9621</v>
      </c>
      <c r="P33" s="67">
        <f t="shared" si="5"/>
        <v>139180</v>
      </c>
      <c r="Q33" s="67">
        <f t="shared" si="6"/>
        <v>13556</v>
      </c>
      <c r="R33" s="67">
        <f t="shared" si="7"/>
        <v>11598.333333333334</v>
      </c>
      <c r="S33" s="71">
        <f t="shared" si="8"/>
        <v>3.3165664512584798E-4</v>
      </c>
    </row>
    <row r="34" spans="1:19" x14ac:dyDescent="0.25">
      <c r="A34" s="65" t="s">
        <v>2</v>
      </c>
      <c r="B34" s="65" t="s">
        <v>2</v>
      </c>
      <c r="C34" s="65" t="s">
        <v>16</v>
      </c>
      <c r="D34" s="67">
        <f>INDEX('Sort Table'!$A$4:$O$1304,MATCH(CONCATENATE($B34,"-",$C34),'Sort Table'!$A$4:$A$1304,0),MATCH(D$6,'Sort Table'!$A$4:$O$4,0))</f>
        <v>8505</v>
      </c>
      <c r="E34" s="67">
        <f>INDEX('Sort Table'!$A$4:$O$1304,MATCH(CONCATENATE($B34,"-",$C34),'Sort Table'!$A$4:$A$1304,0),MATCH(E$6,'Sort Table'!$A$4:$O$4,0))</f>
        <v>6861</v>
      </c>
      <c r="F34" s="67">
        <f>INDEX('Sort Table'!$A$4:$O$1304,MATCH(CONCATENATE($B34,"-",$C34),'Sort Table'!$A$4:$A$1304,0),MATCH(F$6,'Sort Table'!$A$4:$O$4,0))</f>
        <v>5883</v>
      </c>
      <c r="G34" s="67">
        <f>INDEX('Sort Table'!$A$4:$O$1304,MATCH(CONCATENATE($B34,"-",$C34),'Sort Table'!$A$4:$A$1304,0),MATCH(G$6,'Sort Table'!$A$4:$O$4,0))</f>
        <v>6515</v>
      </c>
      <c r="H34" s="67">
        <f>INDEX('Sort Table'!$A$4:$O$1304,MATCH(CONCATENATE($B34,"-",$C34),'Sort Table'!$A$4:$A$1304,0),MATCH(H$6,'Sort Table'!$A$4:$O$4,0))</f>
        <v>7297</v>
      </c>
      <c r="I34" s="67">
        <f>INDEX('Sort Table'!$A$4:$O$1304,MATCH(CONCATENATE($B34,"-",$C34),'Sort Table'!$A$4:$A$1304,0),MATCH(I$6,'Sort Table'!$A$4:$O$4,0))</f>
        <v>8300</v>
      </c>
      <c r="J34" s="67">
        <f>INDEX('Sort Table'!$A$4:$O$1304,MATCH(CONCATENATE($B34,"-",$C34),'Sort Table'!$A$4:$A$1304,0),MATCH(J$6,'Sort Table'!$A$4:$O$4,0))</f>
        <v>8358</v>
      </c>
      <c r="K34" s="67">
        <f>INDEX('Sort Table'!$A$4:$O$1304,MATCH(CONCATENATE($B34,"-",$C34),'Sort Table'!$A$4:$A$1304,0),MATCH(K$6,'Sort Table'!$A$4:$O$4,0))</f>
        <v>8658</v>
      </c>
      <c r="L34" s="67">
        <f>INDEX('Sort Table'!$A$4:$O$1304,MATCH(CONCATENATE($B34,"-",$C34),'Sort Table'!$A$4:$A$1304,0),MATCH(L$6,'Sort Table'!$A$4:$O$4,0))</f>
        <v>8237</v>
      </c>
      <c r="M34" s="67">
        <f>INDEX('Sort Table'!$A$4:$O$1304,MATCH(CONCATENATE($B34,"-",$C34),'Sort Table'!$A$4:$A$1304,0),MATCH(M$6,'Sort Table'!$A$4:$O$4,0))</f>
        <v>6928</v>
      </c>
      <c r="N34" s="67">
        <f>INDEX('Sort Table'!$A$4:$O$1304,MATCH(CONCATENATE($B34,"-",$C34),'Sort Table'!$A$4:$A$1304,0),MATCH(N$6,'Sort Table'!$A$4:$O$4,0))</f>
        <v>7506</v>
      </c>
      <c r="O34" s="67">
        <f>INDEX('Sort Table'!$A$4:$O$1304,MATCH(CONCATENATE($B34,"-",$C34),'Sort Table'!$A$4:$A$1304,0),MATCH(O$6,'Sort Table'!$A$4:$O$4,0))</f>
        <v>6384</v>
      </c>
      <c r="P34" s="67">
        <f t="shared" si="5"/>
        <v>89432</v>
      </c>
      <c r="Q34" s="67">
        <f t="shared" si="6"/>
        <v>8658</v>
      </c>
      <c r="R34" s="67">
        <f t="shared" si="7"/>
        <v>7452.666666666667</v>
      </c>
      <c r="S34" s="71">
        <f t="shared" si="8"/>
        <v>2.1311048345232675E-4</v>
      </c>
    </row>
    <row r="35" spans="1:19" x14ac:dyDescent="0.25">
      <c r="A35" s="65"/>
      <c r="B35" s="65"/>
      <c r="C35" s="65"/>
      <c r="D35" s="65"/>
      <c r="E35" s="65"/>
      <c r="F35" s="65"/>
      <c r="G35" s="65"/>
      <c r="H35" s="65"/>
      <c r="I35" s="65"/>
      <c r="J35" s="65"/>
      <c r="K35" s="65"/>
      <c r="L35" s="65"/>
      <c r="M35" s="65"/>
      <c r="N35" s="65"/>
      <c r="O35" s="65"/>
      <c r="P35" s="65"/>
      <c r="Q35" s="65"/>
      <c r="R35" s="65"/>
      <c r="S35" s="81"/>
    </row>
    <row r="36" spans="1:19" x14ac:dyDescent="0.25">
      <c r="A36" s="65" t="s">
        <v>460</v>
      </c>
      <c r="B36" s="65"/>
      <c r="C36" s="65"/>
      <c r="D36" s="79">
        <f t="shared" ref="D36:P36" si="9">SUM(D28:D34)</f>
        <v>920106</v>
      </c>
      <c r="E36" s="79">
        <f>SUM(E28:E34)</f>
        <v>723639</v>
      </c>
      <c r="F36" s="79">
        <f t="shared" si="9"/>
        <v>707865</v>
      </c>
      <c r="G36" s="79">
        <f t="shared" si="9"/>
        <v>903469</v>
      </c>
      <c r="H36" s="79">
        <f t="shared" si="9"/>
        <v>921525</v>
      </c>
      <c r="I36" s="79">
        <f t="shared" si="9"/>
        <v>1234459</v>
      </c>
      <c r="J36" s="79">
        <f t="shared" si="9"/>
        <v>1231662</v>
      </c>
      <c r="K36" s="79">
        <f t="shared" si="9"/>
        <v>1273113</v>
      </c>
      <c r="L36" s="79">
        <f t="shared" si="9"/>
        <v>1179515</v>
      </c>
      <c r="M36" s="79">
        <f t="shared" si="9"/>
        <v>1160291</v>
      </c>
      <c r="N36" s="79">
        <f t="shared" si="9"/>
        <v>922807</v>
      </c>
      <c r="O36" s="79">
        <f t="shared" si="9"/>
        <v>917301</v>
      </c>
      <c r="P36" s="79">
        <f t="shared" si="9"/>
        <v>12095752</v>
      </c>
      <c r="Q36" s="79">
        <f>SUM(Q28:Q34)</f>
        <v>1275256</v>
      </c>
      <c r="R36" s="79">
        <f>SUM(R28:R34)</f>
        <v>1007979.3333333334</v>
      </c>
      <c r="S36" s="80">
        <f>+R36/$R$38</f>
        <v>2.8823369223985242E-2</v>
      </c>
    </row>
    <row r="37" spans="1:19" x14ac:dyDescent="0.25">
      <c r="A37" s="65"/>
      <c r="B37" s="65"/>
      <c r="C37" s="65"/>
      <c r="D37" s="65"/>
      <c r="E37" s="65"/>
      <c r="F37" s="65"/>
      <c r="G37" s="65"/>
      <c r="H37" s="65"/>
      <c r="I37" s="65"/>
      <c r="J37" s="65"/>
      <c r="K37" s="65"/>
      <c r="L37" s="65"/>
      <c r="M37" s="65"/>
      <c r="N37" s="65"/>
      <c r="O37" s="65"/>
      <c r="P37" s="65"/>
      <c r="Q37" s="65"/>
      <c r="R37" s="65"/>
      <c r="S37" s="81"/>
    </row>
    <row r="38" spans="1:19" ht="13.8" thickBot="1" x14ac:dyDescent="0.3">
      <c r="A38" s="65" t="s">
        <v>461</v>
      </c>
      <c r="B38" s="65"/>
      <c r="C38" s="65"/>
      <c r="D38" s="82">
        <f>D26+D36</f>
        <v>39262324</v>
      </c>
      <c r="E38" s="82">
        <f t="shared" ref="E38:R38" si="10">E26+E36</f>
        <v>34632868</v>
      </c>
      <c r="F38" s="82">
        <f t="shared" si="10"/>
        <v>30553403</v>
      </c>
      <c r="G38" s="82">
        <f t="shared" si="10"/>
        <v>32492512</v>
      </c>
      <c r="H38" s="82">
        <f t="shared" si="10"/>
        <v>33513027</v>
      </c>
      <c r="I38" s="82">
        <f t="shared" si="10"/>
        <v>35407853</v>
      </c>
      <c r="J38" s="82">
        <f t="shared" si="10"/>
        <v>35011210</v>
      </c>
      <c r="K38" s="82">
        <f t="shared" si="10"/>
        <v>35337638</v>
      </c>
      <c r="L38" s="82">
        <f t="shared" si="10"/>
        <v>38574068</v>
      </c>
      <c r="M38" s="82">
        <f t="shared" si="10"/>
        <v>35411548</v>
      </c>
      <c r="N38" s="82">
        <f t="shared" si="10"/>
        <v>34981512</v>
      </c>
      <c r="O38" s="82">
        <f t="shared" si="10"/>
        <v>34472908</v>
      </c>
      <c r="P38" s="82">
        <f t="shared" si="10"/>
        <v>419650871</v>
      </c>
      <c r="Q38" s="82">
        <f t="shared" si="10"/>
        <v>40775017</v>
      </c>
      <c r="R38" s="82">
        <f t="shared" si="10"/>
        <v>34970905.916666664</v>
      </c>
      <c r="S38" s="83">
        <f>+R38/$R$38</f>
        <v>1</v>
      </c>
    </row>
    <row r="39" spans="1:19" ht="13.8" thickTop="1" x14ac:dyDescent="0.25"/>
  </sheetData>
  <sortState ref="A25:S31">
    <sortCondition descending="1" ref="Q25:Q31"/>
  </sortState>
  <pageMargins left="0.5" right="0.5" top="1" bottom="1" header="0.5" footer="0.5"/>
  <pageSetup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53"/>
  <sheetViews>
    <sheetView zoomScale="75" workbookViewId="0">
      <selection activeCell="A2" sqref="A1:A2"/>
    </sheetView>
  </sheetViews>
  <sheetFormatPr defaultColWidth="9.109375" defaultRowHeight="13.2" x14ac:dyDescent="0.25"/>
  <cols>
    <col min="1" max="1" width="16.33203125" style="53" bestFit="1" customWidth="1"/>
    <col min="2" max="2" width="16.33203125" style="53" customWidth="1"/>
    <col min="3" max="3" width="5.6640625" style="53" customWidth="1"/>
    <col min="4" max="4" width="15.6640625" style="53" bestFit="1" customWidth="1"/>
    <col min="5" max="8" width="15.6640625" style="53" customWidth="1"/>
    <col min="9" max="9" width="16.5546875" style="53" customWidth="1"/>
    <col min="10" max="10" width="16.109375" style="53" customWidth="1"/>
    <col min="11" max="12" width="16.5546875" style="53" customWidth="1"/>
    <col min="13" max="13" width="15.44140625" style="53" customWidth="1"/>
    <col min="14" max="15" width="15.6640625" style="53" customWidth="1"/>
    <col min="16" max="16" width="17.6640625" style="53" customWidth="1"/>
    <col min="17" max="17" width="8.88671875" style="53" customWidth="1"/>
    <col min="18" max="16384" width="9.109375" style="53"/>
  </cols>
  <sheetData>
    <row r="1" spans="1:17" ht="14.4" x14ac:dyDescent="0.3">
      <c r="A1" s="150" t="s">
        <v>491</v>
      </c>
    </row>
    <row r="2" spans="1:17" ht="14.4" x14ac:dyDescent="0.3">
      <c r="A2" s="150" t="s">
        <v>485</v>
      </c>
    </row>
    <row r="4" spans="1:17" ht="21" x14ac:dyDescent="0.4">
      <c r="A4" s="54" t="s">
        <v>468</v>
      </c>
      <c r="B4" s="54"/>
      <c r="C4" s="54"/>
      <c r="D4" s="54"/>
      <c r="E4" s="54"/>
      <c r="F4" s="54"/>
      <c r="G4" s="54"/>
      <c r="H4" s="54"/>
      <c r="I4" s="54"/>
      <c r="J4" s="54"/>
      <c r="K4" s="54"/>
      <c r="L4" s="54"/>
      <c r="M4" s="54"/>
      <c r="N4" s="54"/>
      <c r="O4" s="54"/>
      <c r="P4" s="54"/>
      <c r="Q4" s="54"/>
    </row>
    <row r="5" spans="1:17" ht="13.8" thickBot="1" x14ac:dyDescent="0.3">
      <c r="A5" s="61"/>
      <c r="B5" s="61"/>
      <c r="C5" s="61"/>
      <c r="D5" s="61"/>
      <c r="E5" s="61"/>
      <c r="F5" s="61"/>
      <c r="G5" s="61"/>
      <c r="H5" s="61"/>
      <c r="I5" s="61"/>
      <c r="J5" s="61"/>
      <c r="K5" s="61"/>
      <c r="L5" s="61"/>
      <c r="M5" s="61"/>
      <c r="N5" s="61"/>
      <c r="O5" s="61"/>
      <c r="P5" s="61"/>
      <c r="Q5" s="61"/>
    </row>
    <row r="6" spans="1:17" ht="13.8" thickBot="1" x14ac:dyDescent="0.3">
      <c r="A6" s="57"/>
      <c r="B6" s="58"/>
      <c r="C6" s="58"/>
      <c r="D6" s="95">
        <v>41640</v>
      </c>
      <c r="E6" s="95">
        <v>41671</v>
      </c>
      <c r="F6" s="95">
        <v>41699</v>
      </c>
      <c r="G6" s="95">
        <v>41730</v>
      </c>
      <c r="H6" s="95">
        <v>41760</v>
      </c>
      <c r="I6" s="95">
        <v>41791</v>
      </c>
      <c r="J6" s="95">
        <v>41821</v>
      </c>
      <c r="K6" s="95">
        <v>41852</v>
      </c>
      <c r="L6" s="95">
        <v>41883</v>
      </c>
      <c r="M6" s="95">
        <v>41913</v>
      </c>
      <c r="N6" s="95">
        <v>41944</v>
      </c>
      <c r="O6" s="95">
        <v>41974</v>
      </c>
      <c r="P6" s="95" t="s">
        <v>461</v>
      </c>
      <c r="Q6" s="95" t="s">
        <v>458</v>
      </c>
    </row>
    <row r="7" spans="1:17" x14ac:dyDescent="0.25">
      <c r="A7" s="61"/>
      <c r="B7" s="61"/>
      <c r="C7" s="61"/>
      <c r="D7" s="84"/>
      <c r="E7" s="84"/>
      <c r="F7" s="84"/>
      <c r="G7" s="84"/>
      <c r="H7" s="84"/>
      <c r="I7" s="84"/>
      <c r="J7" s="84"/>
      <c r="K7" s="84"/>
      <c r="L7" s="84"/>
      <c r="M7" s="84"/>
      <c r="N7" s="84"/>
      <c r="O7" s="84"/>
      <c r="P7" s="61"/>
      <c r="Q7" s="61"/>
    </row>
    <row r="8" spans="1:17" x14ac:dyDescent="0.25">
      <c r="A8" s="65" t="s">
        <v>408</v>
      </c>
      <c r="B8" s="65" t="s">
        <v>224</v>
      </c>
      <c r="C8" s="65" t="s">
        <v>9</v>
      </c>
      <c r="D8" s="92">
        <f>INDEX('Sort Table'!$A$4:$O$1304,MATCH(CONCATENATE($B8,"-",$C8),'Sort Table'!$A$4:$A$1304,0),MATCH(D$6,'Sort Table'!$A$4:$O$4,0))</f>
        <v>4249023495</v>
      </c>
      <c r="E8" s="92">
        <f>INDEX('Sort Table'!$A$4:$O$1304,MATCH(CONCATENATE($B8,"-",$C8),'Sort Table'!$A$4:$A$1304,0),MATCH(E$6,'Sort Table'!$A$4:$O$4,0))</f>
        <v>3843668788</v>
      </c>
      <c r="F8" s="92">
        <f>INDEX('Sort Table'!$A$4:$O$1304,MATCH(CONCATENATE($B8,"-",$C8),'Sort Table'!$A$4:$A$1304,0),MATCH(F$6,'Sort Table'!$A$4:$O$4,0))</f>
        <v>3617577556</v>
      </c>
      <c r="G8" s="92">
        <f>INDEX('Sort Table'!$A$4:$O$1304,MATCH(CONCATENATE($B8,"-",$C8),'Sort Table'!$A$4:$A$1304,0),MATCH(G$6,'Sort Table'!$A$4:$O$4,0))</f>
        <v>3863723935</v>
      </c>
      <c r="H8" s="92">
        <f>INDEX('Sort Table'!$A$4:$O$1304,MATCH(CONCATENATE($B8,"-",$C8),'Sort Table'!$A$4:$A$1304,0),MATCH(H$6,'Sort Table'!$A$4:$O$4,0))</f>
        <v>4756928638</v>
      </c>
      <c r="I8" s="92">
        <f>INDEX('Sort Table'!$A$4:$O$1304,MATCH(CONCATENATE($B8,"-",$C8),'Sort Table'!$A$4:$A$1304,0),MATCH(I$6,'Sort Table'!$A$4:$O$4,0))</f>
        <v>5068953745</v>
      </c>
      <c r="J8" s="92">
        <f>INDEX('Sort Table'!$A$4:$O$1304,MATCH(CONCATENATE($B8,"-",$C8),'Sort Table'!$A$4:$A$1304,0),MATCH(J$6,'Sort Table'!$A$4:$O$4,0))</f>
        <v>5461762279</v>
      </c>
      <c r="K8" s="92">
        <f>INDEX('Sort Table'!$A$4:$O$1304,MATCH(CONCATENATE($B8,"-",$C8),'Sort Table'!$A$4:$A$1304,0),MATCH(K$6,'Sort Table'!$A$4:$O$4,0))</f>
        <v>5888430963</v>
      </c>
      <c r="L8" s="92">
        <f>INDEX('Sort Table'!$A$4:$O$1304,MATCH(CONCATENATE($B8,"-",$C8),'Sort Table'!$A$4:$A$1304,0),MATCH(L$6,'Sort Table'!$A$4:$O$4,0))</f>
        <v>5884099124</v>
      </c>
      <c r="M8" s="92">
        <f>INDEX('Sort Table'!$A$4:$O$1304,MATCH(CONCATENATE($B8,"-",$C8),'Sort Table'!$A$4:$A$1304,0),MATCH(M$6,'Sort Table'!$A$4:$O$4,0))</f>
        <v>4871233221</v>
      </c>
      <c r="N8" s="92">
        <f>INDEX('Sort Table'!$A$4:$O$1304,MATCH(CONCATENATE($B8,"-",$C8),'Sort Table'!$A$4:$A$1304,0),MATCH(N$6,'Sort Table'!$A$4:$O$4,0))</f>
        <v>3920210261</v>
      </c>
      <c r="O8" s="92">
        <f>INDEX('Sort Table'!$A$4:$O$1304,MATCH(CONCATENATE($B8,"-",$C8),'Sort Table'!$A$4:$A$1304,0),MATCH(O$6,'Sort Table'!$A$4:$O$4,0))</f>
        <v>3748478258</v>
      </c>
      <c r="P8" s="92">
        <f t="shared" ref="P8:P24" si="0">SUM(D8:O8)</f>
        <v>55174090263</v>
      </c>
      <c r="Q8" s="71">
        <f t="shared" ref="Q8:Q24" si="1">$P8/$P$38</f>
        <v>0.49792091383303289</v>
      </c>
    </row>
    <row r="9" spans="1:17" x14ac:dyDescent="0.25">
      <c r="A9" s="93" t="s">
        <v>367</v>
      </c>
      <c r="B9" s="65" t="s">
        <v>168</v>
      </c>
      <c r="C9" s="65" t="s">
        <v>9</v>
      </c>
      <c r="D9" s="92">
        <f>INDEX('Sort Table'!$A$4:$O$1304,MATCH(CONCATENATE($B9,"-",$C9),'Sort Table'!$A$4:$A$1304,0),MATCH(D$6,'Sort Table'!$A$4:$O$4,0))</f>
        <v>2001000026</v>
      </c>
      <c r="E9" s="92">
        <f>INDEX('Sort Table'!$A$4:$O$1304,MATCH(CONCATENATE($B9,"-",$C9),'Sort Table'!$A$4:$A$1304,0),MATCH(E$6,'Sort Table'!$A$4:$O$4,0))</f>
        <v>1839017721</v>
      </c>
      <c r="F9" s="92">
        <f>INDEX('Sort Table'!$A$4:$O$1304,MATCH(CONCATENATE($B9,"-",$C9),'Sort Table'!$A$4:$A$1304,0),MATCH(F$6,'Sort Table'!$A$4:$O$4,0))</f>
        <v>1838909820</v>
      </c>
      <c r="G9" s="92">
        <f>INDEX('Sort Table'!$A$4:$O$1304,MATCH(CONCATENATE($B9,"-",$C9),'Sort Table'!$A$4:$A$1304,0),MATCH(G$6,'Sort Table'!$A$4:$O$4,0))</f>
        <v>1923967245</v>
      </c>
      <c r="H9" s="92">
        <f>INDEX('Sort Table'!$A$4:$O$1304,MATCH(CONCATENATE($B9,"-",$C9),'Sort Table'!$A$4:$A$1304,0),MATCH(H$6,'Sort Table'!$A$4:$O$4,0))</f>
        <v>2168776144</v>
      </c>
      <c r="I9" s="92">
        <f>INDEX('Sort Table'!$A$4:$O$1304,MATCH(CONCATENATE($B9,"-",$C9),'Sort Table'!$A$4:$A$1304,0),MATCH(I$6,'Sort Table'!$A$4:$O$4,0))</f>
        <v>2211587289</v>
      </c>
      <c r="J9" s="92">
        <f>INDEX('Sort Table'!$A$4:$O$1304,MATCH(CONCATENATE($B9,"-",$C9),'Sort Table'!$A$4:$A$1304,0),MATCH(J$6,'Sort Table'!$A$4:$O$4,0))</f>
        <v>2278750115</v>
      </c>
      <c r="K9" s="92">
        <f>INDEX('Sort Table'!$A$4:$O$1304,MATCH(CONCATENATE($B9,"-",$C9),'Sort Table'!$A$4:$A$1304,0),MATCH(K$6,'Sort Table'!$A$4:$O$4,0))</f>
        <v>2372078435</v>
      </c>
      <c r="L9" s="92">
        <f>INDEX('Sort Table'!$A$4:$O$1304,MATCH(CONCATENATE($B9,"-",$C9),'Sort Table'!$A$4:$A$1304,0),MATCH(L$6,'Sort Table'!$A$4:$O$4,0))</f>
        <v>2403312101</v>
      </c>
      <c r="M9" s="92">
        <f>INDEX('Sort Table'!$A$4:$O$1304,MATCH(CONCATENATE($B9,"-",$C9),'Sort Table'!$A$4:$A$1304,0),MATCH(M$6,'Sort Table'!$A$4:$O$4,0))</f>
        <v>2187709174</v>
      </c>
      <c r="N9" s="92">
        <f>INDEX('Sort Table'!$A$4:$O$1304,MATCH(CONCATENATE($B9,"-",$C9),'Sort Table'!$A$4:$A$1304,0),MATCH(N$6,'Sort Table'!$A$4:$O$4,0))</f>
        <v>2009129688</v>
      </c>
      <c r="O9" s="92">
        <f>INDEX('Sort Table'!$A$4:$O$1304,MATCH(CONCATENATE($B9,"-",$C9),'Sort Table'!$A$4:$A$1304,0),MATCH(O$6,'Sort Table'!$A$4:$O$4,0))</f>
        <v>1908976896</v>
      </c>
      <c r="P9" s="92">
        <f t="shared" si="0"/>
        <v>25143214654</v>
      </c>
      <c r="Q9" s="71">
        <f t="shared" si="1"/>
        <v>0.22690600529240271</v>
      </c>
    </row>
    <row r="10" spans="1:17" x14ac:dyDescent="0.25">
      <c r="A10" s="65" t="s">
        <v>360</v>
      </c>
      <c r="B10" s="65" t="s">
        <v>173</v>
      </c>
      <c r="C10" s="65" t="s">
        <v>9</v>
      </c>
      <c r="D10" s="92">
        <f>INDEX('Sort Table'!$A$4:$O$1304,MATCH(CONCATENATE($B10,"-",$C10),'Sort Table'!$A$4:$A$1304,0),MATCH(D$6,'Sort Table'!$A$4:$O$4,0))</f>
        <v>825276840</v>
      </c>
      <c r="E10" s="92">
        <f>INDEX('Sort Table'!$A$4:$O$1304,MATCH(CONCATENATE($B10,"-",$C10),'Sort Table'!$A$4:$A$1304,0),MATCH(E$6,'Sort Table'!$A$4:$O$4,0))</f>
        <v>777777567</v>
      </c>
      <c r="F10" s="92">
        <f>INDEX('Sort Table'!$A$4:$O$1304,MATCH(CONCATENATE($B10,"-",$C10),'Sort Table'!$A$4:$A$1304,0),MATCH(F$6,'Sort Table'!$A$4:$O$4,0))</f>
        <v>775789256</v>
      </c>
      <c r="G10" s="92">
        <f>INDEX('Sort Table'!$A$4:$O$1304,MATCH(CONCATENATE($B10,"-",$C10),'Sort Table'!$A$4:$A$1304,0),MATCH(G$6,'Sort Table'!$A$4:$O$4,0))</f>
        <v>796837650</v>
      </c>
      <c r="H10" s="92">
        <f>INDEX('Sort Table'!$A$4:$O$1304,MATCH(CONCATENATE($B10,"-",$C10),'Sort Table'!$A$4:$A$1304,0),MATCH(H$6,'Sort Table'!$A$4:$O$4,0))</f>
        <v>898034703</v>
      </c>
      <c r="I10" s="92">
        <f>INDEX('Sort Table'!$A$4:$O$1304,MATCH(CONCATENATE($B10,"-",$C10),'Sort Table'!$A$4:$A$1304,0),MATCH(I$6,'Sort Table'!$A$4:$O$4,0))</f>
        <v>897229483</v>
      </c>
      <c r="J10" s="92">
        <f>INDEX('Sort Table'!$A$4:$O$1304,MATCH(CONCATENATE($B10,"-",$C10),'Sort Table'!$A$4:$A$1304,0),MATCH(J$6,'Sort Table'!$A$4:$O$4,0))</f>
        <v>914651298</v>
      </c>
      <c r="K10" s="92">
        <f>INDEX('Sort Table'!$A$4:$O$1304,MATCH(CONCATENATE($B10,"-",$C10),'Sort Table'!$A$4:$A$1304,0),MATCH(K$6,'Sort Table'!$A$4:$O$4,0))</f>
        <v>955904779</v>
      </c>
      <c r="L10" s="92">
        <f>INDEX('Sort Table'!$A$4:$O$1304,MATCH(CONCATENATE($B10,"-",$C10),'Sort Table'!$A$4:$A$1304,0),MATCH(L$6,'Sort Table'!$A$4:$O$4,0))</f>
        <v>979055653</v>
      </c>
      <c r="M10" s="92">
        <f>INDEX('Sort Table'!$A$4:$O$1304,MATCH(CONCATENATE($B10,"-",$C10),'Sort Table'!$A$4:$A$1304,0),MATCH(M$6,'Sort Table'!$A$4:$O$4,0))</f>
        <v>907475688</v>
      </c>
      <c r="N10" s="92">
        <f>INDEX('Sort Table'!$A$4:$O$1304,MATCH(CONCATENATE($B10,"-",$C10),'Sort Table'!$A$4:$A$1304,0),MATCH(N$6,'Sort Table'!$A$4:$O$4,0))</f>
        <v>832671147</v>
      </c>
      <c r="O10" s="92">
        <f>INDEX('Sort Table'!$A$4:$O$1304,MATCH(CONCATENATE($B10,"-",$C10),'Sort Table'!$A$4:$A$1304,0),MATCH(O$6,'Sort Table'!$A$4:$O$4,0))</f>
        <v>811384088</v>
      </c>
      <c r="P10" s="92">
        <f t="shared" si="0"/>
        <v>10372088152</v>
      </c>
      <c r="Q10" s="71">
        <f t="shared" si="1"/>
        <v>9.3603348716452456E-2</v>
      </c>
    </row>
    <row r="11" spans="1:17" x14ac:dyDescent="0.25">
      <c r="A11" s="65" t="s">
        <v>375</v>
      </c>
      <c r="B11" s="65" t="s">
        <v>127</v>
      </c>
      <c r="C11" s="65" t="s">
        <v>9</v>
      </c>
      <c r="D11" s="92">
        <f>INDEX('Sort Table'!$A$4:$O$1304,MATCH(CONCATENATE($B11,"-",$C11),'Sort Table'!$A$4:$A$1304,0),MATCH(D$6,'Sort Table'!$A$4:$O$4,0))</f>
        <v>560170537</v>
      </c>
      <c r="E11" s="92">
        <f>INDEX('Sort Table'!$A$4:$O$1304,MATCH(CONCATENATE($B11,"-",$C11),'Sort Table'!$A$4:$A$1304,0),MATCH(E$6,'Sort Table'!$A$4:$O$4,0))</f>
        <v>522254320</v>
      </c>
      <c r="F11" s="92">
        <f>INDEX('Sort Table'!$A$4:$O$1304,MATCH(CONCATENATE($B11,"-",$C11),'Sort Table'!$A$4:$A$1304,0),MATCH(F$6,'Sort Table'!$A$4:$O$4,0))</f>
        <v>524996218</v>
      </c>
      <c r="G11" s="92">
        <f>INDEX('Sort Table'!$A$4:$O$1304,MATCH(CONCATENATE($B11,"-",$C11),'Sort Table'!$A$4:$A$1304,0),MATCH(G$6,'Sort Table'!$A$4:$O$4,0))</f>
        <v>554272429</v>
      </c>
      <c r="H11" s="92">
        <f>INDEX('Sort Table'!$A$4:$O$1304,MATCH(CONCATENATE($B11,"-",$C11),'Sort Table'!$A$4:$A$1304,0),MATCH(H$6,'Sort Table'!$A$4:$O$4,0))</f>
        <v>634324590</v>
      </c>
      <c r="I11" s="92">
        <f>INDEX('Sort Table'!$A$4:$O$1304,MATCH(CONCATENATE($B11,"-",$C11),'Sort Table'!$A$4:$A$1304,0),MATCH(I$6,'Sort Table'!$A$4:$O$4,0))</f>
        <v>654238466</v>
      </c>
      <c r="J11" s="92">
        <f>INDEX('Sort Table'!$A$4:$O$1304,MATCH(CONCATENATE($B11,"-",$C11),'Sort Table'!$A$4:$A$1304,0),MATCH(J$6,'Sort Table'!$A$4:$O$4,0))</f>
        <v>680895353</v>
      </c>
      <c r="K11" s="92">
        <f>INDEX('Sort Table'!$A$4:$O$1304,MATCH(CONCATENATE($B11,"-",$C11),'Sort Table'!$A$4:$A$1304,0),MATCH(K$6,'Sort Table'!$A$4:$O$4,0))</f>
        <v>575471479</v>
      </c>
      <c r="L11" s="92">
        <f>INDEX('Sort Table'!$A$4:$O$1304,MATCH(CONCATENATE($B11,"-",$C11),'Sort Table'!$A$4:$A$1304,0),MATCH(L$6,'Sort Table'!$A$4:$O$4,0))</f>
        <v>577054559</v>
      </c>
      <c r="M11" s="92">
        <f>INDEX('Sort Table'!$A$4:$O$1304,MATCH(CONCATENATE($B11,"-",$C11),'Sort Table'!$A$4:$A$1304,0),MATCH(M$6,'Sort Table'!$A$4:$O$4,0))</f>
        <v>514571404</v>
      </c>
      <c r="N11" s="92">
        <f>INDEX('Sort Table'!$A$4:$O$1304,MATCH(CONCATENATE($B11,"-",$C11),'Sort Table'!$A$4:$A$1304,0),MATCH(N$6,'Sort Table'!$A$4:$O$4,0))</f>
        <v>462042952</v>
      </c>
      <c r="O11" s="92">
        <f>INDEX('Sort Table'!$A$4:$O$1304,MATCH(CONCATENATE($B11,"-",$C11),'Sort Table'!$A$4:$A$1304,0),MATCH(O$6,'Sort Table'!$A$4:$O$4,0))</f>
        <v>428706486</v>
      </c>
      <c r="P11" s="92">
        <f t="shared" si="0"/>
        <v>6688998793</v>
      </c>
      <c r="Q11" s="71">
        <f t="shared" si="1"/>
        <v>6.036515284189696E-2</v>
      </c>
    </row>
    <row r="12" spans="1:17" x14ac:dyDescent="0.25">
      <c r="A12" s="65" t="s">
        <v>351</v>
      </c>
      <c r="B12" s="65" t="s">
        <v>65</v>
      </c>
      <c r="C12" s="65" t="s">
        <v>9</v>
      </c>
      <c r="D12" s="92">
        <f>INDEX('Sort Table'!$A$4:$O$1304,MATCH(CONCATENATE($B12,"-",$C12),'Sort Table'!$A$4:$A$1304,0),MATCH(D$6,'Sort Table'!$A$4:$O$4,0))</f>
        <v>238235898</v>
      </c>
      <c r="E12" s="92">
        <f>INDEX('Sort Table'!$A$4:$O$1304,MATCH(CONCATENATE($B12,"-",$C12),'Sort Table'!$A$4:$A$1304,0),MATCH(E$6,'Sort Table'!$A$4:$O$4,0))</f>
        <v>220275876</v>
      </c>
      <c r="F12" s="92">
        <f>INDEX('Sort Table'!$A$4:$O$1304,MATCH(CONCATENATE($B12,"-",$C12),'Sort Table'!$A$4:$A$1304,0),MATCH(F$6,'Sort Table'!$A$4:$O$4,0))</f>
        <v>216599087</v>
      </c>
      <c r="G12" s="92">
        <f>INDEX('Sort Table'!$A$4:$O$1304,MATCH(CONCATENATE($B12,"-",$C12),'Sort Table'!$A$4:$A$1304,0),MATCH(G$6,'Sort Table'!$A$4:$O$4,0))</f>
        <v>226528203</v>
      </c>
      <c r="H12" s="92">
        <f>INDEX('Sort Table'!$A$4:$O$1304,MATCH(CONCATENATE($B12,"-",$C12),'Sort Table'!$A$4:$A$1304,0),MATCH(H$6,'Sort Table'!$A$4:$O$4,0))</f>
        <v>229739269</v>
      </c>
      <c r="I12" s="92">
        <f>INDEX('Sort Table'!$A$4:$O$1304,MATCH(CONCATENATE($B12,"-",$C12),'Sort Table'!$A$4:$A$1304,0),MATCH(I$6,'Sort Table'!$A$4:$O$4,0))</f>
        <v>233369529</v>
      </c>
      <c r="J12" s="92">
        <f>INDEX('Sort Table'!$A$4:$O$1304,MATCH(CONCATENATE($B12,"-",$C12),'Sort Table'!$A$4:$A$1304,0),MATCH(J$6,'Sort Table'!$A$4:$O$4,0))</f>
        <v>239223253</v>
      </c>
      <c r="K12" s="92">
        <f>INDEX('Sort Table'!$A$4:$O$1304,MATCH(CONCATENATE($B12,"-",$C12),'Sort Table'!$A$4:$A$1304,0),MATCH(K$6,'Sort Table'!$A$4:$O$4,0))</f>
        <v>243426000</v>
      </c>
      <c r="L12" s="92">
        <f>INDEX('Sort Table'!$A$4:$O$1304,MATCH(CONCATENATE($B12,"-",$C12),'Sort Table'!$A$4:$A$1304,0),MATCH(L$6,'Sort Table'!$A$4:$O$4,0))</f>
        <v>243580177</v>
      </c>
      <c r="M12" s="92">
        <f>INDEX('Sort Table'!$A$4:$O$1304,MATCH(CONCATENATE($B12,"-",$C12),'Sort Table'!$A$4:$A$1304,0),MATCH(M$6,'Sort Table'!$A$4:$O$4,0))</f>
        <v>229570625</v>
      </c>
      <c r="N12" s="92">
        <f>INDEX('Sort Table'!$A$4:$O$1304,MATCH(CONCATENATE($B12,"-",$C12),'Sort Table'!$A$4:$A$1304,0),MATCH(N$6,'Sort Table'!$A$4:$O$4,0))</f>
        <v>219350081</v>
      </c>
      <c r="O12" s="92">
        <f>INDEX('Sort Table'!$A$4:$O$1304,MATCH(CONCATENATE($B12,"-",$C12),'Sort Table'!$A$4:$A$1304,0),MATCH(O$6,'Sort Table'!$A$4:$O$4,0))</f>
        <v>216857105</v>
      </c>
      <c r="P12" s="92">
        <f t="shared" si="0"/>
        <v>2756755103</v>
      </c>
      <c r="Q12" s="71">
        <f t="shared" si="1"/>
        <v>2.4878453157208456E-2</v>
      </c>
    </row>
    <row r="13" spans="1:17" x14ac:dyDescent="0.25">
      <c r="A13" s="93" t="s">
        <v>385</v>
      </c>
      <c r="B13" s="65" t="s">
        <v>270</v>
      </c>
      <c r="C13" s="65" t="s">
        <v>9</v>
      </c>
      <c r="D13" s="92">
        <f>INDEX('Sort Table'!$A$4:$O$1304,MATCH(CONCATENATE($B13,"-",$C13),'Sort Table'!$A$4:$A$1304,0),MATCH(D$6,'Sort Table'!$A$4:$O$4,0))</f>
        <v>206470677</v>
      </c>
      <c r="E13" s="92">
        <f>INDEX('Sort Table'!$A$4:$O$1304,MATCH(CONCATENATE($B13,"-",$C13),'Sort Table'!$A$4:$A$1304,0),MATCH(E$6,'Sort Table'!$A$4:$O$4,0))</f>
        <v>185043043</v>
      </c>
      <c r="F13" s="92">
        <f>INDEX('Sort Table'!$A$4:$O$1304,MATCH(CONCATENATE($B13,"-",$C13),'Sort Table'!$A$4:$A$1304,0),MATCH(F$6,'Sort Table'!$A$4:$O$4,0))</f>
        <v>186296772</v>
      </c>
      <c r="G13" s="92">
        <f>INDEX('Sort Table'!$A$4:$O$1304,MATCH(CONCATENATE($B13,"-",$C13),'Sort Table'!$A$4:$A$1304,0),MATCH(G$6,'Sort Table'!$A$4:$O$4,0))</f>
        <v>190637671</v>
      </c>
      <c r="H13" s="92">
        <f>INDEX('Sort Table'!$A$4:$O$1304,MATCH(CONCATENATE($B13,"-",$C13),'Sort Table'!$A$4:$A$1304,0),MATCH(H$6,'Sort Table'!$A$4:$O$4,0))</f>
        <v>207417870</v>
      </c>
      <c r="I13" s="92">
        <f>INDEX('Sort Table'!$A$4:$O$1304,MATCH(CONCATENATE($B13,"-",$C13),'Sort Table'!$A$4:$A$1304,0),MATCH(I$6,'Sort Table'!$A$4:$O$4,0))</f>
        <v>215589224</v>
      </c>
      <c r="J13" s="92">
        <f>INDEX('Sort Table'!$A$4:$O$1304,MATCH(CONCATENATE($B13,"-",$C13),'Sort Table'!$A$4:$A$1304,0),MATCH(J$6,'Sort Table'!$A$4:$O$4,0))</f>
        <v>217089754</v>
      </c>
      <c r="K13" s="92">
        <f>INDEX('Sort Table'!$A$4:$O$1304,MATCH(CONCATENATE($B13,"-",$C13),'Sort Table'!$A$4:$A$1304,0),MATCH(K$6,'Sort Table'!$A$4:$O$4,0))</f>
        <v>230520308</v>
      </c>
      <c r="L13" s="92">
        <f>INDEX('Sort Table'!$A$4:$O$1304,MATCH(CONCATENATE($B13,"-",$C13),'Sort Table'!$A$4:$A$1304,0),MATCH(L$6,'Sort Table'!$A$4:$O$4,0))</f>
        <v>233196952</v>
      </c>
      <c r="M13" s="92">
        <f>INDEX('Sort Table'!$A$4:$O$1304,MATCH(CONCATENATE($B13,"-",$C13),'Sort Table'!$A$4:$A$1304,0),MATCH(M$6,'Sort Table'!$A$4:$O$4,0))</f>
        <v>214277441</v>
      </c>
      <c r="N13" s="92">
        <f>INDEX('Sort Table'!$A$4:$O$1304,MATCH(CONCATENATE($B13,"-",$C13),'Sort Table'!$A$4:$A$1304,0),MATCH(N$6,'Sort Table'!$A$4:$O$4,0))</f>
        <v>201351398</v>
      </c>
      <c r="O13" s="92">
        <f>INDEX('Sort Table'!$A$4:$O$1304,MATCH(CONCATENATE($B13,"-",$C13),'Sort Table'!$A$4:$A$1304,0),MATCH(O$6,'Sort Table'!$A$4:$O$4,0))</f>
        <v>193174600</v>
      </c>
      <c r="P13" s="92">
        <f t="shared" si="0"/>
        <v>2481065710</v>
      </c>
      <c r="Q13" s="71">
        <f t="shared" si="1"/>
        <v>2.239048255647362E-2</v>
      </c>
    </row>
    <row r="14" spans="1:17" x14ac:dyDescent="0.25">
      <c r="A14" s="65" t="s">
        <v>354</v>
      </c>
      <c r="B14" s="65" t="s">
        <v>99</v>
      </c>
      <c r="C14" s="65" t="s">
        <v>9</v>
      </c>
      <c r="D14" s="92">
        <f>INDEX('Sort Table'!$A$4:$O$1304,MATCH(CONCATENATE($B14,"-",$C14),'Sort Table'!$A$4:$A$1304,0),MATCH(D$6,'Sort Table'!$A$4:$O$4,0))</f>
        <v>109657117</v>
      </c>
      <c r="E14" s="92">
        <f>INDEX('Sort Table'!$A$4:$O$1304,MATCH(CONCATENATE($B14,"-",$C14),'Sort Table'!$A$4:$A$1304,0),MATCH(E$6,'Sort Table'!$A$4:$O$4,0))</f>
        <v>95153741</v>
      </c>
      <c r="F14" s="92">
        <f>INDEX('Sort Table'!$A$4:$O$1304,MATCH(CONCATENATE($B14,"-",$C14),'Sort Table'!$A$4:$A$1304,0),MATCH(F$6,'Sort Table'!$A$4:$O$4,0))</f>
        <v>110728089</v>
      </c>
      <c r="G14" s="92">
        <f>INDEX('Sort Table'!$A$4:$O$1304,MATCH(CONCATENATE($B14,"-",$C14),'Sort Table'!$A$4:$A$1304,0),MATCH(G$6,'Sort Table'!$A$4:$O$4,0))</f>
        <v>113416446</v>
      </c>
      <c r="H14" s="92">
        <f>INDEX('Sort Table'!$A$4:$O$1304,MATCH(CONCATENATE($B14,"-",$C14),'Sort Table'!$A$4:$A$1304,0),MATCH(H$6,'Sort Table'!$A$4:$O$4,0))</f>
        <v>123313348</v>
      </c>
      <c r="I14" s="92">
        <f>INDEX('Sort Table'!$A$4:$O$1304,MATCH(CONCATENATE($B14,"-",$C14),'Sort Table'!$A$4:$A$1304,0),MATCH(I$6,'Sort Table'!$A$4:$O$4,0))</f>
        <v>113817995</v>
      </c>
      <c r="J14" s="92">
        <f>INDEX('Sort Table'!$A$4:$O$1304,MATCH(CONCATENATE($B14,"-",$C14),'Sort Table'!$A$4:$A$1304,0),MATCH(J$6,'Sort Table'!$A$4:$O$4,0))</f>
        <v>122098242</v>
      </c>
      <c r="K14" s="92">
        <f>INDEX('Sort Table'!$A$4:$O$1304,MATCH(CONCATENATE($B14,"-",$C14),'Sort Table'!$A$4:$A$1304,0),MATCH(K$6,'Sort Table'!$A$4:$O$4,0))</f>
        <v>123729891</v>
      </c>
      <c r="L14" s="92">
        <f>INDEX('Sort Table'!$A$4:$O$1304,MATCH(CONCATENATE($B14,"-",$C14),'Sort Table'!$A$4:$A$1304,0),MATCH(L$6,'Sort Table'!$A$4:$O$4,0))</f>
        <v>116624196</v>
      </c>
      <c r="M14" s="92">
        <f>INDEX('Sort Table'!$A$4:$O$1304,MATCH(CONCATENATE($B14,"-",$C14),'Sort Table'!$A$4:$A$1304,0),MATCH(M$6,'Sort Table'!$A$4:$O$4,0))</f>
        <v>119058539</v>
      </c>
      <c r="N14" s="92">
        <f>INDEX('Sort Table'!$A$4:$O$1304,MATCH(CONCATENATE($B14,"-",$C14),'Sort Table'!$A$4:$A$1304,0),MATCH(N$6,'Sort Table'!$A$4:$O$4,0))</f>
        <v>109270227</v>
      </c>
      <c r="O14" s="92">
        <f>INDEX('Sort Table'!$A$4:$O$1304,MATCH(CONCATENATE($B14,"-",$C14),'Sort Table'!$A$4:$A$1304,0),MATCH(O$6,'Sort Table'!$A$4:$O$4,0))</f>
        <v>116793866</v>
      </c>
      <c r="P14" s="92">
        <f t="shared" si="0"/>
        <v>1373661697</v>
      </c>
      <c r="Q14" s="71">
        <f t="shared" si="1"/>
        <v>1.2396668149984004E-2</v>
      </c>
    </row>
    <row r="15" spans="1:17" x14ac:dyDescent="0.25">
      <c r="A15" s="93" t="s">
        <v>412</v>
      </c>
      <c r="B15" s="65" t="s">
        <v>235</v>
      </c>
      <c r="C15" s="65" t="s">
        <v>9</v>
      </c>
      <c r="D15" s="92">
        <f>INDEX('Sort Table'!$A$4:$O$1304,MATCH(CONCATENATE($B15,"-",$C15),'Sort Table'!$A$4:$A$1304,0),MATCH(D$6,'Sort Table'!$A$4:$O$4,0))</f>
        <v>40538782</v>
      </c>
      <c r="E15" s="92">
        <f>INDEX('Sort Table'!$A$4:$O$1304,MATCH(CONCATENATE($B15,"-",$C15),'Sort Table'!$A$4:$A$1304,0),MATCH(E$6,'Sort Table'!$A$4:$O$4,0))</f>
        <v>39660069</v>
      </c>
      <c r="F15" s="92">
        <f>INDEX('Sort Table'!$A$4:$O$1304,MATCH(CONCATENATE($B15,"-",$C15),'Sort Table'!$A$4:$A$1304,0),MATCH(F$6,'Sort Table'!$A$4:$O$4,0))</f>
        <v>48998236</v>
      </c>
      <c r="G15" s="92">
        <f>INDEX('Sort Table'!$A$4:$O$1304,MATCH(CONCATENATE($B15,"-",$C15),'Sort Table'!$A$4:$A$1304,0),MATCH(G$6,'Sort Table'!$A$4:$O$4,0))</f>
        <v>42636954</v>
      </c>
      <c r="H15" s="92">
        <f>INDEX('Sort Table'!$A$4:$O$1304,MATCH(CONCATENATE($B15,"-",$C15),'Sort Table'!$A$4:$A$1304,0),MATCH(H$6,'Sort Table'!$A$4:$O$4,0))</f>
        <v>43672188</v>
      </c>
      <c r="I15" s="92">
        <f>INDEX('Sort Table'!$A$4:$O$1304,MATCH(CONCATENATE($B15,"-",$C15),'Sort Table'!$A$4:$A$1304,0),MATCH(I$6,'Sort Table'!$A$4:$O$4,0))</f>
        <v>40091671</v>
      </c>
      <c r="J15" s="92">
        <f>INDEX('Sort Table'!$A$4:$O$1304,MATCH(CONCATENATE($B15,"-",$C15),'Sort Table'!$A$4:$A$1304,0),MATCH(J$6,'Sort Table'!$A$4:$O$4,0))</f>
        <v>45492254</v>
      </c>
      <c r="K15" s="92">
        <f>INDEX('Sort Table'!$A$4:$O$1304,MATCH(CONCATENATE($B15,"-",$C15),'Sort Table'!$A$4:$A$1304,0),MATCH(K$6,'Sort Table'!$A$4:$O$4,0))</f>
        <v>42742368</v>
      </c>
      <c r="L15" s="92">
        <f>INDEX('Sort Table'!$A$4:$O$1304,MATCH(CONCATENATE($B15,"-",$C15),'Sort Table'!$A$4:$A$1304,0),MATCH(L$6,'Sort Table'!$A$4:$O$4,0))</f>
        <v>43545336</v>
      </c>
      <c r="M15" s="92">
        <f>INDEX('Sort Table'!$A$4:$O$1304,MATCH(CONCATENATE($B15,"-",$C15),'Sort Table'!$A$4:$A$1304,0),MATCH(M$6,'Sort Table'!$A$4:$O$4,0))</f>
        <v>37873522</v>
      </c>
      <c r="N15" s="92">
        <f>INDEX('Sort Table'!$A$4:$O$1304,MATCH(CONCATENATE($B15,"-",$C15),'Sort Table'!$A$4:$A$1304,0),MATCH(N$6,'Sort Table'!$A$4:$O$4,0))</f>
        <v>42646242</v>
      </c>
      <c r="O15" s="92">
        <f>INDEX('Sort Table'!$A$4:$O$1304,MATCH(CONCATENATE($B15,"-",$C15),'Sort Table'!$A$4:$A$1304,0),MATCH(O$6,'Sort Table'!$A$4:$O$4,0))</f>
        <v>49140999</v>
      </c>
      <c r="P15" s="92">
        <f t="shared" si="0"/>
        <v>517038621</v>
      </c>
      <c r="Q15" s="71">
        <f t="shared" si="1"/>
        <v>4.6660369283503074E-3</v>
      </c>
    </row>
    <row r="16" spans="1:17" x14ac:dyDescent="0.25">
      <c r="A16" s="65" t="s">
        <v>395</v>
      </c>
      <c r="B16" s="65" t="s">
        <v>274</v>
      </c>
      <c r="C16" s="65" t="s">
        <v>9</v>
      </c>
      <c r="D16" s="92">
        <f>INDEX('Sort Table'!$A$4:$O$1304,MATCH(CONCATENATE($B16,"-",$C16),'Sort Table'!$A$4:$A$1304,0),MATCH(D$6,'Sort Table'!$A$4:$O$4,0))</f>
        <v>14051374</v>
      </c>
      <c r="E16" s="92">
        <f>INDEX('Sort Table'!$A$4:$O$1304,MATCH(CONCATENATE($B16,"-",$C16),'Sort Table'!$A$4:$A$1304,0),MATCH(E$6,'Sort Table'!$A$4:$O$4,0))</f>
        <v>12312425</v>
      </c>
      <c r="F16" s="92">
        <f>INDEX('Sort Table'!$A$4:$O$1304,MATCH(CONCATENATE($B16,"-",$C16),'Sort Table'!$A$4:$A$1304,0),MATCH(F$6,'Sort Table'!$A$4:$O$4,0))</f>
        <v>12910835</v>
      </c>
      <c r="G16" s="92">
        <f>INDEX('Sort Table'!$A$4:$O$1304,MATCH(CONCATENATE($B16,"-",$C16),'Sort Table'!$A$4:$A$1304,0),MATCH(G$6,'Sort Table'!$A$4:$O$4,0))</f>
        <v>14990990</v>
      </c>
      <c r="H16" s="92">
        <f>INDEX('Sort Table'!$A$4:$O$1304,MATCH(CONCATENATE($B16,"-",$C16),'Sort Table'!$A$4:$A$1304,0),MATCH(H$6,'Sort Table'!$A$4:$O$4,0))</f>
        <v>16392533</v>
      </c>
      <c r="I16" s="92">
        <f>INDEX('Sort Table'!$A$4:$O$1304,MATCH(CONCATENATE($B16,"-",$C16),'Sort Table'!$A$4:$A$1304,0),MATCH(I$6,'Sort Table'!$A$4:$O$4,0))</f>
        <v>12134684</v>
      </c>
      <c r="J16" s="92">
        <f>INDEX('Sort Table'!$A$4:$O$1304,MATCH(CONCATENATE($B16,"-",$C16),'Sort Table'!$A$4:$A$1304,0),MATCH(J$6,'Sort Table'!$A$4:$O$4,0))</f>
        <v>12852819</v>
      </c>
      <c r="K16" s="92">
        <f>INDEX('Sort Table'!$A$4:$O$1304,MATCH(CONCATENATE($B16,"-",$C16),'Sort Table'!$A$4:$A$1304,0),MATCH(K$6,'Sort Table'!$A$4:$O$4,0))</f>
        <v>13935670</v>
      </c>
      <c r="L16" s="92">
        <f>INDEX('Sort Table'!$A$4:$O$1304,MATCH(CONCATENATE($B16,"-",$C16),'Sort Table'!$A$4:$A$1304,0),MATCH(L$6,'Sort Table'!$A$4:$O$4,0))</f>
        <v>12577830</v>
      </c>
      <c r="M16" s="92">
        <f>INDEX('Sort Table'!$A$4:$O$1304,MATCH(CONCATENATE($B16,"-",$C16),'Sort Table'!$A$4:$A$1304,0),MATCH(M$6,'Sort Table'!$A$4:$O$4,0))</f>
        <v>14023508</v>
      </c>
      <c r="N16" s="92">
        <f>INDEX('Sort Table'!$A$4:$O$1304,MATCH(CONCATENATE($B16,"-",$C16),'Sort Table'!$A$4:$A$1304,0),MATCH(N$6,'Sort Table'!$A$4:$O$4,0))</f>
        <v>11709232</v>
      </c>
      <c r="O16" s="92">
        <f>INDEX('Sort Table'!$A$4:$O$1304,MATCH(CONCATENATE($B16,"-",$C16),'Sort Table'!$A$4:$A$1304,0),MATCH(O$6,'Sort Table'!$A$4:$O$4,0))</f>
        <v>14467182</v>
      </c>
      <c r="P16" s="92">
        <f t="shared" si="0"/>
        <v>162359082</v>
      </c>
      <c r="Q16" s="71">
        <f t="shared" si="1"/>
        <v>1.4652164103328284E-3</v>
      </c>
    </row>
    <row r="17" spans="1:17" x14ac:dyDescent="0.25">
      <c r="A17" s="65" t="s">
        <v>357</v>
      </c>
      <c r="B17" s="65" t="s">
        <v>87</v>
      </c>
      <c r="C17" s="65" t="s">
        <v>9</v>
      </c>
      <c r="D17" s="92">
        <f>INDEX('Sort Table'!$A$4:$O$1304,MATCH(CONCATENATE($B17,"-",$C17),'Sort Table'!$A$4:$A$1304,0),MATCH(D$6,'Sort Table'!$A$4:$O$4,0))</f>
        <v>16458096</v>
      </c>
      <c r="E17" s="92">
        <f>INDEX('Sort Table'!$A$4:$O$1304,MATCH(CONCATENATE($B17,"-",$C17),'Sort Table'!$A$4:$A$1304,0),MATCH(E$6,'Sort Table'!$A$4:$O$4,0))</f>
        <v>15228781</v>
      </c>
      <c r="F17" s="92">
        <f>INDEX('Sort Table'!$A$4:$O$1304,MATCH(CONCATENATE($B17,"-",$C17),'Sort Table'!$A$4:$A$1304,0),MATCH(F$6,'Sort Table'!$A$4:$O$4,0))</f>
        <v>14841558</v>
      </c>
      <c r="G17" s="92">
        <f>INDEX('Sort Table'!$A$4:$O$1304,MATCH(CONCATENATE($B17,"-",$C17),'Sort Table'!$A$4:$A$1304,0),MATCH(G$6,'Sort Table'!$A$4:$O$4,0))</f>
        <v>15503259</v>
      </c>
      <c r="H17" s="92">
        <f>INDEX('Sort Table'!$A$4:$O$1304,MATCH(CONCATENATE($B17,"-",$C17),'Sort Table'!$A$4:$A$1304,0),MATCH(H$6,'Sort Table'!$A$4:$O$4,0))</f>
        <v>10841278</v>
      </c>
      <c r="I17" s="92">
        <f>INDEX('Sort Table'!$A$4:$O$1304,MATCH(CONCATENATE($B17,"-",$C17),'Sort Table'!$A$4:$A$1304,0),MATCH(I$6,'Sort Table'!$A$4:$O$4,0))</f>
        <v>11205019</v>
      </c>
      <c r="J17" s="92">
        <f>INDEX('Sort Table'!$A$4:$O$1304,MATCH(CONCATENATE($B17,"-",$C17),'Sort Table'!$A$4:$A$1304,0),MATCH(J$6,'Sort Table'!$A$4:$O$4,0))</f>
        <v>11145752</v>
      </c>
      <c r="K17" s="92">
        <f>INDEX('Sort Table'!$A$4:$O$1304,MATCH(CONCATENATE($B17,"-",$C17),'Sort Table'!$A$4:$A$1304,0),MATCH(K$6,'Sort Table'!$A$4:$O$4,0))</f>
        <v>11213008</v>
      </c>
      <c r="L17" s="92">
        <f>INDEX('Sort Table'!$A$4:$O$1304,MATCH(CONCATENATE($B17,"-",$C17),'Sort Table'!$A$4:$A$1304,0),MATCH(L$6,'Sort Table'!$A$4:$O$4,0))</f>
        <v>10949823</v>
      </c>
      <c r="M17" s="92">
        <f>INDEX('Sort Table'!$A$4:$O$1304,MATCH(CONCATENATE($B17,"-",$C17),'Sort Table'!$A$4:$A$1304,0),MATCH(M$6,'Sort Table'!$A$4:$O$4,0))</f>
        <v>10250246</v>
      </c>
      <c r="N17" s="92">
        <f>INDEX('Sort Table'!$A$4:$O$1304,MATCH(CONCATENATE($B17,"-",$C17),'Sort Table'!$A$4:$A$1304,0),MATCH(N$6,'Sort Table'!$A$4:$O$4,0))</f>
        <v>9772609</v>
      </c>
      <c r="O17" s="92">
        <f>INDEX('Sort Table'!$A$4:$O$1304,MATCH(CONCATENATE($B17,"-",$C17),'Sort Table'!$A$4:$A$1304,0),MATCH(O$6,'Sort Table'!$A$4:$O$4,0))</f>
        <v>9551446</v>
      </c>
      <c r="P17" s="92">
        <f t="shared" si="0"/>
        <v>146960875</v>
      </c>
      <c r="Q17" s="71">
        <f t="shared" si="1"/>
        <v>1.3262546392500019E-3</v>
      </c>
    </row>
    <row r="18" spans="1:17" x14ac:dyDescent="0.25">
      <c r="A18" s="93" t="s">
        <v>403</v>
      </c>
      <c r="B18" s="65" t="s">
        <v>208</v>
      </c>
      <c r="C18" s="65" t="s">
        <v>9</v>
      </c>
      <c r="D18" s="92">
        <f>INDEX('Sort Table'!$A$4:$O$1304,MATCH(CONCATENATE($B18,"-",$C18),'Sort Table'!$A$4:$A$1304,0),MATCH(D$6,'Sort Table'!$A$4:$O$4,0))</f>
        <v>8343468</v>
      </c>
      <c r="E18" s="92">
        <f>INDEX('Sort Table'!$A$4:$O$1304,MATCH(CONCATENATE($B18,"-",$C18),'Sort Table'!$A$4:$A$1304,0),MATCH(E$6,'Sort Table'!$A$4:$O$4,0))</f>
        <v>8391244</v>
      </c>
      <c r="F18" s="92">
        <f>INDEX('Sort Table'!$A$4:$O$1304,MATCH(CONCATENATE($B18,"-",$C18),'Sort Table'!$A$4:$A$1304,0),MATCH(F$6,'Sort Table'!$A$4:$O$4,0))</f>
        <v>8418247</v>
      </c>
      <c r="G18" s="92">
        <f>INDEX('Sort Table'!$A$4:$O$1304,MATCH(CONCATENATE($B18,"-",$C18),'Sort Table'!$A$4:$A$1304,0),MATCH(G$6,'Sort Table'!$A$4:$O$4,0))</f>
        <v>8357365</v>
      </c>
      <c r="H18" s="92">
        <f>INDEX('Sort Table'!$A$4:$O$1304,MATCH(CONCATENATE($B18,"-",$C18),'Sort Table'!$A$4:$A$1304,0),MATCH(H$6,'Sort Table'!$A$4:$O$4,0))</f>
        <v>8450594</v>
      </c>
      <c r="I18" s="92">
        <f>INDEX('Sort Table'!$A$4:$O$1304,MATCH(CONCATENATE($B18,"-",$C18),'Sort Table'!$A$4:$A$1304,0),MATCH(I$6,'Sort Table'!$A$4:$O$4,0))</f>
        <v>8398239</v>
      </c>
      <c r="J18" s="92">
        <f>INDEX('Sort Table'!$A$4:$O$1304,MATCH(CONCATENATE($B18,"-",$C18),'Sort Table'!$A$4:$A$1304,0),MATCH(J$6,'Sort Table'!$A$4:$O$4,0))</f>
        <v>8430525</v>
      </c>
      <c r="K18" s="92">
        <f>INDEX('Sort Table'!$A$4:$O$1304,MATCH(CONCATENATE($B18,"-",$C18),'Sort Table'!$A$4:$A$1304,0),MATCH(K$6,'Sort Table'!$A$4:$O$4,0))</f>
        <v>8390365</v>
      </c>
      <c r="L18" s="92">
        <f>INDEX('Sort Table'!$A$4:$O$1304,MATCH(CONCATENATE($B18,"-",$C18),'Sort Table'!$A$4:$A$1304,0),MATCH(L$6,'Sort Table'!$A$4:$O$4,0))</f>
        <v>8370078</v>
      </c>
      <c r="M18" s="92">
        <f>INDEX('Sort Table'!$A$4:$O$1304,MATCH(CONCATENATE($B18,"-",$C18),'Sort Table'!$A$4:$A$1304,0),MATCH(M$6,'Sort Table'!$A$4:$O$4,0))</f>
        <v>8392416</v>
      </c>
      <c r="N18" s="92">
        <f>INDEX('Sort Table'!$A$4:$O$1304,MATCH(CONCATENATE($B18,"-",$C18),'Sort Table'!$A$4:$A$1304,0),MATCH(N$6,'Sort Table'!$A$4:$O$4,0))</f>
        <v>8298126</v>
      </c>
      <c r="O18" s="92">
        <f>INDEX('Sort Table'!$A$4:$O$1304,MATCH(CONCATENATE($B18,"-",$C18),'Sort Table'!$A$4:$A$1304,0),MATCH(O$6,'Sort Table'!$A$4:$O$4,0))</f>
        <v>8391802</v>
      </c>
      <c r="P18" s="92">
        <f t="shared" si="0"/>
        <v>100632469</v>
      </c>
      <c r="Q18" s="71">
        <f t="shared" si="1"/>
        <v>9.0816197760412091E-4</v>
      </c>
    </row>
    <row r="19" spans="1:17" x14ac:dyDescent="0.25">
      <c r="A19" s="93" t="s">
        <v>187</v>
      </c>
      <c r="B19" s="65" t="s">
        <v>187</v>
      </c>
      <c r="C19" s="65" t="s">
        <v>9</v>
      </c>
      <c r="D19" s="92">
        <f>INDEX('Sort Table'!$A$4:$O$1304,MATCH(CONCATENATE($B19,"-",$C19),'Sort Table'!$A$4:$A$1304,0),MATCH(D$6,'Sort Table'!$A$4:$O$4,0))</f>
        <v>7275924</v>
      </c>
      <c r="E19" s="92">
        <f>INDEX('Sort Table'!$A$4:$O$1304,MATCH(CONCATENATE($B19,"-",$C19),'Sort Table'!$A$4:$A$1304,0),MATCH(E$6,'Sort Table'!$A$4:$O$4,0))</f>
        <v>6622690</v>
      </c>
      <c r="F19" s="92">
        <f>INDEX('Sort Table'!$A$4:$O$1304,MATCH(CONCATENATE($B19,"-",$C19),'Sort Table'!$A$4:$A$1304,0),MATCH(F$6,'Sort Table'!$A$4:$O$4,0))</f>
        <v>7513756</v>
      </c>
      <c r="G19" s="92">
        <f>INDEX('Sort Table'!$A$4:$O$1304,MATCH(CONCATENATE($B19,"-",$C19),'Sort Table'!$A$4:$A$1304,0),MATCH(G$6,'Sort Table'!$A$4:$O$4,0))</f>
        <v>7607478</v>
      </c>
      <c r="H19" s="92">
        <f>INDEX('Sort Table'!$A$4:$O$1304,MATCH(CONCATENATE($B19,"-",$C19),'Sort Table'!$A$4:$A$1304,0),MATCH(H$6,'Sort Table'!$A$4:$O$4,0))</f>
        <v>8025867</v>
      </c>
      <c r="I19" s="92">
        <f>INDEX('Sort Table'!$A$4:$O$1304,MATCH(CONCATENATE($B19,"-",$C19),'Sort Table'!$A$4:$A$1304,0),MATCH(I$6,'Sort Table'!$A$4:$O$4,0))</f>
        <v>7866068</v>
      </c>
      <c r="J19" s="92">
        <f>INDEX('Sort Table'!$A$4:$O$1304,MATCH(CONCATENATE($B19,"-",$C19),'Sort Table'!$A$4:$A$1304,0),MATCH(J$6,'Sort Table'!$A$4:$O$4,0))</f>
        <v>8226378</v>
      </c>
      <c r="K19" s="92">
        <f>INDEX('Sort Table'!$A$4:$O$1304,MATCH(CONCATENATE($B19,"-",$C19),'Sort Table'!$A$4:$A$1304,0),MATCH(K$6,'Sort Table'!$A$4:$O$4,0))</f>
        <v>8192948</v>
      </c>
      <c r="L19" s="92">
        <f>INDEX('Sort Table'!$A$4:$O$1304,MATCH(CONCATENATE($B19,"-",$C19),'Sort Table'!$A$4:$A$1304,0),MATCH(L$6,'Sort Table'!$A$4:$O$4,0))</f>
        <v>7839607</v>
      </c>
      <c r="M19" s="92">
        <f>INDEX('Sort Table'!$A$4:$O$1304,MATCH(CONCATENATE($B19,"-",$C19),'Sort Table'!$A$4:$A$1304,0),MATCH(M$6,'Sort Table'!$A$4:$O$4,0))</f>
        <v>7899957</v>
      </c>
      <c r="N19" s="92">
        <f>INDEX('Sort Table'!$A$4:$O$1304,MATCH(CONCATENATE($B19,"-",$C19),'Sort Table'!$A$4:$A$1304,0),MATCH(N$6,'Sort Table'!$A$4:$O$4,0))</f>
        <v>6955280</v>
      </c>
      <c r="O19" s="92">
        <f>INDEX('Sort Table'!$A$4:$O$1304,MATCH(CONCATENATE($B19,"-",$C19),'Sort Table'!$A$4:$A$1304,0),MATCH(O$6,'Sort Table'!$A$4:$O$4,0))</f>
        <v>7354672</v>
      </c>
      <c r="P19" s="92">
        <f t="shared" si="0"/>
        <v>91380625</v>
      </c>
      <c r="Q19" s="71">
        <f t="shared" si="1"/>
        <v>8.2466831967225771E-4</v>
      </c>
    </row>
    <row r="20" spans="1:17" x14ac:dyDescent="0.25">
      <c r="A20" s="93" t="s">
        <v>443</v>
      </c>
      <c r="B20" s="65" t="s">
        <v>153</v>
      </c>
      <c r="C20" s="65" t="s">
        <v>9</v>
      </c>
      <c r="D20" s="92">
        <f>INDEX('Sort Table'!$A$4:$O$1304,MATCH(CONCATENATE($B20,"-",$C20),'Sort Table'!$A$4:$A$1304,0),MATCH(D$6,'Sort Table'!$A$4:$O$4,0))</f>
        <v>8299373</v>
      </c>
      <c r="E20" s="92">
        <f>INDEX('Sort Table'!$A$4:$O$1304,MATCH(CONCATENATE($B20,"-",$C20),'Sort Table'!$A$4:$A$1304,0),MATCH(E$6,'Sort Table'!$A$4:$O$4,0))</f>
        <v>7512177</v>
      </c>
      <c r="F20" s="92">
        <f>INDEX('Sort Table'!$A$4:$O$1304,MATCH(CONCATENATE($B20,"-",$C20),'Sort Table'!$A$4:$A$1304,0),MATCH(F$6,'Sort Table'!$A$4:$O$4,0))</f>
        <v>7365548</v>
      </c>
      <c r="G20" s="92">
        <f>INDEX('Sort Table'!$A$4:$O$1304,MATCH(CONCATENATE($B20,"-",$C20),'Sort Table'!$A$4:$A$1304,0),MATCH(G$6,'Sort Table'!$A$4:$O$4,0))</f>
        <v>7584222</v>
      </c>
      <c r="H20" s="92">
        <f>INDEX('Sort Table'!$A$4:$O$1304,MATCH(CONCATENATE($B20,"-",$C20),'Sort Table'!$A$4:$A$1304,0),MATCH(H$6,'Sort Table'!$A$4:$O$4,0))</f>
        <v>7893259</v>
      </c>
      <c r="I20" s="92">
        <f>INDEX('Sort Table'!$A$4:$O$1304,MATCH(CONCATENATE($B20,"-",$C20),'Sort Table'!$A$4:$A$1304,0),MATCH(I$6,'Sort Table'!$A$4:$O$4,0))</f>
        <v>7880822</v>
      </c>
      <c r="J20" s="92">
        <f>INDEX('Sort Table'!$A$4:$O$1304,MATCH(CONCATENATE($B20,"-",$C20),'Sort Table'!$A$4:$A$1304,0),MATCH(J$6,'Sort Table'!$A$4:$O$4,0))</f>
        <v>7911843</v>
      </c>
      <c r="K20" s="92">
        <f>INDEX('Sort Table'!$A$4:$O$1304,MATCH(CONCATENATE($B20,"-",$C20),'Sort Table'!$A$4:$A$1304,0),MATCH(K$6,'Sort Table'!$A$4:$O$4,0))</f>
        <v>6823391</v>
      </c>
      <c r="L20" s="92">
        <f>INDEX('Sort Table'!$A$4:$O$1304,MATCH(CONCATENATE($B20,"-",$C20),'Sort Table'!$A$4:$A$1304,0),MATCH(L$6,'Sort Table'!$A$4:$O$4,0))</f>
        <v>6727914</v>
      </c>
      <c r="M20" s="92">
        <f>INDEX('Sort Table'!$A$4:$O$1304,MATCH(CONCATENATE($B20,"-",$C20),'Sort Table'!$A$4:$A$1304,0),MATCH(M$6,'Sort Table'!$A$4:$O$4,0))</f>
        <v>6414178</v>
      </c>
      <c r="N20" s="92">
        <f>INDEX('Sort Table'!$A$4:$O$1304,MATCH(CONCATENATE($B20,"-",$C20),'Sort Table'!$A$4:$A$1304,0),MATCH(N$6,'Sort Table'!$A$4:$O$4,0))</f>
        <v>6378240</v>
      </c>
      <c r="O20" s="92">
        <f>INDEX('Sort Table'!$A$4:$O$1304,MATCH(CONCATENATE($B20,"-",$C20),'Sort Table'!$A$4:$A$1304,0),MATCH(O$6,'Sort Table'!$A$4:$O$4,0))</f>
        <v>6431428</v>
      </c>
      <c r="P20" s="92">
        <f t="shared" si="0"/>
        <v>87222395</v>
      </c>
      <c r="Q20" s="71">
        <f t="shared" si="1"/>
        <v>7.8714219696396186E-4</v>
      </c>
    </row>
    <row r="21" spans="1:17" x14ac:dyDescent="0.25">
      <c r="A21" s="93" t="s">
        <v>442</v>
      </c>
      <c r="B21" s="65" t="s">
        <v>257</v>
      </c>
      <c r="C21" s="65" t="s">
        <v>9</v>
      </c>
      <c r="D21" s="92">
        <f>INDEX('Sort Table'!$A$4:$O$1304,MATCH(CONCATENATE($B21,"-",$C21),'Sort Table'!$A$4:$A$1304,0),MATCH(D$6,'Sort Table'!$A$4:$O$4,0))</f>
        <v>4951647</v>
      </c>
      <c r="E21" s="92">
        <f>INDEX('Sort Table'!$A$4:$O$1304,MATCH(CONCATENATE($B21,"-",$C21),'Sort Table'!$A$4:$A$1304,0),MATCH(E$6,'Sort Table'!$A$4:$O$4,0))</f>
        <v>5211959</v>
      </c>
      <c r="F21" s="92">
        <f>INDEX('Sort Table'!$A$4:$O$1304,MATCH(CONCATENATE($B21,"-",$C21),'Sort Table'!$A$4:$A$1304,0),MATCH(F$6,'Sort Table'!$A$4:$O$4,0))</f>
        <v>4942531</v>
      </c>
      <c r="G21" s="92">
        <f>INDEX('Sort Table'!$A$4:$O$1304,MATCH(CONCATENATE($B21,"-",$C21),'Sort Table'!$A$4:$A$1304,0),MATCH(G$6,'Sort Table'!$A$4:$O$4,0))</f>
        <v>4021046</v>
      </c>
      <c r="H21" s="92">
        <f>INDEX('Sort Table'!$A$4:$O$1304,MATCH(CONCATENATE($B21,"-",$C21),'Sort Table'!$A$4:$A$1304,0),MATCH(H$6,'Sort Table'!$A$4:$O$4,0))</f>
        <v>6612643</v>
      </c>
      <c r="I21" s="92">
        <f>INDEX('Sort Table'!$A$4:$O$1304,MATCH(CONCATENATE($B21,"-",$C21),'Sort Table'!$A$4:$A$1304,0),MATCH(I$6,'Sort Table'!$A$4:$O$4,0))</f>
        <v>3068714</v>
      </c>
      <c r="J21" s="92">
        <f>INDEX('Sort Table'!$A$4:$O$1304,MATCH(CONCATENATE($B21,"-",$C21),'Sort Table'!$A$4:$A$1304,0),MATCH(J$6,'Sort Table'!$A$4:$O$4,0))</f>
        <v>2329146</v>
      </c>
      <c r="K21" s="92">
        <f>INDEX('Sort Table'!$A$4:$O$1304,MATCH(CONCATENATE($B21,"-",$C21),'Sort Table'!$A$4:$A$1304,0),MATCH(K$6,'Sort Table'!$A$4:$O$4,0))</f>
        <v>4004650</v>
      </c>
      <c r="L21" s="92">
        <f>INDEX('Sort Table'!$A$4:$O$1304,MATCH(CONCATENATE($B21,"-",$C21),'Sort Table'!$A$4:$A$1304,0),MATCH(L$6,'Sort Table'!$A$4:$O$4,0))</f>
        <v>5829316</v>
      </c>
      <c r="M21" s="92">
        <f>INDEX('Sort Table'!$A$4:$O$1304,MATCH(CONCATENATE($B21,"-",$C21),'Sort Table'!$A$4:$A$1304,0),MATCH(M$6,'Sort Table'!$A$4:$O$4,0))</f>
        <v>5063154</v>
      </c>
      <c r="N21" s="92">
        <f>INDEX('Sort Table'!$A$4:$O$1304,MATCH(CONCATENATE($B21,"-",$C21),'Sort Table'!$A$4:$A$1304,0),MATCH(N$6,'Sort Table'!$A$4:$O$4,0))</f>
        <v>5367514</v>
      </c>
      <c r="O21" s="92">
        <f>INDEX('Sort Table'!$A$4:$O$1304,MATCH(CONCATENATE($B21,"-",$C21),'Sort Table'!$A$4:$A$1304,0),MATCH(O$6,'Sort Table'!$A$4:$O$4,0))</f>
        <v>3908225</v>
      </c>
      <c r="P21" s="92">
        <f t="shared" si="0"/>
        <v>55310545</v>
      </c>
      <c r="Q21" s="71">
        <f t="shared" si="1"/>
        <v>4.9915235538503704E-4</v>
      </c>
    </row>
    <row r="22" spans="1:17" x14ac:dyDescent="0.25">
      <c r="A22" s="93" t="s">
        <v>416</v>
      </c>
      <c r="B22" s="65" t="s">
        <v>238</v>
      </c>
      <c r="C22" s="65" t="s">
        <v>9</v>
      </c>
      <c r="D22" s="92">
        <f>INDEX('Sort Table'!$A$4:$O$1304,MATCH(CONCATENATE($B22,"-",$C22),'Sort Table'!$A$4:$A$1304,0),MATCH(D$6,'Sort Table'!$A$4:$O$4,0))</f>
        <v>2584177</v>
      </c>
      <c r="E22" s="92">
        <f>INDEX('Sort Table'!$A$4:$O$1304,MATCH(CONCATENATE($B22,"-",$C22),'Sort Table'!$A$4:$A$1304,0),MATCH(E$6,'Sort Table'!$A$4:$O$4,0))</f>
        <v>2589235</v>
      </c>
      <c r="F22" s="92">
        <f>INDEX('Sort Table'!$A$4:$O$1304,MATCH(CONCATENATE($B22,"-",$C22),'Sort Table'!$A$4:$A$1304,0),MATCH(F$6,'Sort Table'!$A$4:$O$4,0))</f>
        <v>2591818</v>
      </c>
      <c r="G22" s="92">
        <f>INDEX('Sort Table'!$A$4:$O$1304,MATCH(CONCATENATE($B22,"-",$C22),'Sort Table'!$A$4:$A$1304,0),MATCH(G$6,'Sort Table'!$A$4:$O$4,0))</f>
        <v>2589686</v>
      </c>
      <c r="H22" s="92">
        <f>INDEX('Sort Table'!$A$4:$O$1304,MATCH(CONCATENATE($B22,"-",$C22),'Sort Table'!$A$4:$A$1304,0),MATCH(H$6,'Sort Table'!$A$4:$O$4,0))</f>
        <v>2589863</v>
      </c>
      <c r="I22" s="92">
        <f>INDEX('Sort Table'!$A$4:$O$1304,MATCH(CONCATENATE($B22,"-",$C22),'Sort Table'!$A$4:$A$1304,0),MATCH(I$6,'Sort Table'!$A$4:$O$4,0))</f>
        <v>2593042</v>
      </c>
      <c r="J22" s="92">
        <f>INDEX('Sort Table'!$A$4:$O$1304,MATCH(CONCATENATE($B22,"-",$C22),'Sort Table'!$A$4:$A$1304,0),MATCH(J$6,'Sort Table'!$A$4:$O$4,0))</f>
        <v>2592118</v>
      </c>
      <c r="K22" s="92">
        <f>INDEX('Sort Table'!$A$4:$O$1304,MATCH(CONCATENATE($B22,"-",$C22),'Sort Table'!$A$4:$A$1304,0),MATCH(K$6,'Sort Table'!$A$4:$O$4,0))</f>
        <v>2603305</v>
      </c>
      <c r="L22" s="92">
        <f>INDEX('Sort Table'!$A$4:$O$1304,MATCH(CONCATENATE($B22,"-",$C22),'Sort Table'!$A$4:$A$1304,0),MATCH(L$6,'Sort Table'!$A$4:$O$4,0))</f>
        <v>2434253</v>
      </c>
      <c r="M22" s="92">
        <f>INDEX('Sort Table'!$A$4:$O$1304,MATCH(CONCATENATE($B22,"-",$C22),'Sort Table'!$A$4:$A$1304,0),MATCH(M$6,'Sort Table'!$A$4:$O$4,0))</f>
        <v>2591162</v>
      </c>
      <c r="N22" s="92">
        <f>INDEX('Sort Table'!$A$4:$O$1304,MATCH(CONCATENATE($B22,"-",$C22),'Sort Table'!$A$4:$A$1304,0),MATCH(N$6,'Sort Table'!$A$4:$O$4,0))</f>
        <v>2563757</v>
      </c>
      <c r="O22" s="92">
        <f>INDEX('Sort Table'!$A$4:$O$1304,MATCH(CONCATENATE($B22,"-",$C22),'Sort Table'!$A$4:$A$1304,0),MATCH(O$6,'Sort Table'!$A$4:$O$4,0))</f>
        <v>2606186</v>
      </c>
      <c r="P22" s="92">
        <f t="shared" si="0"/>
        <v>30928602</v>
      </c>
      <c r="Q22" s="71">
        <f t="shared" si="1"/>
        <v>2.7911647836893251E-4</v>
      </c>
    </row>
    <row r="23" spans="1:17" x14ac:dyDescent="0.25">
      <c r="A23" s="93" t="s">
        <v>444</v>
      </c>
      <c r="B23" s="65" t="s">
        <v>242</v>
      </c>
      <c r="C23" s="65" t="s">
        <v>9</v>
      </c>
      <c r="D23" s="92">
        <f>INDEX('Sort Table'!$A$4:$O$1304,MATCH(CONCATENATE($B23,"-",$C23),'Sort Table'!$A$4:$A$1304,0),MATCH(D$6,'Sort Table'!$A$4:$O$4,0))</f>
        <v>968797</v>
      </c>
      <c r="E23" s="92">
        <f>INDEX('Sort Table'!$A$4:$O$1304,MATCH(CONCATENATE($B23,"-",$C23),'Sort Table'!$A$4:$A$1304,0),MATCH(E$6,'Sort Table'!$A$4:$O$4,0))</f>
        <v>1312137</v>
      </c>
      <c r="F23" s="92">
        <f>INDEX('Sort Table'!$A$4:$O$1304,MATCH(CONCATENATE($B23,"-",$C23),'Sort Table'!$A$4:$A$1304,0),MATCH(F$6,'Sort Table'!$A$4:$O$4,0))</f>
        <v>2578683</v>
      </c>
      <c r="G23" s="92">
        <f>INDEX('Sort Table'!$A$4:$O$1304,MATCH(CONCATENATE($B23,"-",$C23),'Sort Table'!$A$4:$A$1304,0),MATCH(G$6,'Sort Table'!$A$4:$O$4,0))</f>
        <v>1490564</v>
      </c>
      <c r="H23" s="92">
        <f>INDEX('Sort Table'!$A$4:$O$1304,MATCH(CONCATENATE($B23,"-",$C23),'Sort Table'!$A$4:$A$1304,0),MATCH(H$6,'Sort Table'!$A$4:$O$4,0))</f>
        <v>2406046</v>
      </c>
      <c r="I23" s="92">
        <f>INDEX('Sort Table'!$A$4:$O$1304,MATCH(CONCATENATE($B23,"-",$C23),'Sort Table'!$A$4:$A$1304,0),MATCH(I$6,'Sort Table'!$A$4:$O$4,0))</f>
        <v>1205280</v>
      </c>
      <c r="J23" s="92">
        <f>INDEX('Sort Table'!$A$4:$O$1304,MATCH(CONCATENATE($B23,"-",$C23),'Sort Table'!$A$4:$A$1304,0),MATCH(J$6,'Sort Table'!$A$4:$O$4,0))</f>
        <v>1515679</v>
      </c>
      <c r="K23" s="92">
        <f>INDEX('Sort Table'!$A$4:$O$1304,MATCH(CONCATENATE($B23,"-",$C23),'Sort Table'!$A$4:$A$1304,0),MATCH(K$6,'Sort Table'!$A$4:$O$4,0))</f>
        <v>1690158</v>
      </c>
      <c r="L23" s="92">
        <f>INDEX('Sort Table'!$A$4:$O$1304,MATCH(CONCATENATE($B23,"-",$C23),'Sort Table'!$A$4:$A$1304,0),MATCH(L$6,'Sort Table'!$A$4:$O$4,0))</f>
        <v>825001</v>
      </c>
      <c r="M23" s="92">
        <f>INDEX('Sort Table'!$A$4:$O$1304,MATCH(CONCATENATE($B23,"-",$C23),'Sort Table'!$A$4:$A$1304,0),MATCH(M$6,'Sort Table'!$A$4:$O$4,0))</f>
        <v>700644</v>
      </c>
      <c r="N23" s="92">
        <f>INDEX('Sort Table'!$A$4:$O$1304,MATCH(CONCATENATE($B23,"-",$C23),'Sort Table'!$A$4:$A$1304,0),MATCH(N$6,'Sort Table'!$A$4:$O$4,0))</f>
        <v>226354</v>
      </c>
      <c r="O23" s="92">
        <f>INDEX('Sort Table'!$A$4:$O$1304,MATCH(CONCATENATE($B23,"-",$C23),'Sort Table'!$A$4:$A$1304,0),MATCH(O$6,'Sort Table'!$A$4:$O$4,0))</f>
        <v>414810</v>
      </c>
      <c r="P23" s="92">
        <f t="shared" si="0"/>
        <v>15334153</v>
      </c>
      <c r="Q23" s="71">
        <f t="shared" si="1"/>
        <v>1.3838371304756683E-4</v>
      </c>
    </row>
    <row r="24" spans="1:17" x14ac:dyDescent="0.25">
      <c r="A24" s="93" t="s">
        <v>405</v>
      </c>
      <c r="B24" s="65" t="s">
        <v>212</v>
      </c>
      <c r="C24" s="65" t="s">
        <v>9</v>
      </c>
      <c r="D24" s="92">
        <f>INDEX('Sort Table'!$A$4:$O$1304,MATCH(CONCATENATE($B24,"-",$C24),'Sort Table'!$A$4:$A$1304,0),MATCH(D$6,'Sort Table'!$A$4:$O$4,0))</f>
        <v>893542</v>
      </c>
      <c r="E24" s="92">
        <f>INDEX('Sort Table'!$A$4:$O$1304,MATCH(CONCATENATE($B24,"-",$C24),'Sort Table'!$A$4:$A$1304,0),MATCH(E$6,'Sort Table'!$A$4:$O$4,0))</f>
        <v>1037182</v>
      </c>
      <c r="F24" s="92">
        <f>INDEX('Sort Table'!$A$4:$O$1304,MATCH(CONCATENATE($B24,"-",$C24),'Sort Table'!$A$4:$A$1304,0),MATCH(F$6,'Sort Table'!$A$4:$O$4,0))</f>
        <v>1100267</v>
      </c>
      <c r="G24" s="92">
        <f>INDEX('Sort Table'!$A$4:$O$1304,MATCH(CONCATENATE($B24,"-",$C24),'Sort Table'!$A$4:$A$1304,0),MATCH(G$6,'Sort Table'!$A$4:$O$4,0))</f>
        <v>915390</v>
      </c>
      <c r="H24" s="92">
        <f>INDEX('Sort Table'!$A$4:$O$1304,MATCH(CONCATENATE($B24,"-",$C24),'Sort Table'!$A$4:$A$1304,0),MATCH(H$6,'Sort Table'!$A$4:$O$4,0))</f>
        <v>927409</v>
      </c>
      <c r="I24" s="92">
        <f>INDEX('Sort Table'!$A$4:$O$1304,MATCH(CONCATENATE($B24,"-",$C24),'Sort Table'!$A$4:$A$1304,0),MATCH(I$6,'Sort Table'!$A$4:$O$4,0))</f>
        <v>867087</v>
      </c>
      <c r="J24" s="92">
        <f>INDEX('Sort Table'!$A$4:$O$1304,MATCH(CONCATENATE($B24,"-",$C24),'Sort Table'!$A$4:$A$1304,0),MATCH(J$6,'Sort Table'!$A$4:$O$4,0))</f>
        <v>751424</v>
      </c>
      <c r="K24" s="92">
        <f>INDEX('Sort Table'!$A$4:$O$1304,MATCH(CONCATENATE($B24,"-",$C24),'Sort Table'!$A$4:$A$1304,0),MATCH(K$6,'Sort Table'!$A$4:$O$4,0))</f>
        <v>746702</v>
      </c>
      <c r="L24" s="92">
        <f>INDEX('Sort Table'!$A$4:$O$1304,MATCH(CONCATENATE($B24,"-",$C24),'Sort Table'!$A$4:$A$1304,0),MATCH(L$6,'Sort Table'!$A$4:$O$4,0))</f>
        <v>964676</v>
      </c>
      <c r="M24" s="92">
        <f>INDEX('Sort Table'!$A$4:$O$1304,MATCH(CONCATENATE($B24,"-",$C24),'Sort Table'!$A$4:$A$1304,0),MATCH(M$6,'Sort Table'!$A$4:$O$4,0))</f>
        <v>972237</v>
      </c>
      <c r="N24" s="92">
        <f>INDEX('Sort Table'!$A$4:$O$1304,MATCH(CONCATENATE($B24,"-",$C24),'Sort Table'!$A$4:$A$1304,0),MATCH(N$6,'Sort Table'!$A$4:$O$4,0))</f>
        <v>1136775</v>
      </c>
      <c r="O24" s="92">
        <f>INDEX('Sort Table'!$A$4:$O$1304,MATCH(CONCATENATE($B24,"-",$C24),'Sort Table'!$A$4:$A$1304,0),MATCH(O$6,'Sort Table'!$A$4:$O$4,0))</f>
        <v>972363</v>
      </c>
      <c r="P24" s="92">
        <f t="shared" si="0"/>
        <v>11285054</v>
      </c>
      <c r="Q24" s="71">
        <f t="shared" si="1"/>
        <v>1.0184244766974061E-4</v>
      </c>
    </row>
    <row r="25" spans="1:17" x14ac:dyDescent="0.25">
      <c r="A25" s="65"/>
      <c r="B25" s="65"/>
      <c r="C25" s="65"/>
      <c r="D25" s="67"/>
      <c r="E25" s="67"/>
      <c r="F25" s="67"/>
      <c r="G25" s="67"/>
      <c r="H25" s="67"/>
      <c r="I25" s="67"/>
      <c r="J25" s="67"/>
      <c r="K25" s="67"/>
      <c r="L25" s="67"/>
      <c r="M25" s="67"/>
      <c r="N25" s="67"/>
      <c r="O25" s="67"/>
      <c r="P25" s="92"/>
      <c r="Q25" s="71"/>
    </row>
    <row r="26" spans="1:17" x14ac:dyDescent="0.25">
      <c r="A26" s="65" t="s">
        <v>464</v>
      </c>
      <c r="B26" s="65"/>
      <c r="C26" s="65"/>
      <c r="D26" s="86">
        <f t="shared" ref="D26:O26" si="2">SUM(D8:D25)</f>
        <v>8294199770</v>
      </c>
      <c r="E26" s="86">
        <f t="shared" si="2"/>
        <v>7583068955</v>
      </c>
      <c r="F26" s="86">
        <f t="shared" si="2"/>
        <v>7382158277</v>
      </c>
      <c r="G26" s="86">
        <f t="shared" si="2"/>
        <v>7775080533</v>
      </c>
      <c r="H26" s="86">
        <f>SUM(H8:H25)</f>
        <v>9126346242</v>
      </c>
      <c r="I26" s="86">
        <f t="shared" si="2"/>
        <v>9490096357</v>
      </c>
      <c r="J26" s="86">
        <f t="shared" si="2"/>
        <v>10015718232</v>
      </c>
      <c r="K26" s="86">
        <f t="shared" si="2"/>
        <v>10489904420</v>
      </c>
      <c r="L26" s="86">
        <f t="shared" si="2"/>
        <v>10536986596</v>
      </c>
      <c r="M26" s="86">
        <f t="shared" si="2"/>
        <v>9138077116</v>
      </c>
      <c r="N26" s="86">
        <f t="shared" si="2"/>
        <v>7849079883</v>
      </c>
      <c r="O26" s="86">
        <f t="shared" si="2"/>
        <v>7527610412</v>
      </c>
      <c r="P26" s="86">
        <f>SUM(P7:P25)</f>
        <v>105208326793</v>
      </c>
      <c r="Q26" s="80">
        <f>+P26/$P$38</f>
        <v>0.94945700001409583</v>
      </c>
    </row>
    <row r="27" spans="1:17" x14ac:dyDescent="0.25">
      <c r="A27" s="65"/>
      <c r="B27" s="65"/>
      <c r="C27" s="65"/>
      <c r="D27" s="65"/>
      <c r="E27" s="65"/>
      <c r="F27" s="65"/>
      <c r="G27" s="65"/>
      <c r="H27" s="65"/>
      <c r="I27" s="65"/>
      <c r="J27" s="65"/>
      <c r="K27" s="65"/>
      <c r="L27" s="65"/>
      <c r="M27" s="65"/>
      <c r="N27" s="65"/>
      <c r="O27" s="65"/>
      <c r="P27" s="65"/>
      <c r="Q27" s="81"/>
    </row>
    <row r="28" spans="1:17" x14ac:dyDescent="0.25">
      <c r="A28" s="65" t="s">
        <v>177</v>
      </c>
      <c r="B28" s="65" t="s">
        <v>177</v>
      </c>
      <c r="C28" s="65" t="s">
        <v>9</v>
      </c>
      <c r="D28" s="92">
        <f>INDEX('Sort Table'!$A$4:$O$1304,MATCH(CONCATENATE($B28,"-",$C28),'Sort Table'!$A$4:$A$1304,0),MATCH(D$6,'Sort Table'!$A$4:$O$4,0))</f>
        <v>303248253</v>
      </c>
      <c r="E28" s="92">
        <f>INDEX('Sort Table'!$A$4:$O$1304,MATCH(CONCATENATE($B28,"-",$C28),'Sort Table'!$A$4:$A$1304,0),MATCH(E$6,'Sort Table'!$A$4:$O$4,0))</f>
        <v>259023403</v>
      </c>
      <c r="F28" s="92">
        <f>INDEX('Sort Table'!$A$4:$O$1304,MATCH(CONCATENATE($B28,"-",$C28),'Sort Table'!$A$4:$A$1304,0),MATCH(F$6,'Sort Table'!$A$4:$O$4,0))</f>
        <v>278686789</v>
      </c>
      <c r="G28" s="92">
        <f>INDEX('Sort Table'!$A$4:$O$1304,MATCH(CONCATENATE($B28,"-",$C28),'Sort Table'!$A$4:$A$1304,0),MATCH(G$6,'Sort Table'!$A$4:$O$4,0))</f>
        <v>301213415</v>
      </c>
      <c r="H28" s="92">
        <f>INDEX('Sort Table'!$A$4:$O$1304,MATCH(CONCATENATE($B28,"-",$C28),'Sort Table'!$A$4:$A$1304,0),MATCH(H$6,'Sort Table'!$A$4:$O$4,0))</f>
        <v>344687920</v>
      </c>
      <c r="I28" s="92">
        <f>INDEX('Sort Table'!$A$4:$O$1304,MATCH(CONCATENATE($B28,"-",$C28),'Sort Table'!$A$4:$A$1304,0),MATCH(I$6,'Sort Table'!$A$4:$O$4,0))</f>
        <v>353502093</v>
      </c>
      <c r="J28" s="92">
        <f>INDEX('Sort Table'!$A$4:$O$1304,MATCH(CONCATENATE($B28,"-",$C28),'Sort Table'!$A$4:$A$1304,0),MATCH(J$6,'Sort Table'!$A$4:$O$4,0))</f>
        <v>382786469</v>
      </c>
      <c r="K28" s="92">
        <f>INDEX('Sort Table'!$A$4:$O$1304,MATCH(CONCATENATE($B28,"-",$C28),'Sort Table'!$A$4:$A$1304,0),MATCH(K$6,'Sort Table'!$A$4:$O$4,0))</f>
        <v>406624217</v>
      </c>
      <c r="L28" s="92">
        <f>INDEX('Sort Table'!$A$4:$O$1304,MATCH(CONCATENATE($B28,"-",$C28),'Sort Table'!$A$4:$A$1304,0),MATCH(L$6,'Sort Table'!$A$4:$O$4,0))</f>
        <v>338360635</v>
      </c>
      <c r="M28" s="92">
        <f>INDEX('Sort Table'!$A$4:$O$1304,MATCH(CONCATENATE($B28,"-",$C28),'Sort Table'!$A$4:$A$1304,0),MATCH(M$6,'Sort Table'!$A$4:$O$4,0))</f>
        <v>323498944</v>
      </c>
      <c r="N28" s="92">
        <f>INDEX('Sort Table'!$A$4:$O$1304,MATCH(CONCATENATE($B28,"-",$C28),'Sort Table'!$A$4:$A$1304,0),MATCH(N$6,'Sort Table'!$A$4:$O$4,0))</f>
        <v>260316137</v>
      </c>
      <c r="O28" s="92">
        <f>INDEX('Sort Table'!$A$4:$O$1304,MATCH(CONCATENATE($B28,"-",$C28),'Sort Table'!$A$4:$A$1304,0),MATCH(O$6,'Sort Table'!$A$4:$O$4,0))</f>
        <v>280529780</v>
      </c>
      <c r="P28" s="92">
        <f t="shared" ref="P28:P34" si="3">SUM(D28:O28)</f>
        <v>3832478055</v>
      </c>
      <c r="Q28" s="71">
        <f t="shared" ref="Q28:Q34" si="4">$P28/$P$38</f>
        <v>3.4586360487222023E-2</v>
      </c>
    </row>
    <row r="29" spans="1:17" x14ac:dyDescent="0.25">
      <c r="A29" s="65" t="s">
        <v>428</v>
      </c>
      <c r="B29" s="65" t="s">
        <v>111</v>
      </c>
      <c r="C29" s="65" t="s">
        <v>9</v>
      </c>
      <c r="D29" s="92">
        <f>INDEX('Sort Table'!$A$4:$O$1304,MATCH(CONCATENATE($B29,"-",$C29),'Sort Table'!$A$4:$A$1304,0),MATCH(D$6,'Sort Table'!$A$4:$O$4,0))</f>
        <v>53908077</v>
      </c>
      <c r="E29" s="92">
        <f>INDEX('Sort Table'!$A$4:$O$1304,MATCH(CONCATENATE($B29,"-",$C29),'Sort Table'!$A$4:$A$1304,0),MATCH(E$6,'Sort Table'!$A$4:$O$4,0))</f>
        <v>55149873</v>
      </c>
      <c r="F29" s="92">
        <f>INDEX('Sort Table'!$A$4:$O$1304,MATCH(CONCATENATE($B29,"-",$C29),'Sort Table'!$A$4:$A$1304,0),MATCH(F$6,'Sort Table'!$A$4:$O$4,0))</f>
        <v>59094648</v>
      </c>
      <c r="G29" s="92">
        <f>INDEX('Sort Table'!$A$4:$O$1304,MATCH(CONCATENATE($B29,"-",$C29),'Sort Table'!$A$4:$A$1304,0),MATCH(G$6,'Sort Table'!$A$4:$O$4,0))</f>
        <v>63568647</v>
      </c>
      <c r="H29" s="92">
        <f>INDEX('Sort Table'!$A$4:$O$1304,MATCH(CONCATENATE($B29,"-",$C29),'Sort Table'!$A$4:$A$1304,0),MATCH(H$6,'Sort Table'!$A$4:$O$4,0))</f>
        <v>69356881</v>
      </c>
      <c r="I29" s="92">
        <f>INDEX('Sort Table'!$A$4:$O$1304,MATCH(CONCATENATE($B29,"-",$C29),'Sort Table'!$A$4:$A$1304,0),MATCH(I$6,'Sort Table'!$A$4:$O$4,0))</f>
        <v>72738909</v>
      </c>
      <c r="J29" s="92">
        <f>INDEX('Sort Table'!$A$4:$O$1304,MATCH(CONCATENATE($B29,"-",$C29),'Sort Table'!$A$4:$A$1304,0),MATCH(J$6,'Sort Table'!$A$4:$O$4,0))</f>
        <v>84671098</v>
      </c>
      <c r="K29" s="92">
        <f>INDEX('Sort Table'!$A$4:$O$1304,MATCH(CONCATENATE($B29,"-",$C29),'Sort Table'!$A$4:$A$1304,0),MATCH(K$6,'Sort Table'!$A$4:$O$4,0))</f>
        <v>85515076</v>
      </c>
      <c r="L29" s="92">
        <f>INDEX('Sort Table'!$A$4:$O$1304,MATCH(CONCATENATE($B29,"-",$C29),'Sort Table'!$A$4:$A$1304,0),MATCH(L$6,'Sort Table'!$A$4:$O$4,0))</f>
        <v>68248488</v>
      </c>
      <c r="M29" s="92">
        <f>INDEX('Sort Table'!$A$4:$O$1304,MATCH(CONCATENATE($B29,"-",$C29),'Sort Table'!$A$4:$A$1304,0),MATCH(M$6,'Sort Table'!$A$4:$O$4,0))</f>
        <v>64111841</v>
      </c>
      <c r="N29" s="92">
        <f>INDEX('Sort Table'!$A$4:$O$1304,MATCH(CONCATENATE($B29,"-",$C29),'Sort Table'!$A$4:$A$1304,0),MATCH(N$6,'Sort Table'!$A$4:$O$4,0))</f>
        <v>50236552</v>
      </c>
      <c r="O29" s="92">
        <f>INDEX('Sort Table'!$A$4:$O$1304,MATCH(CONCATENATE($B29,"-",$C29),'Sort Table'!$A$4:$A$1304,0),MATCH(O$6,'Sort Table'!$A$4:$O$4,0))</f>
        <v>53858177</v>
      </c>
      <c r="P29" s="92">
        <f t="shared" si="3"/>
        <v>780458267</v>
      </c>
      <c r="Q29" s="71">
        <f t="shared" si="4"/>
        <v>7.0432786777417239E-3</v>
      </c>
    </row>
    <row r="30" spans="1:17" x14ac:dyDescent="0.25">
      <c r="A30" s="65" t="s">
        <v>229</v>
      </c>
      <c r="B30" s="65" t="s">
        <v>229</v>
      </c>
      <c r="C30" s="65" t="s">
        <v>9</v>
      </c>
      <c r="D30" s="92">
        <f>INDEX('Sort Table'!$A$4:$O$1304,MATCH(CONCATENATE($B30,"-",$C30),'Sort Table'!$A$4:$A$1304,0),MATCH(D$6,'Sort Table'!$A$4:$O$4,0))</f>
        <v>0</v>
      </c>
      <c r="E30" s="92">
        <f>INDEX('Sort Table'!$A$4:$O$1304,MATCH(CONCATENATE($B30,"-",$C30),'Sort Table'!$A$4:$A$1304,0),MATCH(E$6,'Sort Table'!$A$4:$O$4,0))</f>
        <v>0</v>
      </c>
      <c r="F30" s="92">
        <f>INDEX('Sort Table'!$A$4:$O$1304,MATCH(CONCATENATE($B30,"-",$C30),'Sort Table'!$A$4:$A$1304,0),MATCH(F$6,'Sort Table'!$A$4:$O$4,0))</f>
        <v>0</v>
      </c>
      <c r="G30" s="92">
        <f>INDEX('Sort Table'!$A$4:$O$1304,MATCH(CONCATENATE($B30,"-",$C30),'Sort Table'!$A$4:$A$1304,0),MATCH(G$6,'Sort Table'!$A$4:$O$4,0))</f>
        <v>0</v>
      </c>
      <c r="H30" s="92">
        <f>INDEX('Sort Table'!$A$4:$O$1304,MATCH(CONCATENATE($B30,"-",$C30),'Sort Table'!$A$4:$A$1304,0),MATCH(H$6,'Sort Table'!$A$4:$O$4,0))</f>
        <v>0</v>
      </c>
      <c r="I30" s="92">
        <f>INDEX('Sort Table'!$A$4:$O$1304,MATCH(CONCATENATE($B30,"-",$C30),'Sort Table'!$A$4:$A$1304,0),MATCH(I$6,'Sort Table'!$A$4:$O$4,0))</f>
        <v>81900000</v>
      </c>
      <c r="J30" s="92">
        <f>INDEX('Sort Table'!$A$4:$O$1304,MATCH(CONCATENATE($B30,"-",$C30),'Sort Table'!$A$4:$A$1304,0),MATCH(J$6,'Sort Table'!$A$4:$O$4,0))</f>
        <v>90850000</v>
      </c>
      <c r="K30" s="92">
        <f>INDEX('Sort Table'!$A$4:$O$1304,MATCH(CONCATENATE($B30,"-",$C30),'Sort Table'!$A$4:$A$1304,0),MATCH(K$6,'Sort Table'!$A$4:$O$4,0))</f>
        <v>96050000</v>
      </c>
      <c r="L30" s="92">
        <f>INDEX('Sort Table'!$A$4:$O$1304,MATCH(CONCATENATE($B30,"-",$C30),'Sort Table'!$A$4:$A$1304,0),MATCH(L$6,'Sort Table'!$A$4:$O$4,0))</f>
        <v>93375000</v>
      </c>
      <c r="M30" s="92">
        <f>INDEX('Sort Table'!$A$4:$O$1304,MATCH(CONCATENATE($B30,"-",$C30),'Sort Table'!$A$4:$A$1304,0),MATCH(M$6,'Sort Table'!$A$4:$O$4,0))</f>
        <v>87075000</v>
      </c>
      <c r="N30" s="92">
        <f>INDEX('Sort Table'!$A$4:$O$1304,MATCH(CONCATENATE($B30,"-",$C30),'Sort Table'!$A$4:$A$1304,0),MATCH(N$6,'Sort Table'!$A$4:$O$4,0))</f>
        <v>43795000</v>
      </c>
      <c r="O30" s="92">
        <f>INDEX('Sort Table'!$A$4:$O$1304,MATCH(CONCATENATE($B30,"-",$C30),'Sort Table'!$A$4:$A$1304,0),MATCH(O$6,'Sort Table'!$A$4:$O$4,0))</f>
        <v>13575000</v>
      </c>
      <c r="P30" s="92">
        <f t="shared" si="3"/>
        <v>506620000</v>
      </c>
      <c r="Q30" s="71">
        <f t="shared" si="4"/>
        <v>4.5720136419767233E-3</v>
      </c>
    </row>
    <row r="31" spans="1:17" x14ac:dyDescent="0.25">
      <c r="A31" s="65" t="s">
        <v>467</v>
      </c>
      <c r="B31" s="65" t="s">
        <v>287</v>
      </c>
      <c r="C31" s="65" t="s">
        <v>9</v>
      </c>
      <c r="D31" s="92">
        <f>INDEX('Sort Table'!$A$4:$O$1304,MATCH(CONCATENATE($B31,"-",$C31),'Sort Table'!$A$4:$A$1304,0),MATCH(D$6,'Sort Table'!$A$4:$O$4,0))</f>
        <v>16537000</v>
      </c>
      <c r="E31" s="92">
        <f>INDEX('Sort Table'!$A$4:$O$1304,MATCH(CONCATENATE($B31,"-",$C31),'Sort Table'!$A$4:$A$1304,0),MATCH(E$6,'Sort Table'!$A$4:$O$4,0))</f>
        <v>15456000</v>
      </c>
      <c r="F31" s="92">
        <f>INDEX('Sort Table'!$A$4:$O$1304,MATCH(CONCATENATE($B31,"-",$C31),'Sort Table'!$A$4:$A$1304,0),MATCH(F$6,'Sort Table'!$A$4:$O$4,0))</f>
        <v>16974000</v>
      </c>
      <c r="G31" s="92">
        <f>INDEX('Sort Table'!$A$4:$O$1304,MATCH(CONCATENATE($B31,"-",$C31),'Sort Table'!$A$4:$A$1304,0),MATCH(G$6,'Sort Table'!$A$4:$O$4,0))</f>
        <v>15387000</v>
      </c>
      <c r="H31" s="92">
        <f>INDEX('Sort Table'!$A$4:$O$1304,MATCH(CONCATENATE($B31,"-",$C31),'Sort Table'!$A$4:$A$1304,0),MATCH(H$6,'Sort Table'!$A$4:$O$4,0))</f>
        <v>16790000</v>
      </c>
      <c r="I31" s="92">
        <f>INDEX('Sort Table'!$A$4:$O$1304,MATCH(CONCATENATE($B31,"-",$C31),'Sort Table'!$A$4:$A$1304,0),MATCH(I$6,'Sort Table'!$A$4:$O$4,0))</f>
        <v>16560000</v>
      </c>
      <c r="J31" s="92">
        <f>INDEX('Sort Table'!$A$4:$O$1304,MATCH(CONCATENATE($B31,"-",$C31),'Sort Table'!$A$4:$A$1304,0),MATCH(J$6,'Sort Table'!$A$4:$O$4,0))</f>
        <v>17112000</v>
      </c>
      <c r="K31" s="92">
        <f>INDEX('Sort Table'!$A$4:$O$1304,MATCH(CONCATENATE($B31,"-",$C31),'Sort Table'!$A$4:$A$1304,0),MATCH(K$6,'Sort Table'!$A$4:$O$4,0))</f>
        <v>17112000</v>
      </c>
      <c r="L31" s="92">
        <f>INDEX('Sort Table'!$A$4:$O$1304,MATCH(CONCATENATE($B31,"-",$C31),'Sort Table'!$A$4:$A$1304,0),MATCH(L$6,'Sort Table'!$A$4:$O$4,0))</f>
        <v>16560000</v>
      </c>
      <c r="M31" s="92">
        <f>INDEX('Sort Table'!$A$4:$O$1304,MATCH(CONCATENATE($B31,"-",$C31),'Sort Table'!$A$4:$A$1304,0),MATCH(M$6,'Sort Table'!$A$4:$O$4,0))</f>
        <v>16583000</v>
      </c>
      <c r="N31" s="92">
        <f>INDEX('Sort Table'!$A$4:$O$1304,MATCH(CONCATENATE($B31,"-",$C31),'Sort Table'!$A$4:$A$1304,0),MATCH(N$6,'Sort Table'!$A$4:$O$4,0))</f>
        <v>16031000</v>
      </c>
      <c r="O31" s="92">
        <f>INDEX('Sort Table'!$A$4:$O$1304,MATCH(CONCATENATE($B31,"-",$C31),'Sort Table'!$A$4:$A$1304,0),MATCH(O$6,'Sort Table'!$A$4:$O$4,0))</f>
        <v>15847000</v>
      </c>
      <c r="P31" s="92">
        <f t="shared" si="3"/>
        <v>196949000</v>
      </c>
      <c r="Q31" s="71">
        <f t="shared" si="4"/>
        <v>1.7773745899760643E-3</v>
      </c>
    </row>
    <row r="32" spans="1:17" x14ac:dyDescent="0.25">
      <c r="A32" s="65" t="s">
        <v>466</v>
      </c>
      <c r="B32" s="65" t="s">
        <v>195</v>
      </c>
      <c r="C32" s="65" t="s">
        <v>9</v>
      </c>
      <c r="D32" s="92">
        <f>INDEX('Sort Table'!$A$4:$O$1304,MATCH(CONCATENATE($B32,"-",$C32),'Sort Table'!$A$4:$A$1304,0),MATCH(D$6,'Sort Table'!$A$4:$O$4,0))</f>
        <v>0</v>
      </c>
      <c r="E32" s="92">
        <f>INDEX('Sort Table'!$A$4:$O$1304,MATCH(CONCATENATE($B32,"-",$C32),'Sort Table'!$A$4:$A$1304,0),MATCH(E$6,'Sort Table'!$A$4:$O$4,0))</f>
        <v>18643000</v>
      </c>
      <c r="F32" s="92">
        <f>INDEX('Sort Table'!$A$4:$O$1304,MATCH(CONCATENATE($B32,"-",$C32),'Sort Table'!$A$4:$A$1304,0),MATCH(F$6,'Sort Table'!$A$4:$O$4,0))</f>
        <v>14860000</v>
      </c>
      <c r="G32" s="92">
        <f>INDEX('Sort Table'!$A$4:$O$1304,MATCH(CONCATENATE($B32,"-",$C32),'Sort Table'!$A$4:$A$1304,0),MATCH(G$6,'Sort Table'!$A$4:$O$4,0))</f>
        <v>7200000</v>
      </c>
      <c r="H32" s="92">
        <f>INDEX('Sort Table'!$A$4:$O$1304,MATCH(CONCATENATE($B32,"-",$C32),'Sort Table'!$A$4:$A$1304,0),MATCH(H$6,'Sort Table'!$A$4:$O$4,0))</f>
        <v>14775000</v>
      </c>
      <c r="I32" s="92">
        <f>INDEX('Sort Table'!$A$4:$O$1304,MATCH(CONCATENATE($B32,"-",$C32),'Sort Table'!$A$4:$A$1304,0),MATCH(I$6,'Sort Table'!$A$4:$O$4,0))</f>
        <v>23090000</v>
      </c>
      <c r="J32" s="92">
        <f>INDEX('Sort Table'!$A$4:$O$1304,MATCH(CONCATENATE($B32,"-",$C32),'Sort Table'!$A$4:$A$1304,0),MATCH(J$6,'Sort Table'!$A$4:$O$4,0))</f>
        <v>24630000</v>
      </c>
      <c r="K32" s="92">
        <f>INDEX('Sort Table'!$A$4:$O$1304,MATCH(CONCATENATE($B32,"-",$C32),'Sort Table'!$A$4:$A$1304,0),MATCH(K$6,'Sort Table'!$A$4:$O$4,0))</f>
        <v>24970000</v>
      </c>
      <c r="L32" s="92">
        <f>INDEX('Sort Table'!$A$4:$O$1304,MATCH(CONCATENATE($B32,"-",$C32),'Sort Table'!$A$4:$A$1304,0),MATCH(L$6,'Sort Table'!$A$4:$O$4,0))</f>
        <v>17900000</v>
      </c>
      <c r="M32" s="92">
        <f>INDEX('Sort Table'!$A$4:$O$1304,MATCH(CONCATENATE($B32,"-",$C32),'Sort Table'!$A$4:$A$1304,0),MATCH(M$6,'Sort Table'!$A$4:$O$4,0))</f>
        <v>14585000</v>
      </c>
      <c r="N32" s="92">
        <f>INDEX('Sort Table'!$A$4:$O$1304,MATCH(CONCATENATE($B32,"-",$C32),'Sort Table'!$A$4:$A$1304,0),MATCH(N$6,'Sort Table'!$A$4:$O$4,0))</f>
        <v>7190000</v>
      </c>
      <c r="O32" s="92">
        <f>INDEX('Sort Table'!$A$4:$O$1304,MATCH(CONCATENATE($B32,"-",$C32),'Sort Table'!$A$4:$A$1304,0),MATCH(O$6,'Sort Table'!$A$4:$O$4,0))</f>
        <v>14375000</v>
      </c>
      <c r="P32" s="92">
        <f t="shared" si="3"/>
        <v>182218000</v>
      </c>
      <c r="Q32" s="71">
        <f t="shared" si="4"/>
        <v>1.6444340567165028E-3</v>
      </c>
    </row>
    <row r="33" spans="1:17" x14ac:dyDescent="0.25">
      <c r="A33" s="65" t="s">
        <v>282</v>
      </c>
      <c r="B33" s="65" t="s">
        <v>282</v>
      </c>
      <c r="C33" s="65" t="s">
        <v>9</v>
      </c>
      <c r="D33" s="92">
        <f>INDEX('Sort Table'!$A$4:$O$1304,MATCH(CONCATENATE($B33,"-",$C33),'Sort Table'!$A$4:$A$1304,0),MATCH(D$6,'Sort Table'!$A$4:$O$4,0))</f>
        <v>5095503</v>
      </c>
      <c r="E33" s="92">
        <f>INDEX('Sort Table'!$A$4:$O$1304,MATCH(CONCATENATE($B33,"-",$C33),'Sort Table'!$A$4:$A$1304,0),MATCH(E$6,'Sort Table'!$A$4:$O$4,0))</f>
        <v>4168602</v>
      </c>
      <c r="F33" s="92">
        <f>INDEX('Sort Table'!$A$4:$O$1304,MATCH(CONCATENATE($B33,"-",$C33),'Sort Table'!$A$4:$A$1304,0),MATCH(F$6,'Sort Table'!$A$4:$O$4,0))</f>
        <v>4477924</v>
      </c>
      <c r="G33" s="92">
        <f>INDEX('Sort Table'!$A$4:$O$1304,MATCH(CONCATENATE($B33,"-",$C33),'Sort Table'!$A$4:$A$1304,0),MATCH(G$6,'Sort Table'!$A$4:$O$4,0))</f>
        <v>4975809</v>
      </c>
      <c r="H33" s="92">
        <f>INDEX('Sort Table'!$A$4:$O$1304,MATCH(CONCATENATE($B33,"-",$C33),'Sort Table'!$A$4:$A$1304,0),MATCH(H$6,'Sort Table'!$A$4:$O$4,0))</f>
        <v>5840816</v>
      </c>
      <c r="I33" s="92">
        <f>INDEX('Sort Table'!$A$4:$O$1304,MATCH(CONCATENATE($B33,"-",$C33),'Sort Table'!$A$4:$A$1304,0),MATCH(I$6,'Sort Table'!$A$4:$O$4,0))</f>
        <v>6004206</v>
      </c>
      <c r="J33" s="92">
        <f>INDEX('Sort Table'!$A$4:$O$1304,MATCH(CONCATENATE($B33,"-",$C33),'Sort Table'!$A$4:$A$1304,0),MATCH(J$6,'Sort Table'!$A$4:$O$4,0))</f>
        <v>6211056</v>
      </c>
      <c r="K33" s="92">
        <f>INDEX('Sort Table'!$A$4:$O$1304,MATCH(CONCATENATE($B33,"-",$C33),'Sort Table'!$A$4:$A$1304,0),MATCH(K$6,'Sort Table'!$A$4:$O$4,0))</f>
        <v>6508255</v>
      </c>
      <c r="L33" s="92">
        <f>INDEX('Sort Table'!$A$4:$O$1304,MATCH(CONCATENATE($B33,"-",$C33),'Sort Table'!$A$4:$A$1304,0),MATCH(L$6,'Sort Table'!$A$4:$O$4,0))</f>
        <v>5816683</v>
      </c>
      <c r="M33" s="92">
        <f>INDEX('Sort Table'!$A$4:$O$1304,MATCH(CONCATENATE($B33,"-",$C33),'Sort Table'!$A$4:$A$1304,0),MATCH(M$6,'Sort Table'!$A$4:$O$4,0))</f>
        <v>5320273</v>
      </c>
      <c r="N33" s="92">
        <f>INDEX('Sort Table'!$A$4:$O$1304,MATCH(CONCATENATE($B33,"-",$C33),'Sort Table'!$A$4:$A$1304,0),MATCH(N$6,'Sort Table'!$A$4:$O$4,0))</f>
        <v>4306542</v>
      </c>
      <c r="O33" s="92">
        <f>INDEX('Sort Table'!$A$4:$O$1304,MATCH(CONCATENATE($B33,"-",$C33),'Sort Table'!$A$4:$A$1304,0),MATCH(O$6,'Sort Table'!$A$4:$O$4,0))</f>
        <v>4695773</v>
      </c>
      <c r="P33" s="92">
        <f t="shared" si="3"/>
        <v>63421442</v>
      </c>
      <c r="Q33" s="71">
        <f t="shared" si="4"/>
        <v>5.7234948880390739E-4</v>
      </c>
    </row>
    <row r="34" spans="1:17" x14ac:dyDescent="0.25">
      <c r="A34" s="65" t="s">
        <v>2</v>
      </c>
      <c r="B34" s="65" t="s">
        <v>2</v>
      </c>
      <c r="C34" s="65" t="s">
        <v>9</v>
      </c>
      <c r="D34" s="92">
        <f>INDEX('Sort Table'!$A$4:$O$1304,MATCH(CONCATENATE($B34,"-",$C34),'Sort Table'!$A$4:$A$1304,0),MATCH(D$6,'Sort Table'!$A$4:$O$4,0))</f>
        <v>3643984</v>
      </c>
      <c r="E34" s="92">
        <f>INDEX('Sort Table'!$A$4:$O$1304,MATCH(CONCATENATE($B34,"-",$C34),'Sort Table'!$A$4:$A$1304,0),MATCH(E$6,'Sort Table'!$A$4:$O$4,0))</f>
        <v>2606702</v>
      </c>
      <c r="F34" s="92">
        <f>INDEX('Sort Table'!$A$4:$O$1304,MATCH(CONCATENATE($B34,"-",$C34),'Sort Table'!$A$4:$A$1304,0),MATCH(F$6,'Sort Table'!$A$4:$O$4,0))</f>
        <v>2685405</v>
      </c>
      <c r="G34" s="92">
        <f>INDEX('Sort Table'!$A$4:$O$1304,MATCH(CONCATENATE($B34,"-",$C34),'Sort Table'!$A$4:$A$1304,0),MATCH(G$6,'Sort Table'!$A$4:$O$4,0))</f>
        <v>2650109</v>
      </c>
      <c r="H34" s="92">
        <f>INDEX('Sort Table'!$A$4:$O$1304,MATCH(CONCATENATE($B34,"-",$C34),'Sort Table'!$A$4:$A$1304,0),MATCH(H$6,'Sort Table'!$A$4:$O$4,0))</f>
        <v>3184909</v>
      </c>
      <c r="I34" s="92">
        <f>INDEX('Sort Table'!$A$4:$O$1304,MATCH(CONCATENATE($B34,"-",$C34),'Sort Table'!$A$4:$A$1304,0),MATCH(I$6,'Sort Table'!$A$4:$O$4,0))</f>
        <v>3664642</v>
      </c>
      <c r="J34" s="92">
        <f>INDEX('Sort Table'!$A$4:$O$1304,MATCH(CONCATENATE($B34,"-",$C34),'Sort Table'!$A$4:$A$1304,0),MATCH(J$6,'Sort Table'!$A$4:$O$4,0))</f>
        <v>3860323</v>
      </c>
      <c r="K34" s="92">
        <f>INDEX('Sort Table'!$A$4:$O$1304,MATCH(CONCATENATE($B34,"-",$C34),'Sort Table'!$A$4:$A$1304,0),MATCH(K$6,'Sort Table'!$A$4:$O$4,0))</f>
        <v>4054256</v>
      </c>
      <c r="L34" s="92">
        <f>INDEX('Sort Table'!$A$4:$O$1304,MATCH(CONCATENATE($B34,"-",$C34),'Sort Table'!$A$4:$A$1304,0),MATCH(L$6,'Sort Table'!$A$4:$O$4,0))</f>
        <v>3505075</v>
      </c>
      <c r="M34" s="92">
        <f>INDEX('Sort Table'!$A$4:$O$1304,MATCH(CONCATENATE($B34,"-",$C34),'Sort Table'!$A$4:$A$1304,0),MATCH(M$6,'Sort Table'!$A$4:$O$4,0))</f>
        <v>2903655</v>
      </c>
      <c r="N34" s="92">
        <f>INDEX('Sort Table'!$A$4:$O$1304,MATCH(CONCATENATE($B34,"-",$C34),'Sort Table'!$A$4:$A$1304,0),MATCH(N$6,'Sort Table'!$A$4:$O$4,0))</f>
        <v>2827855</v>
      </c>
      <c r="O34" s="92">
        <f>INDEX('Sort Table'!$A$4:$O$1304,MATCH(CONCATENATE($B34,"-",$C34),'Sort Table'!$A$4:$A$1304,0),MATCH(O$6,'Sort Table'!$A$4:$O$4,0))</f>
        <v>2884736</v>
      </c>
      <c r="P34" s="92">
        <f t="shared" si="3"/>
        <v>38471651</v>
      </c>
      <c r="Q34" s="71">
        <f t="shared" si="4"/>
        <v>3.4718904346722881E-4</v>
      </c>
    </row>
    <row r="35" spans="1:17" x14ac:dyDescent="0.25">
      <c r="A35" s="65"/>
      <c r="B35" s="65"/>
      <c r="C35" s="65"/>
      <c r="D35" s="65"/>
      <c r="E35" s="65"/>
      <c r="F35" s="65"/>
      <c r="G35" s="65"/>
      <c r="H35" s="65"/>
      <c r="I35" s="65"/>
      <c r="J35" s="65"/>
      <c r="K35" s="65"/>
      <c r="L35" s="65"/>
      <c r="M35" s="65"/>
      <c r="N35" s="65"/>
      <c r="O35" s="65"/>
      <c r="P35" s="65"/>
      <c r="Q35" s="81"/>
    </row>
    <row r="36" spans="1:17" x14ac:dyDescent="0.25">
      <c r="A36" s="94" t="s">
        <v>465</v>
      </c>
      <c r="B36" s="94"/>
      <c r="C36" s="94"/>
      <c r="D36" s="86">
        <f>SUM(D27:D34)</f>
        <v>382432817</v>
      </c>
      <c r="E36" s="86">
        <f>SUM(E27:E34)</f>
        <v>355047580</v>
      </c>
      <c r="F36" s="86">
        <f t="shared" ref="F36:O36" si="5">SUM(F27:F34)</f>
        <v>376778766</v>
      </c>
      <c r="G36" s="86">
        <f>SUM(G27:G34)</f>
        <v>394994980</v>
      </c>
      <c r="H36" s="86">
        <f t="shared" si="5"/>
        <v>454635526</v>
      </c>
      <c r="I36" s="86">
        <f t="shared" si="5"/>
        <v>557459850</v>
      </c>
      <c r="J36" s="86">
        <f t="shared" si="5"/>
        <v>610120946</v>
      </c>
      <c r="K36" s="86">
        <f t="shared" si="5"/>
        <v>640833804</v>
      </c>
      <c r="L36" s="86">
        <f t="shared" si="5"/>
        <v>543765881</v>
      </c>
      <c r="M36" s="86">
        <f t="shared" si="5"/>
        <v>514077713</v>
      </c>
      <c r="N36" s="86">
        <f t="shared" si="5"/>
        <v>384703086</v>
      </c>
      <c r="O36" s="86">
        <f t="shared" si="5"/>
        <v>385765466</v>
      </c>
      <c r="P36" s="86">
        <f>SUM(P27:P34)</f>
        <v>5600616415</v>
      </c>
      <c r="Q36" s="80">
        <f>+P36/$P$38</f>
        <v>5.0542999985904169E-2</v>
      </c>
    </row>
    <row r="37" spans="1:17" x14ac:dyDescent="0.25">
      <c r="A37" s="65"/>
      <c r="B37" s="65"/>
      <c r="C37" s="65"/>
      <c r="D37" s="65"/>
      <c r="E37" s="65"/>
      <c r="F37" s="65"/>
      <c r="G37" s="65"/>
      <c r="H37" s="65"/>
      <c r="I37" s="65"/>
      <c r="J37" s="65"/>
      <c r="K37" s="65"/>
      <c r="L37" s="65"/>
      <c r="M37" s="65"/>
      <c r="N37" s="65"/>
      <c r="O37" s="65"/>
      <c r="P37" s="65"/>
      <c r="Q37" s="81"/>
    </row>
    <row r="38" spans="1:17" ht="13.8" thickBot="1" x14ac:dyDescent="0.3">
      <c r="A38" s="65" t="s">
        <v>461</v>
      </c>
      <c r="B38" s="65"/>
      <c r="C38" s="65"/>
      <c r="D38" s="82">
        <f t="shared" ref="D38:P38" si="6">+D26+D36</f>
        <v>8676632587</v>
      </c>
      <c r="E38" s="82">
        <f t="shared" si="6"/>
        <v>7938116535</v>
      </c>
      <c r="F38" s="82">
        <f t="shared" si="6"/>
        <v>7758937043</v>
      </c>
      <c r="G38" s="82">
        <f t="shared" si="6"/>
        <v>8170075513</v>
      </c>
      <c r="H38" s="82">
        <f t="shared" si="6"/>
        <v>9580981768</v>
      </c>
      <c r="I38" s="82">
        <f t="shared" si="6"/>
        <v>10047556207</v>
      </c>
      <c r="J38" s="82">
        <f t="shared" si="6"/>
        <v>10625839178</v>
      </c>
      <c r="K38" s="82">
        <f t="shared" si="6"/>
        <v>11130738224</v>
      </c>
      <c r="L38" s="82">
        <f t="shared" si="6"/>
        <v>11080752477</v>
      </c>
      <c r="M38" s="82">
        <f t="shared" si="6"/>
        <v>9652154829</v>
      </c>
      <c r="N38" s="82">
        <f t="shared" si="6"/>
        <v>8233782969</v>
      </c>
      <c r="O38" s="82">
        <f t="shared" si="6"/>
        <v>7913375878</v>
      </c>
      <c r="P38" s="82">
        <f t="shared" si="6"/>
        <v>110808943208</v>
      </c>
      <c r="Q38" s="83">
        <f>+P38/$P$38</f>
        <v>1</v>
      </c>
    </row>
    <row r="39" spans="1:17" ht="13.8" thickTop="1" x14ac:dyDescent="0.25"/>
    <row r="45" spans="1:17" x14ac:dyDescent="0.25">
      <c r="B45" s="65"/>
      <c r="D45" s="67"/>
    </row>
    <row r="46" spans="1:17" x14ac:dyDescent="0.25">
      <c r="B46" s="65"/>
      <c r="D46" s="67"/>
    </row>
    <row r="47" spans="1:17" x14ac:dyDescent="0.25">
      <c r="B47" s="65"/>
      <c r="D47" s="67"/>
    </row>
    <row r="48" spans="1:17" x14ac:dyDescent="0.25">
      <c r="B48" s="65"/>
      <c r="D48" s="67"/>
    </row>
    <row r="49" spans="2:4" x14ac:dyDescent="0.25">
      <c r="B49" s="65"/>
      <c r="D49" s="67"/>
    </row>
    <row r="50" spans="2:4" x14ac:dyDescent="0.25">
      <c r="B50" s="65"/>
      <c r="D50" s="67"/>
    </row>
    <row r="51" spans="2:4" x14ac:dyDescent="0.25">
      <c r="B51" s="65"/>
      <c r="D51" s="67"/>
    </row>
    <row r="52" spans="2:4" x14ac:dyDescent="0.25">
      <c r="B52" s="65"/>
      <c r="D52" s="67"/>
    </row>
    <row r="53" spans="2:4" x14ac:dyDescent="0.25">
      <c r="B53" s="65"/>
      <c r="D53" s="67"/>
    </row>
  </sheetData>
  <sortState ref="A5:Q21">
    <sortCondition descending="1" ref="P5:P21"/>
  </sortState>
  <pageMargins left="0.5" right="0.5" top="1" bottom="1" header="0.5" footer="0.5"/>
  <pageSetup scale="6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369"/>
  <sheetViews>
    <sheetView workbookViewId="0">
      <pane ySplit="4" topLeftCell="A5" activePane="bottomLeft" state="frozen"/>
      <selection sqref="A1:XFD1756"/>
      <selection pane="bottomLeft" activeCell="A2" sqref="A1:A2"/>
    </sheetView>
  </sheetViews>
  <sheetFormatPr defaultRowHeight="14.4" x14ac:dyDescent="0.3"/>
  <cols>
    <col min="1" max="1" width="14.88671875" bestFit="1" customWidth="1"/>
    <col min="2" max="2" width="15.88671875" bestFit="1" customWidth="1"/>
  </cols>
  <sheetData>
    <row r="1" spans="1:2" x14ac:dyDescent="0.3">
      <c r="A1" s="150" t="s">
        <v>492</v>
      </c>
    </row>
    <row r="2" spans="1:2" x14ac:dyDescent="0.3">
      <c r="A2" s="150" t="s">
        <v>485</v>
      </c>
    </row>
    <row r="4" spans="1:2" x14ac:dyDescent="0.3">
      <c r="A4" s="7" t="s">
        <v>331</v>
      </c>
      <c r="B4" s="7" t="s">
        <v>332</v>
      </c>
    </row>
    <row r="5" spans="1:2" x14ac:dyDescent="0.3">
      <c r="A5" s="6">
        <v>41640.296064814815</v>
      </c>
      <c r="B5" s="6">
        <v>41640.737314814818</v>
      </c>
    </row>
    <row r="6" spans="1:2" x14ac:dyDescent="0.3">
      <c r="A6" s="6">
        <v>41641.296249999999</v>
      </c>
      <c r="B6" s="6">
        <v>41641.737743055557</v>
      </c>
    </row>
    <row r="7" spans="1:2" x14ac:dyDescent="0.3">
      <c r="A7" s="6">
        <v>41642.296423611115</v>
      </c>
      <c r="B7" s="6">
        <v>41642.738182870373</v>
      </c>
    </row>
    <row r="8" spans="1:2" x14ac:dyDescent="0.3">
      <c r="A8" s="6">
        <v>41643.296597222223</v>
      </c>
      <c r="B8" s="6">
        <v>41643.738634259258</v>
      </c>
    </row>
    <row r="9" spans="1:2" x14ac:dyDescent="0.3">
      <c r="A9" s="6">
        <v>41644.296736111108</v>
      </c>
      <c r="B9" s="6">
        <v>41644.739085648151</v>
      </c>
    </row>
    <row r="10" spans="1:2" x14ac:dyDescent="0.3">
      <c r="A10" s="6">
        <v>41645.296875</v>
      </c>
      <c r="B10" s="6">
        <v>41645.739548611113</v>
      </c>
    </row>
    <row r="11" spans="1:2" x14ac:dyDescent="0.3">
      <c r="A11" s="6">
        <v>41646.296990740739</v>
      </c>
      <c r="B11" s="6">
        <v>41646.740011574075</v>
      </c>
    </row>
    <row r="12" spans="1:2" x14ac:dyDescent="0.3">
      <c r="A12" s="6">
        <v>41647.297094907408</v>
      </c>
      <c r="B12" s="6">
        <v>41647.740486111114</v>
      </c>
    </row>
    <row r="13" spans="1:2" x14ac:dyDescent="0.3">
      <c r="A13" s="6">
        <v>41648.2971875</v>
      </c>
      <c r="B13" s="6">
        <v>41648.740972222222</v>
      </c>
    </row>
    <row r="14" spans="1:2" x14ac:dyDescent="0.3">
      <c r="A14" s="6">
        <v>41649.297256944446</v>
      </c>
      <c r="B14" s="6">
        <v>41649.741446759261</v>
      </c>
    </row>
    <row r="15" spans="1:2" x14ac:dyDescent="0.3">
      <c r="A15" s="6">
        <v>41650.297314814816</v>
      </c>
      <c r="B15" s="6">
        <v>41650.741944444446</v>
      </c>
    </row>
    <row r="16" spans="1:2" x14ac:dyDescent="0.3">
      <c r="A16" s="6">
        <v>41651.297361111108</v>
      </c>
      <c r="B16" s="6">
        <v>41651.742430555554</v>
      </c>
    </row>
    <row r="17" spans="1:2" x14ac:dyDescent="0.3">
      <c r="A17" s="6">
        <v>41652.297384259262</v>
      </c>
      <c r="B17" s="6">
        <v>41652.742939814816</v>
      </c>
    </row>
    <row r="18" spans="1:2" x14ac:dyDescent="0.3">
      <c r="A18" s="6">
        <v>41653.297395833331</v>
      </c>
      <c r="B18" s="6">
        <v>41653.743437500001</v>
      </c>
    </row>
    <row r="19" spans="1:2" x14ac:dyDescent="0.3">
      <c r="A19" s="6">
        <v>41654.297384259262</v>
      </c>
      <c r="B19" s="6">
        <v>41654.743946759256</v>
      </c>
    </row>
    <row r="20" spans="1:2" x14ac:dyDescent="0.3">
      <c r="A20" s="6">
        <v>41655.297372685185</v>
      </c>
      <c r="B20" s="6">
        <v>41655.744456018518</v>
      </c>
    </row>
    <row r="21" spans="1:2" x14ac:dyDescent="0.3">
      <c r="A21" s="6">
        <v>41656.297326388885</v>
      </c>
      <c r="B21" s="6">
        <v>41656.74496527778</v>
      </c>
    </row>
    <row r="22" spans="1:2" x14ac:dyDescent="0.3">
      <c r="A22" s="6">
        <v>41657.297280092593</v>
      </c>
      <c r="B22" s="6">
        <v>41657.745474537034</v>
      </c>
    </row>
    <row r="23" spans="1:2" x14ac:dyDescent="0.3">
      <c r="A23" s="6">
        <v>41658.297210648147</v>
      </c>
      <c r="B23" s="6">
        <v>41658.745995370373</v>
      </c>
    </row>
    <row r="24" spans="1:2" x14ac:dyDescent="0.3">
      <c r="A24" s="6">
        <v>41659.297118055554</v>
      </c>
      <c r="B24" s="6">
        <v>41659.746504629627</v>
      </c>
    </row>
    <row r="25" spans="1:2" x14ac:dyDescent="0.3">
      <c r="A25" s="6">
        <v>41660.297013888892</v>
      </c>
      <c r="B25" s="6">
        <v>41660.747025462966</v>
      </c>
    </row>
    <row r="26" spans="1:2" x14ac:dyDescent="0.3">
      <c r="A26" s="6">
        <v>41661.296898148146</v>
      </c>
      <c r="B26" s="6">
        <v>41661.747546296298</v>
      </c>
    </row>
    <row r="27" spans="1:2" x14ac:dyDescent="0.3">
      <c r="A27" s="8">
        <v>41662.296770833331</v>
      </c>
      <c r="B27" s="8">
        <v>41662.748067129629</v>
      </c>
    </row>
    <row r="28" spans="1:2" x14ac:dyDescent="0.3">
      <c r="A28" s="6">
        <v>41663.296620370369</v>
      </c>
      <c r="B28" s="6">
        <v>41663.74858796296</v>
      </c>
    </row>
    <row r="29" spans="1:2" x14ac:dyDescent="0.3">
      <c r="A29" s="6">
        <v>41664.296446759261</v>
      </c>
      <c r="B29" s="6">
        <v>41664.749108796299</v>
      </c>
    </row>
    <row r="30" spans="1:2" x14ac:dyDescent="0.3">
      <c r="A30" s="6">
        <v>41665.296273148146</v>
      </c>
      <c r="B30" s="6">
        <v>41665.74962962963</v>
      </c>
    </row>
    <row r="31" spans="1:2" x14ac:dyDescent="0.3">
      <c r="A31" s="6">
        <v>41666.296064814815</v>
      </c>
      <c r="B31" s="6">
        <v>41666.750150462962</v>
      </c>
    </row>
    <row r="32" spans="1:2" x14ac:dyDescent="0.3">
      <c r="A32" s="6">
        <v>41667.295856481483</v>
      </c>
      <c r="B32" s="6">
        <v>41667.750659722224</v>
      </c>
    </row>
    <row r="33" spans="1:2" x14ac:dyDescent="0.3">
      <c r="A33" s="6">
        <v>41668.295624999999</v>
      </c>
      <c r="B33" s="6">
        <v>41668.751180555555</v>
      </c>
    </row>
    <row r="34" spans="1:2" x14ac:dyDescent="0.3">
      <c r="A34" s="6">
        <v>41669.295381944445</v>
      </c>
      <c r="B34" s="6">
        <v>41669.751701388886</v>
      </c>
    </row>
    <row r="35" spans="1:2" x14ac:dyDescent="0.3">
      <c r="A35" s="6">
        <v>41670.295115740744</v>
      </c>
      <c r="B35" s="6">
        <v>41670.752210648148</v>
      </c>
    </row>
    <row r="36" spans="1:2" x14ac:dyDescent="0.3">
      <c r="A36" s="6">
        <v>41671.29483796296</v>
      </c>
      <c r="B36" s="6">
        <v>41671.75271990741</v>
      </c>
    </row>
    <row r="37" spans="1:2" x14ac:dyDescent="0.3">
      <c r="A37" s="6">
        <v>41672.294548611113</v>
      </c>
      <c r="B37" s="6">
        <v>41672.753229166665</v>
      </c>
    </row>
    <row r="38" spans="1:2" x14ac:dyDescent="0.3">
      <c r="A38" s="6">
        <v>41673.294236111113</v>
      </c>
      <c r="B38" s="6">
        <v>41673.753738425927</v>
      </c>
    </row>
    <row r="39" spans="1:2" x14ac:dyDescent="0.3">
      <c r="A39" s="6">
        <v>41674.293923611112</v>
      </c>
      <c r="B39" s="6">
        <v>41674.754236111112</v>
      </c>
    </row>
    <row r="40" spans="1:2" x14ac:dyDescent="0.3">
      <c r="A40" s="6">
        <v>41675.293576388889</v>
      </c>
      <c r="B40" s="6">
        <v>41675.754745370374</v>
      </c>
    </row>
    <row r="41" spans="1:2" x14ac:dyDescent="0.3">
      <c r="A41" s="6">
        <v>41676.293229166666</v>
      </c>
      <c r="B41" s="6">
        <v>41676.755243055559</v>
      </c>
    </row>
    <row r="42" spans="1:2" x14ac:dyDescent="0.3">
      <c r="A42" s="6">
        <v>41677.292858796296</v>
      </c>
      <c r="B42" s="6">
        <v>41677.755729166667</v>
      </c>
    </row>
    <row r="43" spans="1:2" x14ac:dyDescent="0.3">
      <c r="A43" s="6">
        <v>41678.29247685185</v>
      </c>
      <c r="B43" s="6">
        <v>41678.756226851852</v>
      </c>
    </row>
    <row r="44" spans="1:2" x14ac:dyDescent="0.3">
      <c r="A44" s="6">
        <v>41679.292083333334</v>
      </c>
      <c r="B44" s="6">
        <v>41679.756712962961</v>
      </c>
    </row>
    <row r="45" spans="1:2" x14ac:dyDescent="0.3">
      <c r="A45" s="6">
        <v>41680.291678240741</v>
      </c>
      <c r="B45" s="6">
        <v>41680.757199074076</v>
      </c>
    </row>
    <row r="46" spans="1:2" x14ac:dyDescent="0.3">
      <c r="A46" s="6">
        <v>41681.291250000002</v>
      </c>
      <c r="B46" s="6">
        <v>41681.757673611108</v>
      </c>
    </row>
    <row r="47" spans="1:2" x14ac:dyDescent="0.3">
      <c r="A47" s="6">
        <v>41682.290810185186</v>
      </c>
      <c r="B47" s="6">
        <v>41682.758148148147</v>
      </c>
    </row>
    <row r="48" spans="1:2" x14ac:dyDescent="0.3">
      <c r="A48" s="6">
        <v>41683.290358796294</v>
      </c>
      <c r="B48" s="6">
        <v>41683.758622685185</v>
      </c>
    </row>
    <row r="49" spans="1:2" x14ac:dyDescent="0.3">
      <c r="A49" s="6">
        <v>41684.289895833332</v>
      </c>
      <c r="B49" s="6">
        <v>41684.759085648147</v>
      </c>
    </row>
    <row r="50" spans="1:2" x14ac:dyDescent="0.3">
      <c r="A50" s="6">
        <v>41685.289421296293</v>
      </c>
      <c r="B50" s="6">
        <v>41685.759548611109</v>
      </c>
    </row>
    <row r="51" spans="1:2" x14ac:dyDescent="0.3">
      <c r="A51" s="6">
        <v>41686.288923611108</v>
      </c>
      <c r="B51" s="6">
        <v>41686.76</v>
      </c>
    </row>
    <row r="52" spans="1:2" x14ac:dyDescent="0.3">
      <c r="A52" s="6">
        <v>41687.288425925923</v>
      </c>
      <c r="B52" s="6">
        <v>41687.760451388887</v>
      </c>
    </row>
    <row r="53" spans="1:2" x14ac:dyDescent="0.3">
      <c r="A53" s="6">
        <v>41688.287905092591</v>
      </c>
      <c r="B53" s="6">
        <v>41688.76090277778</v>
      </c>
    </row>
    <row r="54" spans="1:2" x14ac:dyDescent="0.3">
      <c r="A54" s="6">
        <v>41689.287372685183</v>
      </c>
      <c r="B54" s="6">
        <v>41689.761342592596</v>
      </c>
    </row>
    <row r="55" spans="1:2" x14ac:dyDescent="0.3">
      <c r="A55" s="6">
        <v>41690.286840277775</v>
      </c>
      <c r="B55" s="6">
        <v>41690.761782407404</v>
      </c>
    </row>
    <row r="56" spans="1:2" x14ac:dyDescent="0.3">
      <c r="A56" s="6">
        <v>41691.28628472222</v>
      </c>
      <c r="B56" s="6">
        <v>41691.76221064815</v>
      </c>
    </row>
    <row r="57" spans="1:2" x14ac:dyDescent="0.3">
      <c r="A57" s="6">
        <v>41692.285717592589</v>
      </c>
      <c r="B57" s="6">
        <v>41692.762638888889</v>
      </c>
    </row>
    <row r="58" spans="1:2" x14ac:dyDescent="0.3">
      <c r="A58" s="6">
        <v>41693.285150462965</v>
      </c>
      <c r="B58" s="6">
        <v>41693.763067129628</v>
      </c>
    </row>
    <row r="59" spans="1:2" x14ac:dyDescent="0.3">
      <c r="A59" s="8">
        <v>41694.284560185188</v>
      </c>
      <c r="B59" s="8">
        <v>41694.763483796298</v>
      </c>
    </row>
    <row r="60" spans="1:2" x14ac:dyDescent="0.3">
      <c r="A60" s="6">
        <v>41695.28396990741</v>
      </c>
      <c r="B60" s="6">
        <v>41695.76390046296</v>
      </c>
    </row>
    <row r="61" spans="1:2" x14ac:dyDescent="0.3">
      <c r="A61" s="6">
        <v>41696.283356481479</v>
      </c>
      <c r="B61" s="6">
        <v>41696.764305555553</v>
      </c>
    </row>
    <row r="62" spans="1:2" x14ac:dyDescent="0.3">
      <c r="A62" s="6">
        <v>41697.282743055555</v>
      </c>
      <c r="B62" s="6">
        <v>41697.764710648145</v>
      </c>
    </row>
    <row r="63" spans="1:2" x14ac:dyDescent="0.3">
      <c r="A63" s="6">
        <v>41698.282118055555</v>
      </c>
      <c r="B63" s="6">
        <v>41698.765104166669</v>
      </c>
    </row>
    <row r="64" spans="1:2" x14ac:dyDescent="0.3">
      <c r="A64" s="6">
        <v>41699.281481481485</v>
      </c>
      <c r="B64" s="6">
        <v>41699.765497685185</v>
      </c>
    </row>
    <row r="65" spans="1:2" x14ac:dyDescent="0.3">
      <c r="A65" s="6">
        <v>41700.280844907407</v>
      </c>
      <c r="B65" s="6">
        <v>41700.7658912037</v>
      </c>
    </row>
    <row r="66" spans="1:2" x14ac:dyDescent="0.3">
      <c r="A66" s="6">
        <v>41701.280185185184</v>
      </c>
      <c r="B66" s="6">
        <v>41701.766273148147</v>
      </c>
    </row>
    <row r="67" spans="1:2" x14ac:dyDescent="0.3">
      <c r="A67" s="6">
        <v>41702.27952546296</v>
      </c>
      <c r="B67" s="6">
        <v>41702.766655092593</v>
      </c>
    </row>
    <row r="68" spans="1:2" x14ac:dyDescent="0.3">
      <c r="A68" s="6">
        <v>41703.278854166667</v>
      </c>
      <c r="B68" s="6">
        <v>41703.767025462963</v>
      </c>
    </row>
    <row r="69" spans="1:2" x14ac:dyDescent="0.3">
      <c r="A69" s="6">
        <v>41704.278182870374</v>
      </c>
      <c r="B69" s="6">
        <v>41704.767395833333</v>
      </c>
    </row>
    <row r="70" spans="1:2" x14ac:dyDescent="0.3">
      <c r="A70" s="6">
        <v>41705.277499999997</v>
      </c>
      <c r="B70" s="6">
        <v>41705.767766203702</v>
      </c>
    </row>
    <row r="71" spans="1:2" x14ac:dyDescent="0.3">
      <c r="A71" s="6">
        <v>41706.276805555557</v>
      </c>
      <c r="B71" s="6">
        <v>41706.768125000002</v>
      </c>
    </row>
    <row r="72" spans="1:2" x14ac:dyDescent="0.3">
      <c r="A72" s="6">
        <v>41707.317777777775</v>
      </c>
      <c r="B72" s="6">
        <v>41707.810150462959</v>
      </c>
    </row>
    <row r="73" spans="1:2" x14ac:dyDescent="0.3">
      <c r="A73" s="6">
        <v>41708.317071759258</v>
      </c>
      <c r="B73" s="6">
        <v>41708.81050925926</v>
      </c>
    </row>
    <row r="74" spans="1:2" x14ac:dyDescent="0.3">
      <c r="A74" s="6">
        <v>41709.316365740742</v>
      </c>
      <c r="B74" s="6">
        <v>41709.810856481483</v>
      </c>
    </row>
    <row r="75" spans="1:2" x14ac:dyDescent="0.3">
      <c r="A75" s="6">
        <v>41710.315648148149</v>
      </c>
      <c r="B75" s="6">
        <v>41710.811203703706</v>
      </c>
    </row>
    <row r="76" spans="1:2" x14ac:dyDescent="0.3">
      <c r="A76" s="6">
        <v>41711.314930555556</v>
      </c>
      <c r="B76" s="6">
        <v>41711.811539351853</v>
      </c>
    </row>
    <row r="77" spans="1:2" x14ac:dyDescent="0.3">
      <c r="A77" s="6">
        <v>41712.314201388886</v>
      </c>
      <c r="B77" s="6">
        <v>41712.811886574076</v>
      </c>
    </row>
    <row r="78" spans="1:2" x14ac:dyDescent="0.3">
      <c r="A78" s="6">
        <v>41713.313472222224</v>
      </c>
      <c r="B78" s="6">
        <v>41713.812222222223</v>
      </c>
    </row>
    <row r="79" spans="1:2" x14ac:dyDescent="0.3">
      <c r="A79" s="6">
        <v>41714.312743055554</v>
      </c>
      <c r="B79" s="6">
        <v>41714.812557870369</v>
      </c>
    </row>
    <row r="80" spans="1:2" x14ac:dyDescent="0.3">
      <c r="A80" s="6">
        <v>41715.312013888892</v>
      </c>
      <c r="B80" s="6">
        <v>41715.812881944446</v>
      </c>
    </row>
    <row r="81" spans="1:2" x14ac:dyDescent="0.3">
      <c r="A81" s="6">
        <v>41716.311273148145</v>
      </c>
      <c r="B81" s="6">
        <v>41716.813206018516</v>
      </c>
    </row>
    <row r="82" spans="1:2" x14ac:dyDescent="0.3">
      <c r="A82" s="6">
        <v>41717.310520833336</v>
      </c>
      <c r="B82" s="6">
        <v>41717.813530092593</v>
      </c>
    </row>
    <row r="83" spans="1:2" x14ac:dyDescent="0.3">
      <c r="A83" s="6">
        <v>41718.30978009259</v>
      </c>
      <c r="B83" s="6">
        <v>41718.813854166663</v>
      </c>
    </row>
    <row r="84" spans="1:2" x14ac:dyDescent="0.3">
      <c r="A84" s="6">
        <v>41719.309027777781</v>
      </c>
      <c r="B84" s="6">
        <v>41719.81417824074</v>
      </c>
    </row>
    <row r="85" spans="1:2" x14ac:dyDescent="0.3">
      <c r="A85" s="6">
        <v>41720.308275462965</v>
      </c>
      <c r="B85" s="6">
        <v>41720.81449074074</v>
      </c>
    </row>
    <row r="86" spans="1:2" x14ac:dyDescent="0.3">
      <c r="A86" s="8">
        <v>41721.307523148149</v>
      </c>
      <c r="B86" s="8">
        <v>41721.814814814818</v>
      </c>
    </row>
    <row r="87" spans="1:2" x14ac:dyDescent="0.3">
      <c r="A87" s="6">
        <v>41722.306770833333</v>
      </c>
      <c r="B87" s="6">
        <v>41722.815127314818</v>
      </c>
    </row>
    <row r="88" spans="1:2" x14ac:dyDescent="0.3">
      <c r="A88" s="6">
        <v>41723.306018518517</v>
      </c>
      <c r="B88" s="6">
        <v>41723.815439814818</v>
      </c>
    </row>
    <row r="89" spans="1:2" x14ac:dyDescent="0.3">
      <c r="A89" s="6">
        <v>41724.305266203701</v>
      </c>
      <c r="B89" s="6">
        <v>41724.815752314818</v>
      </c>
    </row>
    <row r="90" spans="1:2" x14ac:dyDescent="0.3">
      <c r="A90" s="6">
        <v>41725.304513888892</v>
      </c>
      <c r="B90" s="6">
        <v>41725.816053240742</v>
      </c>
    </row>
    <row r="91" spans="1:2" x14ac:dyDescent="0.3">
      <c r="A91" s="6">
        <v>41726.303761574076</v>
      </c>
      <c r="B91" s="6">
        <v>41726.816365740742</v>
      </c>
    </row>
    <row r="92" spans="1:2" x14ac:dyDescent="0.3">
      <c r="A92" s="6">
        <v>41727.302997685183</v>
      </c>
      <c r="B92" s="6">
        <v>41727.816678240742</v>
      </c>
    </row>
    <row r="93" spans="1:2" x14ac:dyDescent="0.3">
      <c r="A93" s="6">
        <v>41728.302256944444</v>
      </c>
      <c r="B93" s="6">
        <v>41728.816979166666</v>
      </c>
    </row>
    <row r="94" spans="1:2" x14ac:dyDescent="0.3">
      <c r="A94" s="6">
        <v>41729.301504629628</v>
      </c>
      <c r="B94" s="6">
        <v>41729.817291666666</v>
      </c>
    </row>
    <row r="95" spans="1:2" x14ac:dyDescent="0.3">
      <c r="A95" s="6">
        <v>41730.300752314812</v>
      </c>
      <c r="B95" s="6">
        <v>41730.81759259259</v>
      </c>
    </row>
    <row r="96" spans="1:2" x14ac:dyDescent="0.3">
      <c r="A96" s="6">
        <v>41731.300011574072</v>
      </c>
      <c r="B96" s="6">
        <v>41731.81790509259</v>
      </c>
    </row>
    <row r="97" spans="1:2" x14ac:dyDescent="0.3">
      <c r="A97" s="6">
        <v>41732.299259259256</v>
      </c>
      <c r="B97" s="6">
        <v>41732.818206018521</v>
      </c>
    </row>
    <row r="98" spans="1:2" x14ac:dyDescent="0.3">
      <c r="A98" s="6">
        <v>41733.298518518517</v>
      </c>
      <c r="B98" s="6">
        <v>41733.818506944444</v>
      </c>
    </row>
    <row r="99" spans="1:2" x14ac:dyDescent="0.3">
      <c r="A99" s="6">
        <v>41734.297789351855</v>
      </c>
      <c r="B99" s="6">
        <v>41734.818819444445</v>
      </c>
    </row>
    <row r="100" spans="1:2" x14ac:dyDescent="0.3">
      <c r="A100" s="6">
        <v>41735.297048611108</v>
      </c>
      <c r="B100" s="6">
        <v>41735.819120370368</v>
      </c>
    </row>
    <row r="101" spans="1:2" x14ac:dyDescent="0.3">
      <c r="A101" s="6">
        <v>41736.296319444446</v>
      </c>
      <c r="B101" s="6">
        <v>41736.819432870368</v>
      </c>
    </row>
    <row r="102" spans="1:2" x14ac:dyDescent="0.3">
      <c r="A102" s="6">
        <v>41737.295601851853</v>
      </c>
      <c r="B102" s="6">
        <v>41737.819733796299</v>
      </c>
    </row>
    <row r="103" spans="1:2" x14ac:dyDescent="0.3">
      <c r="A103" s="6">
        <v>41738.294872685183</v>
      </c>
      <c r="B103" s="6">
        <v>41738.8200462963</v>
      </c>
    </row>
    <row r="104" spans="1:2" x14ac:dyDescent="0.3">
      <c r="A104" s="6">
        <v>41739.294166666667</v>
      </c>
      <c r="B104" s="6">
        <v>41739.8203587963</v>
      </c>
    </row>
    <row r="105" spans="1:2" x14ac:dyDescent="0.3">
      <c r="A105" s="6">
        <v>41740.293449074074</v>
      </c>
      <c r="B105" s="6">
        <v>41740.820671296293</v>
      </c>
    </row>
    <row r="106" spans="1:2" x14ac:dyDescent="0.3">
      <c r="A106" s="6">
        <v>41741.292754629627</v>
      </c>
      <c r="B106" s="6">
        <v>41741.820972222224</v>
      </c>
    </row>
    <row r="107" spans="1:2" x14ac:dyDescent="0.3">
      <c r="A107" s="6">
        <v>41742.292048611111</v>
      </c>
      <c r="B107" s="6">
        <v>41742.821284722224</v>
      </c>
    </row>
    <row r="108" spans="1:2" x14ac:dyDescent="0.3">
      <c r="A108" s="6">
        <v>41743.291365740741</v>
      </c>
      <c r="B108" s="6">
        <v>41743.821597222224</v>
      </c>
    </row>
    <row r="109" spans="1:2" x14ac:dyDescent="0.3">
      <c r="A109" s="6">
        <v>41744.290682870371</v>
      </c>
      <c r="B109" s="6">
        <v>41744.821921296294</v>
      </c>
    </row>
    <row r="110" spans="1:2" x14ac:dyDescent="0.3">
      <c r="A110" s="6">
        <v>41745.29</v>
      </c>
      <c r="B110" s="6">
        <v>41745.822233796294</v>
      </c>
    </row>
    <row r="111" spans="1:2" x14ac:dyDescent="0.3">
      <c r="A111" s="6">
        <v>41746.289340277777</v>
      </c>
      <c r="B111" s="6">
        <v>41746.822557870371</v>
      </c>
    </row>
    <row r="112" spans="1:2" x14ac:dyDescent="0.3">
      <c r="A112" s="6">
        <v>41747.288668981484</v>
      </c>
      <c r="B112" s="6">
        <v>41747.822870370372</v>
      </c>
    </row>
    <row r="113" spans="1:2" x14ac:dyDescent="0.3">
      <c r="A113" s="6">
        <v>41748.28802083333</v>
      </c>
      <c r="B113" s="6">
        <v>41748.823194444441</v>
      </c>
    </row>
    <row r="114" spans="1:2" x14ac:dyDescent="0.3">
      <c r="A114" s="6">
        <v>41749.287372685183</v>
      </c>
      <c r="B114" s="6">
        <v>41749.823518518519</v>
      </c>
    </row>
    <row r="115" spans="1:2" x14ac:dyDescent="0.3">
      <c r="A115" s="6">
        <v>41750.286736111113</v>
      </c>
      <c r="B115" s="6">
        <v>41750.823842592596</v>
      </c>
    </row>
    <row r="116" spans="1:2" x14ac:dyDescent="0.3">
      <c r="A116" s="6">
        <v>41751.286111111112</v>
      </c>
      <c r="B116" s="6">
        <v>41751.824166666665</v>
      </c>
    </row>
    <row r="117" spans="1:2" x14ac:dyDescent="0.3">
      <c r="A117" s="6">
        <v>41752.285497685189</v>
      </c>
      <c r="B117" s="6">
        <v>41752.824490740742</v>
      </c>
    </row>
    <row r="118" spans="1:2" x14ac:dyDescent="0.3">
      <c r="A118" s="6">
        <v>41753.284884259258</v>
      </c>
      <c r="B118" s="6">
        <v>41753.824826388889</v>
      </c>
    </row>
    <row r="119" spans="1:2" x14ac:dyDescent="0.3">
      <c r="A119" s="6">
        <v>41754.28429398148</v>
      </c>
      <c r="B119" s="6">
        <v>41754.825162037036</v>
      </c>
    </row>
    <row r="120" spans="1:2" x14ac:dyDescent="0.3">
      <c r="A120" s="6">
        <v>41755.283703703702</v>
      </c>
      <c r="B120" s="6">
        <v>41755.825497685182</v>
      </c>
    </row>
    <row r="121" spans="1:2" x14ac:dyDescent="0.3">
      <c r="A121" s="6">
        <v>41756.283125000002</v>
      </c>
      <c r="B121" s="6">
        <v>41756.825833333336</v>
      </c>
    </row>
    <row r="122" spans="1:2" x14ac:dyDescent="0.3">
      <c r="A122" s="8">
        <v>41757.282557870371</v>
      </c>
      <c r="B122" s="8">
        <v>41757.826168981483</v>
      </c>
    </row>
    <row r="123" spans="1:2" x14ac:dyDescent="0.3">
      <c r="A123" s="6">
        <v>41758.282002314816</v>
      </c>
      <c r="B123" s="6">
        <v>41758.826504629629</v>
      </c>
    </row>
    <row r="124" spans="1:2" x14ac:dyDescent="0.3">
      <c r="A124" s="6">
        <v>41759.281458333331</v>
      </c>
      <c r="B124" s="6">
        <v>41759.826851851853</v>
      </c>
    </row>
    <row r="125" spans="1:2" x14ac:dyDescent="0.3">
      <c r="A125" s="6">
        <v>41760.280925925923</v>
      </c>
      <c r="B125" s="6">
        <v>41760.827187499999</v>
      </c>
    </row>
    <row r="126" spans="1:2" x14ac:dyDescent="0.3">
      <c r="A126" s="6">
        <v>41761.280405092592</v>
      </c>
      <c r="B126" s="6">
        <v>41761.827534722222</v>
      </c>
    </row>
    <row r="127" spans="1:2" x14ac:dyDescent="0.3">
      <c r="A127" s="6">
        <v>41762.279895833337</v>
      </c>
      <c r="B127" s="6">
        <v>41762.827881944446</v>
      </c>
    </row>
    <row r="128" spans="1:2" x14ac:dyDescent="0.3">
      <c r="A128" s="6">
        <v>41763.279398148145</v>
      </c>
      <c r="B128" s="6">
        <v>41763.828229166669</v>
      </c>
    </row>
    <row r="129" spans="1:2" x14ac:dyDescent="0.3">
      <c r="A129" s="6">
        <v>41764.278912037036</v>
      </c>
      <c r="B129" s="6">
        <v>41764.828576388885</v>
      </c>
    </row>
    <row r="130" spans="1:2" x14ac:dyDescent="0.3">
      <c r="A130" s="6">
        <v>41765.278437499997</v>
      </c>
      <c r="B130" s="6">
        <v>41765.828923611109</v>
      </c>
    </row>
    <row r="131" spans="1:2" x14ac:dyDescent="0.3">
      <c r="A131" s="6">
        <v>41766.277974537035</v>
      </c>
      <c r="B131" s="6">
        <v>41766.829270833332</v>
      </c>
    </row>
    <row r="132" spans="1:2" x14ac:dyDescent="0.3">
      <c r="A132" s="6">
        <v>41767.27753472222</v>
      </c>
      <c r="B132" s="6">
        <v>41767.829629629632</v>
      </c>
    </row>
    <row r="133" spans="1:2" x14ac:dyDescent="0.3">
      <c r="A133" s="6">
        <v>41768.277094907404</v>
      </c>
      <c r="B133" s="6">
        <v>41768.829976851855</v>
      </c>
    </row>
    <row r="134" spans="1:2" x14ac:dyDescent="0.3">
      <c r="A134" s="6">
        <v>41769.276678240742</v>
      </c>
      <c r="B134" s="6">
        <v>41769.830335648148</v>
      </c>
    </row>
    <row r="135" spans="1:2" x14ac:dyDescent="0.3">
      <c r="A135" s="6">
        <v>41770.276261574072</v>
      </c>
      <c r="B135" s="6">
        <v>41770.830682870372</v>
      </c>
    </row>
    <row r="136" spans="1:2" x14ac:dyDescent="0.3">
      <c r="A136" s="6">
        <v>41771.275868055556</v>
      </c>
      <c r="B136" s="6">
        <v>41771.831041666665</v>
      </c>
    </row>
    <row r="137" spans="1:2" x14ac:dyDescent="0.3">
      <c r="A137" s="6">
        <v>41772.27548611111</v>
      </c>
      <c r="B137" s="6">
        <v>41772.831388888888</v>
      </c>
    </row>
    <row r="138" spans="1:2" x14ac:dyDescent="0.3">
      <c r="A138" s="6">
        <v>41773.275127314817</v>
      </c>
      <c r="B138" s="6">
        <v>41773.831747685188</v>
      </c>
    </row>
    <row r="139" spans="1:2" x14ac:dyDescent="0.3">
      <c r="A139" s="6">
        <v>41774.274768518517</v>
      </c>
      <c r="B139" s="6">
        <v>41774.832106481481</v>
      </c>
    </row>
    <row r="140" spans="1:2" x14ac:dyDescent="0.3">
      <c r="A140" s="6">
        <v>41775.27443287037</v>
      </c>
      <c r="B140" s="6">
        <v>41775.832453703704</v>
      </c>
    </row>
    <row r="141" spans="1:2" x14ac:dyDescent="0.3">
      <c r="A141" s="6">
        <v>41776.274097222224</v>
      </c>
      <c r="B141" s="6">
        <v>41776.832812499997</v>
      </c>
    </row>
    <row r="142" spans="1:2" x14ac:dyDescent="0.3">
      <c r="A142" s="6">
        <v>41777.273784722223</v>
      </c>
      <c r="B142" s="6">
        <v>41777.83315972222</v>
      </c>
    </row>
    <row r="143" spans="1:2" x14ac:dyDescent="0.3">
      <c r="A143" s="6">
        <v>41778.273495370369</v>
      </c>
      <c r="B143" s="6">
        <v>41778.833506944444</v>
      </c>
    </row>
    <row r="144" spans="1:2" x14ac:dyDescent="0.3">
      <c r="A144" s="6">
        <v>41779.273206018515</v>
      </c>
      <c r="B144" s="6">
        <v>41779.833865740744</v>
      </c>
    </row>
    <row r="145" spans="1:2" x14ac:dyDescent="0.3">
      <c r="A145" s="6">
        <v>41780.272939814815</v>
      </c>
      <c r="B145" s="6">
        <v>41780.83421296296</v>
      </c>
    </row>
    <row r="146" spans="1:2" x14ac:dyDescent="0.3">
      <c r="A146" s="6">
        <v>41781.272685185184</v>
      </c>
      <c r="B146" s="6">
        <v>41781.834560185183</v>
      </c>
    </row>
    <row r="147" spans="1:2" x14ac:dyDescent="0.3">
      <c r="A147" s="8">
        <v>41782.27244212963</v>
      </c>
      <c r="B147" s="8">
        <v>41782.83489583333</v>
      </c>
    </row>
    <row r="148" spans="1:2" x14ac:dyDescent="0.3">
      <c r="A148" s="6">
        <v>41783.272210648145</v>
      </c>
      <c r="B148" s="6">
        <v>41783.835243055553</v>
      </c>
    </row>
    <row r="149" spans="1:2" x14ac:dyDescent="0.3">
      <c r="A149" s="6">
        <v>41784.272002314814</v>
      </c>
      <c r="B149" s="6">
        <v>41784.835578703707</v>
      </c>
    </row>
    <row r="150" spans="1:2" x14ac:dyDescent="0.3">
      <c r="A150" s="6">
        <v>41785.271793981483</v>
      </c>
      <c r="B150" s="6">
        <v>41785.835914351854</v>
      </c>
    </row>
    <row r="151" spans="1:2" x14ac:dyDescent="0.3">
      <c r="A151" s="6">
        <v>41786.271608796298</v>
      </c>
      <c r="B151" s="6">
        <v>41786.83625</v>
      </c>
    </row>
    <row r="152" spans="1:2" x14ac:dyDescent="0.3">
      <c r="A152" s="6">
        <v>41787.27144675926</v>
      </c>
      <c r="B152" s="6">
        <v>41787.836585648147</v>
      </c>
    </row>
    <row r="153" spans="1:2" x14ac:dyDescent="0.3">
      <c r="A153" s="6">
        <v>41788.271284722221</v>
      </c>
      <c r="B153" s="6">
        <v>41788.836909722224</v>
      </c>
    </row>
    <row r="154" spans="1:2" x14ac:dyDescent="0.3">
      <c r="A154" s="6">
        <v>41789.271145833336</v>
      </c>
      <c r="B154" s="6">
        <v>41789.837233796294</v>
      </c>
    </row>
    <row r="155" spans="1:2" x14ac:dyDescent="0.3">
      <c r="A155" s="6">
        <v>41790.271018518521</v>
      </c>
      <c r="B155" s="6">
        <v>41790.837546296294</v>
      </c>
    </row>
    <row r="156" spans="1:2" x14ac:dyDescent="0.3">
      <c r="A156" s="6">
        <v>41791.270902777775</v>
      </c>
      <c r="B156" s="6">
        <v>41791.837870370371</v>
      </c>
    </row>
    <row r="157" spans="1:2" x14ac:dyDescent="0.3">
      <c r="A157" s="6">
        <v>41792.270798611113</v>
      </c>
      <c r="B157" s="6">
        <v>41792.838171296295</v>
      </c>
    </row>
    <row r="158" spans="1:2" x14ac:dyDescent="0.3">
      <c r="A158" s="6">
        <v>41793.27070601852</v>
      </c>
      <c r="B158" s="6">
        <v>41793.838483796295</v>
      </c>
    </row>
    <row r="159" spans="1:2" x14ac:dyDescent="0.3">
      <c r="A159" s="6">
        <v>41794.270636574074</v>
      </c>
      <c r="B159" s="6">
        <v>41794.838773148149</v>
      </c>
    </row>
    <row r="160" spans="1:2" x14ac:dyDescent="0.3">
      <c r="A160" s="6">
        <v>41795.270578703705</v>
      </c>
      <c r="B160" s="6">
        <v>41795.839074074072</v>
      </c>
    </row>
    <row r="161" spans="1:2" x14ac:dyDescent="0.3">
      <c r="A161" s="6">
        <v>41796.270532407405</v>
      </c>
      <c r="B161" s="6">
        <v>41796.839363425926</v>
      </c>
    </row>
    <row r="162" spans="1:2" x14ac:dyDescent="0.3">
      <c r="A162" s="6">
        <v>41797.270497685182</v>
      </c>
      <c r="B162" s="6">
        <v>41797.839641203704</v>
      </c>
    </row>
    <row r="163" spans="1:2" x14ac:dyDescent="0.3">
      <c r="A163" s="6">
        <v>41798.270474537036</v>
      </c>
      <c r="B163" s="6">
        <v>41798.839918981481</v>
      </c>
    </row>
    <row r="164" spans="1:2" x14ac:dyDescent="0.3">
      <c r="A164" s="6">
        <v>41799.270474537036</v>
      </c>
      <c r="B164" s="6">
        <v>41799.840185185189</v>
      </c>
    </row>
    <row r="165" spans="1:2" x14ac:dyDescent="0.3">
      <c r="A165" s="6">
        <v>41800.270474537036</v>
      </c>
      <c r="B165" s="6">
        <v>41800.840439814812</v>
      </c>
    </row>
    <row r="166" spans="1:2" x14ac:dyDescent="0.3">
      <c r="A166" s="6">
        <v>41801.270497685182</v>
      </c>
      <c r="B166" s="6">
        <v>41801.840694444443</v>
      </c>
    </row>
    <row r="167" spans="1:2" x14ac:dyDescent="0.3">
      <c r="A167" s="6">
        <v>41802.270532407405</v>
      </c>
      <c r="B167" s="6">
        <v>41802.840937499997</v>
      </c>
    </row>
    <row r="168" spans="1:2" x14ac:dyDescent="0.3">
      <c r="A168" s="6">
        <v>41803.270578703705</v>
      </c>
      <c r="B168" s="6">
        <v>41803.841180555559</v>
      </c>
    </row>
    <row r="169" spans="1:2" x14ac:dyDescent="0.3">
      <c r="A169" s="6">
        <v>41804.270636574074</v>
      </c>
      <c r="B169" s="6">
        <v>41804.841400462959</v>
      </c>
    </row>
    <row r="170" spans="1:2" x14ac:dyDescent="0.3">
      <c r="A170" s="6">
        <v>41805.27070601852</v>
      </c>
      <c r="B170" s="6">
        <v>41805.841620370367</v>
      </c>
    </row>
    <row r="171" spans="1:2" x14ac:dyDescent="0.3">
      <c r="A171" s="6">
        <v>41806.270787037036</v>
      </c>
      <c r="B171" s="6">
        <v>41806.841840277775</v>
      </c>
    </row>
    <row r="172" spans="1:2" x14ac:dyDescent="0.3">
      <c r="A172" s="6">
        <v>41807.270879629628</v>
      </c>
      <c r="B172" s="6">
        <v>41807.842037037037</v>
      </c>
    </row>
    <row r="173" spans="1:2" x14ac:dyDescent="0.3">
      <c r="A173" s="6">
        <v>41808.270983796298</v>
      </c>
      <c r="B173" s="6">
        <v>41808.842233796298</v>
      </c>
    </row>
    <row r="174" spans="1:2" x14ac:dyDescent="0.3">
      <c r="A174" s="6">
        <v>41809.271099537036</v>
      </c>
      <c r="B174" s="6">
        <v>41809.842407407406</v>
      </c>
    </row>
    <row r="175" spans="1:2" x14ac:dyDescent="0.3">
      <c r="A175" s="6">
        <v>41810.271226851852</v>
      </c>
      <c r="B175" s="6">
        <v>41810.842581018522</v>
      </c>
    </row>
    <row r="176" spans="1:2" x14ac:dyDescent="0.3">
      <c r="A176" s="6">
        <v>41811.271365740744</v>
      </c>
      <c r="B176" s="6">
        <v>41811.842743055553</v>
      </c>
    </row>
    <row r="177" spans="1:2" x14ac:dyDescent="0.3">
      <c r="A177" s="6">
        <v>41812.271516203706</v>
      </c>
      <c r="B177" s="6">
        <v>41812.842893518522</v>
      </c>
    </row>
    <row r="178" spans="1:2" x14ac:dyDescent="0.3">
      <c r="A178" s="6">
        <v>41813.271666666667</v>
      </c>
      <c r="B178" s="6">
        <v>41813.843043981484</v>
      </c>
    </row>
    <row r="179" spans="1:2" x14ac:dyDescent="0.3">
      <c r="A179" s="6">
        <v>41814.271840277775</v>
      </c>
      <c r="B179" s="6">
        <v>41814.843171296299</v>
      </c>
    </row>
    <row r="180" spans="1:2" x14ac:dyDescent="0.3">
      <c r="A180" s="8">
        <v>41815.272013888891</v>
      </c>
      <c r="B180" s="8">
        <v>41815.843287037038</v>
      </c>
    </row>
    <row r="181" spans="1:2" x14ac:dyDescent="0.3">
      <c r="A181" s="6">
        <v>41816.272199074076</v>
      </c>
      <c r="B181" s="6">
        <v>41816.843391203707</v>
      </c>
    </row>
    <row r="182" spans="1:2" x14ac:dyDescent="0.3">
      <c r="A182" s="6">
        <v>41817.27239583333</v>
      </c>
      <c r="B182" s="6">
        <v>41817.8434837963</v>
      </c>
    </row>
    <row r="183" spans="1:2" x14ac:dyDescent="0.3">
      <c r="A183" s="6">
        <v>41818.272604166668</v>
      </c>
      <c r="B183" s="6">
        <v>41818.843576388892</v>
      </c>
    </row>
    <row r="184" spans="1:2" x14ac:dyDescent="0.3">
      <c r="A184" s="6">
        <v>41819.272812499999</v>
      </c>
      <c r="B184" s="6">
        <v>41819.843645833331</v>
      </c>
    </row>
    <row r="185" spans="1:2" x14ac:dyDescent="0.3">
      <c r="A185" s="6">
        <v>41820.273032407407</v>
      </c>
      <c r="B185" s="6">
        <v>41820.8437037037</v>
      </c>
    </row>
    <row r="186" spans="1:2" x14ac:dyDescent="0.3">
      <c r="A186" s="6">
        <v>41821.273263888892</v>
      </c>
      <c r="B186" s="6">
        <v>41821.84375</v>
      </c>
    </row>
    <row r="187" spans="1:2" x14ac:dyDescent="0.3">
      <c r="A187" s="6">
        <v>41822.273495370369</v>
      </c>
      <c r="B187" s="6">
        <v>41822.843784722223</v>
      </c>
    </row>
    <row r="188" spans="1:2" x14ac:dyDescent="0.3">
      <c r="A188" s="6">
        <v>41823.273738425924</v>
      </c>
      <c r="B188" s="6">
        <v>41823.8437962963</v>
      </c>
    </row>
    <row r="189" spans="1:2" x14ac:dyDescent="0.3">
      <c r="A189" s="6">
        <v>41824.273993055554</v>
      </c>
      <c r="B189" s="6">
        <v>41824.843807870369</v>
      </c>
    </row>
    <row r="190" spans="1:2" x14ac:dyDescent="0.3">
      <c r="A190" s="6">
        <v>41825.274247685185</v>
      </c>
      <c r="B190" s="6">
        <v>41825.8437962963</v>
      </c>
    </row>
    <row r="191" spans="1:2" x14ac:dyDescent="0.3">
      <c r="A191" s="6">
        <v>41826.274513888886</v>
      </c>
      <c r="B191" s="6">
        <v>41826.843784722223</v>
      </c>
    </row>
    <row r="192" spans="1:2" x14ac:dyDescent="0.3">
      <c r="A192" s="6">
        <v>41827.274780092594</v>
      </c>
      <c r="B192" s="6">
        <v>41827.84375</v>
      </c>
    </row>
    <row r="193" spans="1:2" x14ac:dyDescent="0.3">
      <c r="A193" s="6">
        <v>41828.275057870371</v>
      </c>
      <c r="B193" s="6">
        <v>41828.8437037037</v>
      </c>
    </row>
    <row r="194" spans="1:2" x14ac:dyDescent="0.3">
      <c r="A194" s="6">
        <v>41829.275347222225</v>
      </c>
      <c r="B194" s="6">
        <v>41829.843645833331</v>
      </c>
    </row>
    <row r="195" spans="1:2" x14ac:dyDescent="0.3">
      <c r="A195" s="6">
        <v>41830.275625000002</v>
      </c>
      <c r="B195" s="6">
        <v>41830.843564814815</v>
      </c>
    </row>
    <row r="196" spans="1:2" x14ac:dyDescent="0.3">
      <c r="A196" s="6">
        <v>41831.275925925926</v>
      </c>
      <c r="B196" s="6">
        <v>41831.843472222223</v>
      </c>
    </row>
    <row r="197" spans="1:2" x14ac:dyDescent="0.3">
      <c r="A197" s="6">
        <v>41832.27621527778</v>
      </c>
      <c r="B197" s="6">
        <v>41832.843368055554</v>
      </c>
    </row>
    <row r="198" spans="1:2" x14ac:dyDescent="0.3">
      <c r="A198" s="6">
        <v>41833.276516203703</v>
      </c>
      <c r="B198" s="6">
        <v>41833.843252314815</v>
      </c>
    </row>
    <row r="199" spans="1:2" x14ac:dyDescent="0.3">
      <c r="A199" s="6">
        <v>41834.276817129627</v>
      </c>
      <c r="B199" s="6">
        <v>41834.843124999999</v>
      </c>
    </row>
    <row r="200" spans="1:2" x14ac:dyDescent="0.3">
      <c r="A200" s="6">
        <v>41835.277129629627</v>
      </c>
      <c r="B200" s="6">
        <v>41835.842974537038</v>
      </c>
    </row>
    <row r="201" spans="1:2" x14ac:dyDescent="0.3">
      <c r="A201" s="6">
        <v>41836.277442129627</v>
      </c>
      <c r="B201" s="6">
        <v>41836.842824074076</v>
      </c>
    </row>
    <row r="202" spans="1:2" x14ac:dyDescent="0.3">
      <c r="A202" s="6">
        <v>41837.277754629627</v>
      </c>
      <c r="B202" s="6">
        <v>41837.842638888891</v>
      </c>
    </row>
    <row r="203" spans="1:2" x14ac:dyDescent="0.3">
      <c r="A203" s="6">
        <v>41838.278078703705</v>
      </c>
      <c r="B203" s="6">
        <v>41838.842453703706</v>
      </c>
    </row>
    <row r="204" spans="1:2" x14ac:dyDescent="0.3">
      <c r="A204" s="6">
        <v>41839.278391203705</v>
      </c>
      <c r="B204" s="6">
        <v>41839.842256944445</v>
      </c>
    </row>
    <row r="205" spans="1:2" x14ac:dyDescent="0.3">
      <c r="A205" s="6">
        <v>41840.278715277775</v>
      </c>
      <c r="B205" s="6">
        <v>41840.842037037037</v>
      </c>
    </row>
    <row r="206" spans="1:2" x14ac:dyDescent="0.3">
      <c r="A206" s="6">
        <v>41841.279039351852</v>
      </c>
      <c r="B206" s="6">
        <v>41841.841805555552</v>
      </c>
    </row>
    <row r="207" spans="1:2" x14ac:dyDescent="0.3">
      <c r="A207" s="6">
        <v>41842.279363425929</v>
      </c>
      <c r="B207" s="6">
        <v>41842.841550925928</v>
      </c>
    </row>
    <row r="208" spans="1:2" x14ac:dyDescent="0.3">
      <c r="A208" s="6">
        <v>41843.279687499999</v>
      </c>
      <c r="B208" s="6">
        <v>41843.841296296298</v>
      </c>
    </row>
    <row r="209" spans="1:2" x14ac:dyDescent="0.3">
      <c r="A209" s="6">
        <v>41844.280023148145</v>
      </c>
      <c r="B209" s="6">
        <v>41844.84101851852</v>
      </c>
    </row>
    <row r="210" spans="1:2" x14ac:dyDescent="0.3">
      <c r="A210" s="6">
        <v>41845.280347222222</v>
      </c>
      <c r="B210" s="6">
        <v>41845.840729166666</v>
      </c>
    </row>
    <row r="211" spans="1:2" x14ac:dyDescent="0.3">
      <c r="A211" s="6">
        <v>41846.280682870369</v>
      </c>
      <c r="B211" s="6">
        <v>41846.840416666666</v>
      </c>
    </row>
    <row r="212" spans="1:2" x14ac:dyDescent="0.3">
      <c r="A212" s="6">
        <v>41847.281006944446</v>
      </c>
      <c r="B212" s="6">
        <v>41847.840104166666</v>
      </c>
    </row>
    <row r="213" spans="1:2" x14ac:dyDescent="0.3">
      <c r="A213" s="8">
        <v>41848.281342592592</v>
      </c>
      <c r="B213" s="8">
        <v>41848.839768518519</v>
      </c>
    </row>
    <row r="214" spans="1:2" x14ac:dyDescent="0.3">
      <c r="A214" s="6">
        <v>41849.281666666669</v>
      </c>
      <c r="B214" s="6">
        <v>41849.839421296296</v>
      </c>
    </row>
    <row r="215" spans="1:2" x14ac:dyDescent="0.3">
      <c r="A215" s="6">
        <v>41850.282002314816</v>
      </c>
      <c r="B215" s="6">
        <v>41850.839050925926</v>
      </c>
    </row>
    <row r="216" spans="1:2" x14ac:dyDescent="0.3">
      <c r="A216" s="6">
        <v>41851.282337962963</v>
      </c>
      <c r="B216" s="6">
        <v>41851.838680555556</v>
      </c>
    </row>
    <row r="217" spans="1:2" x14ac:dyDescent="0.3">
      <c r="A217" s="6">
        <v>41852.28266203704</v>
      </c>
      <c r="B217" s="6">
        <v>41852.838287037041</v>
      </c>
    </row>
    <row r="218" spans="1:2" x14ac:dyDescent="0.3">
      <c r="A218" s="6">
        <v>41853.282986111109</v>
      </c>
      <c r="B218" s="6">
        <v>41853.837881944448</v>
      </c>
    </row>
    <row r="219" spans="1:2" x14ac:dyDescent="0.3">
      <c r="A219" s="6">
        <v>41854.283321759256</v>
      </c>
      <c r="B219" s="6">
        <v>41854.837465277778</v>
      </c>
    </row>
    <row r="220" spans="1:2" x14ac:dyDescent="0.3">
      <c r="A220" s="6">
        <v>41855.283645833333</v>
      </c>
      <c r="B220" s="6">
        <v>41855.837037037039</v>
      </c>
    </row>
    <row r="221" spans="1:2" x14ac:dyDescent="0.3">
      <c r="A221" s="6">
        <v>41856.28396990741</v>
      </c>
      <c r="B221" s="6">
        <v>41856.836585648147</v>
      </c>
    </row>
    <row r="222" spans="1:2" x14ac:dyDescent="0.3">
      <c r="A222" s="6">
        <v>41857.28429398148</v>
      </c>
      <c r="B222" s="6">
        <v>41857.836134259262</v>
      </c>
    </row>
    <row r="223" spans="1:2" x14ac:dyDescent="0.3">
      <c r="A223" s="6">
        <v>41858.284618055557</v>
      </c>
      <c r="B223" s="6">
        <v>41858.835659722223</v>
      </c>
    </row>
    <row r="224" spans="1:2" x14ac:dyDescent="0.3">
      <c r="A224" s="6">
        <v>41859.284942129627</v>
      </c>
      <c r="B224" s="6">
        <v>41859.835173611114</v>
      </c>
    </row>
    <row r="225" spans="1:2" x14ac:dyDescent="0.3">
      <c r="A225" s="6">
        <v>41860.285254629627</v>
      </c>
      <c r="B225" s="6">
        <v>41860.834675925929</v>
      </c>
    </row>
    <row r="226" spans="1:2" x14ac:dyDescent="0.3">
      <c r="A226" s="6">
        <v>41861.285578703704</v>
      </c>
      <c r="B226" s="6">
        <v>41861.834166666667</v>
      </c>
    </row>
    <row r="227" spans="1:2" x14ac:dyDescent="0.3">
      <c r="A227" s="6">
        <v>41862.285891203705</v>
      </c>
      <c r="B227" s="6">
        <v>41862.833645833336</v>
      </c>
    </row>
    <row r="228" spans="1:2" x14ac:dyDescent="0.3">
      <c r="A228" s="6">
        <v>41863.286203703705</v>
      </c>
      <c r="B228" s="6">
        <v>41863.833113425928</v>
      </c>
    </row>
    <row r="229" spans="1:2" x14ac:dyDescent="0.3">
      <c r="A229" s="6">
        <v>41864.286516203705</v>
      </c>
      <c r="B229" s="6">
        <v>41864.832557870373</v>
      </c>
    </row>
    <row r="230" spans="1:2" x14ac:dyDescent="0.3">
      <c r="A230" s="6">
        <v>41865.286817129629</v>
      </c>
      <c r="B230" s="6">
        <v>41865.832002314812</v>
      </c>
    </row>
    <row r="231" spans="1:2" x14ac:dyDescent="0.3">
      <c r="A231" s="6">
        <v>41866.287129629629</v>
      </c>
      <c r="B231" s="6">
        <v>41866.831435185188</v>
      </c>
    </row>
    <row r="232" spans="1:2" x14ac:dyDescent="0.3">
      <c r="A232" s="6">
        <v>41867.287430555552</v>
      </c>
      <c r="B232" s="6">
        <v>41867.83085648148</v>
      </c>
    </row>
    <row r="233" spans="1:2" x14ac:dyDescent="0.3">
      <c r="A233" s="6">
        <v>41868.287731481483</v>
      </c>
      <c r="B233" s="6">
        <v>41868.830254629633</v>
      </c>
    </row>
    <row r="234" spans="1:2" x14ac:dyDescent="0.3">
      <c r="A234" s="6">
        <v>41869.288032407407</v>
      </c>
      <c r="B234" s="6">
        <v>41869.829652777778</v>
      </c>
    </row>
    <row r="235" spans="1:2" x14ac:dyDescent="0.3">
      <c r="A235" s="6">
        <v>41870.28833333333</v>
      </c>
      <c r="B235" s="6">
        <v>41870.829039351855</v>
      </c>
    </row>
    <row r="236" spans="1:2" x14ac:dyDescent="0.3">
      <c r="A236" s="6">
        <v>41871.288622685184</v>
      </c>
      <c r="B236" s="6">
        <v>41871.828414351854</v>
      </c>
    </row>
    <row r="237" spans="1:2" x14ac:dyDescent="0.3">
      <c r="A237" s="8">
        <v>41872.288923611108</v>
      </c>
      <c r="B237" s="8">
        <v>41872.827777777777</v>
      </c>
    </row>
    <row r="238" spans="1:2" x14ac:dyDescent="0.3">
      <c r="A238" s="6">
        <v>41873.289212962962</v>
      </c>
      <c r="B238" s="6">
        <v>41873.827141203707</v>
      </c>
    </row>
    <row r="239" spans="1:2" x14ac:dyDescent="0.3">
      <c r="A239" s="6">
        <v>41874.289502314816</v>
      </c>
      <c r="B239" s="6">
        <v>41874.826481481483</v>
      </c>
    </row>
    <row r="240" spans="1:2" x14ac:dyDescent="0.3">
      <c r="A240" s="6">
        <v>41875.289780092593</v>
      </c>
      <c r="B240" s="6">
        <v>41875.825821759259</v>
      </c>
    </row>
    <row r="241" spans="1:2" x14ac:dyDescent="0.3">
      <c r="A241" s="6">
        <v>41876.290069444447</v>
      </c>
      <c r="B241" s="6">
        <v>41876.825150462966</v>
      </c>
    </row>
    <row r="242" spans="1:2" x14ac:dyDescent="0.3">
      <c r="A242" s="6">
        <v>41877.290347222224</v>
      </c>
      <c r="B242" s="6">
        <v>41877.824467592596</v>
      </c>
    </row>
    <row r="243" spans="1:2" x14ac:dyDescent="0.3">
      <c r="A243" s="6">
        <v>41878.290625000001</v>
      </c>
      <c r="B243" s="6">
        <v>41878.823784722219</v>
      </c>
    </row>
    <row r="244" spans="1:2" x14ac:dyDescent="0.3">
      <c r="A244" s="6">
        <v>41879.290902777779</v>
      </c>
      <c r="B244" s="6">
        <v>41879.823078703703</v>
      </c>
    </row>
    <row r="245" spans="1:2" x14ac:dyDescent="0.3">
      <c r="A245" s="6">
        <v>41880.291180555556</v>
      </c>
      <c r="B245" s="6">
        <v>41880.822372685187</v>
      </c>
    </row>
    <row r="246" spans="1:2" x14ac:dyDescent="0.3">
      <c r="A246" s="6">
        <v>41881.291446759256</v>
      </c>
      <c r="B246" s="6">
        <v>41881.821666666663</v>
      </c>
    </row>
    <row r="247" spans="1:2" x14ac:dyDescent="0.3">
      <c r="A247" s="6">
        <v>41882.291724537034</v>
      </c>
      <c r="B247" s="6">
        <v>41882.820949074077</v>
      </c>
    </row>
    <row r="248" spans="1:2" x14ac:dyDescent="0.3">
      <c r="A248" s="6">
        <v>41883.291990740741</v>
      </c>
      <c r="B248" s="6">
        <v>41883.820219907408</v>
      </c>
    </row>
    <row r="249" spans="1:2" x14ac:dyDescent="0.3">
      <c r="A249" s="8">
        <v>41884.292256944442</v>
      </c>
      <c r="B249" s="8">
        <v>41884.819490740738</v>
      </c>
    </row>
    <row r="250" spans="1:2" x14ac:dyDescent="0.3">
      <c r="A250" s="6">
        <v>41885.292523148149</v>
      </c>
      <c r="B250" s="6">
        <v>41885.818749999999</v>
      </c>
    </row>
    <row r="251" spans="1:2" x14ac:dyDescent="0.3">
      <c r="A251" s="6">
        <v>41886.29278935185</v>
      </c>
      <c r="B251" s="6">
        <v>41886.818009259259</v>
      </c>
    </row>
    <row r="252" spans="1:2" x14ac:dyDescent="0.3">
      <c r="A252" s="6">
        <v>41887.293055555558</v>
      </c>
      <c r="B252" s="6">
        <v>41887.817256944443</v>
      </c>
    </row>
    <row r="253" spans="1:2" x14ac:dyDescent="0.3">
      <c r="A253" s="6">
        <v>41888.293321759258</v>
      </c>
      <c r="B253" s="6">
        <v>41888.816504629627</v>
      </c>
    </row>
    <row r="254" spans="1:2" x14ac:dyDescent="0.3">
      <c r="A254" s="6">
        <v>41889.293576388889</v>
      </c>
      <c r="B254" s="6">
        <v>41889.815740740742</v>
      </c>
    </row>
    <row r="255" spans="1:2" x14ac:dyDescent="0.3">
      <c r="A255" s="6">
        <v>41890.293842592589</v>
      </c>
      <c r="B255" s="6">
        <v>41890.814976851849</v>
      </c>
    </row>
    <row r="256" spans="1:2" x14ac:dyDescent="0.3">
      <c r="A256" s="6">
        <v>41891.294108796297</v>
      </c>
      <c r="B256" s="6">
        <v>41891.814212962963</v>
      </c>
    </row>
    <row r="257" spans="1:2" x14ac:dyDescent="0.3">
      <c r="A257" s="6">
        <v>41892.294363425928</v>
      </c>
      <c r="B257" s="6">
        <v>41892.813449074078</v>
      </c>
    </row>
    <row r="258" spans="1:2" x14ac:dyDescent="0.3">
      <c r="A258" s="6">
        <v>41893.294629629629</v>
      </c>
      <c r="B258" s="6">
        <v>41893.812673611108</v>
      </c>
    </row>
    <row r="259" spans="1:2" x14ac:dyDescent="0.3">
      <c r="A259" s="6">
        <v>41894.29488425926</v>
      </c>
      <c r="B259" s="6">
        <v>41894.811898148146</v>
      </c>
    </row>
    <row r="260" spans="1:2" x14ac:dyDescent="0.3">
      <c r="A260" s="6">
        <v>41895.29515046296</v>
      </c>
      <c r="B260" s="6">
        <v>41895.811111111114</v>
      </c>
    </row>
    <row r="261" spans="1:2" x14ac:dyDescent="0.3">
      <c r="A261" s="6">
        <v>41896.295405092591</v>
      </c>
      <c r="B261" s="6">
        <v>41896.810335648152</v>
      </c>
    </row>
    <row r="262" spans="1:2" x14ac:dyDescent="0.3">
      <c r="A262" s="6">
        <v>41897.295671296299</v>
      </c>
      <c r="B262" s="6">
        <v>41897.809548611112</v>
      </c>
    </row>
    <row r="263" spans="1:2" x14ac:dyDescent="0.3">
      <c r="A263" s="6">
        <v>41898.295925925922</v>
      </c>
      <c r="B263" s="6">
        <v>41898.80877314815</v>
      </c>
    </row>
    <row r="264" spans="1:2" x14ac:dyDescent="0.3">
      <c r="A264" s="6">
        <v>41899.29619212963</v>
      </c>
      <c r="B264" s="6">
        <v>41899.807986111111</v>
      </c>
    </row>
    <row r="265" spans="1:2" x14ac:dyDescent="0.3">
      <c r="A265" s="6">
        <v>41900.296458333331</v>
      </c>
      <c r="B265" s="6">
        <v>41900.807199074072</v>
      </c>
    </row>
    <row r="266" spans="1:2" x14ac:dyDescent="0.3">
      <c r="A266" s="6">
        <v>41901.296724537038</v>
      </c>
      <c r="B266" s="6">
        <v>41901.80641203704</v>
      </c>
    </row>
    <row r="267" spans="1:2" x14ac:dyDescent="0.3">
      <c r="A267" s="6">
        <v>41902.296990740739</v>
      </c>
      <c r="B267" s="6">
        <v>41902.805625000001</v>
      </c>
    </row>
    <row r="268" spans="1:2" x14ac:dyDescent="0.3">
      <c r="A268" s="6">
        <v>41903.297256944446</v>
      </c>
      <c r="B268" s="6">
        <v>41903.804849537039</v>
      </c>
    </row>
    <row r="269" spans="1:2" x14ac:dyDescent="0.3">
      <c r="A269" s="6">
        <v>41904.297523148147</v>
      </c>
      <c r="B269" s="6">
        <v>41904.804062499999</v>
      </c>
    </row>
    <row r="270" spans="1:2" x14ac:dyDescent="0.3">
      <c r="A270" s="6">
        <v>41905.297789351855</v>
      </c>
      <c r="B270" s="6">
        <v>41905.80327546296</v>
      </c>
    </row>
    <row r="271" spans="1:2" x14ac:dyDescent="0.3">
      <c r="A271" s="6">
        <v>41906.298067129632</v>
      </c>
      <c r="B271" s="6">
        <v>41906.802499999998</v>
      </c>
    </row>
    <row r="272" spans="1:2" x14ac:dyDescent="0.3">
      <c r="A272" s="6">
        <v>41907.298344907409</v>
      </c>
      <c r="B272" s="6">
        <v>41907.801724537036</v>
      </c>
    </row>
    <row r="273" spans="1:2" x14ac:dyDescent="0.3">
      <c r="A273" s="6">
        <v>41908.298622685186</v>
      </c>
      <c r="B273" s="6">
        <v>41908.800949074073</v>
      </c>
    </row>
    <row r="274" spans="1:2" x14ac:dyDescent="0.3">
      <c r="A274" s="6">
        <v>41909.298900462964</v>
      </c>
      <c r="B274" s="6">
        <v>41909.800173611111</v>
      </c>
    </row>
    <row r="275" spans="1:2" x14ac:dyDescent="0.3">
      <c r="A275" s="6">
        <v>41910.299189814818</v>
      </c>
      <c r="B275" s="6">
        <v>41910.799409722225</v>
      </c>
    </row>
    <row r="276" spans="1:2" x14ac:dyDescent="0.3">
      <c r="A276" s="6">
        <v>41911.299479166664</v>
      </c>
      <c r="B276" s="6">
        <v>41911.798645833333</v>
      </c>
    </row>
    <row r="277" spans="1:2" x14ac:dyDescent="0.3">
      <c r="A277" s="6">
        <v>41912.299768518518</v>
      </c>
      <c r="B277" s="6">
        <v>41912.797881944447</v>
      </c>
    </row>
    <row r="278" spans="1:2" x14ac:dyDescent="0.3">
      <c r="A278" s="6">
        <v>41913.300057870372</v>
      </c>
      <c r="B278" s="6">
        <v>41913.797129629631</v>
      </c>
    </row>
    <row r="279" spans="1:2" x14ac:dyDescent="0.3">
      <c r="A279" s="6">
        <v>41914.300358796296</v>
      </c>
      <c r="B279" s="6">
        <v>41914.796377314815</v>
      </c>
    </row>
    <row r="280" spans="1:2" x14ac:dyDescent="0.3">
      <c r="A280" s="8">
        <v>41915.300659722219</v>
      </c>
      <c r="B280" s="8">
        <v>41915.795624999999</v>
      </c>
    </row>
    <row r="281" spans="1:2" x14ac:dyDescent="0.3">
      <c r="A281" s="6">
        <v>41916.30096064815</v>
      </c>
      <c r="B281" s="6">
        <v>41916.79488425926</v>
      </c>
    </row>
    <row r="282" spans="1:2" x14ac:dyDescent="0.3">
      <c r="A282" s="6">
        <v>41917.30127314815</v>
      </c>
      <c r="B282" s="6">
        <v>41917.79415509259</v>
      </c>
    </row>
    <row r="283" spans="1:2" x14ac:dyDescent="0.3">
      <c r="A283" s="6">
        <v>41918.301585648151</v>
      </c>
      <c r="B283" s="6">
        <v>41918.793425925927</v>
      </c>
    </row>
    <row r="284" spans="1:2" x14ac:dyDescent="0.3">
      <c r="A284" s="6">
        <v>41919.30190972222</v>
      </c>
      <c r="B284" s="6">
        <v>41919.792696759258</v>
      </c>
    </row>
    <row r="285" spans="1:2" x14ac:dyDescent="0.3">
      <c r="A285" s="6">
        <v>41920.302233796298</v>
      </c>
      <c r="B285" s="6">
        <v>41920.791990740741</v>
      </c>
    </row>
    <row r="286" spans="1:2" x14ac:dyDescent="0.3">
      <c r="A286" s="6">
        <v>41921.302557870367</v>
      </c>
      <c r="B286" s="6">
        <v>41921.791273148148</v>
      </c>
    </row>
    <row r="287" spans="1:2" x14ac:dyDescent="0.3">
      <c r="A287" s="6">
        <v>41922.302893518521</v>
      </c>
      <c r="B287" s="6">
        <v>41922.790578703702</v>
      </c>
    </row>
    <row r="288" spans="1:2" x14ac:dyDescent="0.3">
      <c r="A288" s="6">
        <v>41923.303229166668</v>
      </c>
      <c r="B288" s="6">
        <v>41923.789884259262</v>
      </c>
    </row>
    <row r="289" spans="1:2" x14ac:dyDescent="0.3">
      <c r="A289" s="6">
        <v>41924.303564814814</v>
      </c>
      <c r="B289" s="6">
        <v>41924.789201388892</v>
      </c>
    </row>
    <row r="290" spans="1:2" x14ac:dyDescent="0.3">
      <c r="A290" s="6">
        <v>41925.303912037038</v>
      </c>
      <c r="B290" s="6">
        <v>41925.788530092592</v>
      </c>
    </row>
    <row r="291" spans="1:2" x14ac:dyDescent="0.3">
      <c r="A291" s="6">
        <v>41926.304259259261</v>
      </c>
      <c r="B291" s="6">
        <v>41926.787858796299</v>
      </c>
    </row>
    <row r="292" spans="1:2" x14ac:dyDescent="0.3">
      <c r="A292" s="6">
        <v>41927.304618055554</v>
      </c>
      <c r="B292" s="6">
        <v>41927.787210648145</v>
      </c>
    </row>
    <row r="293" spans="1:2" x14ac:dyDescent="0.3">
      <c r="A293" s="6">
        <v>41928.304988425924</v>
      </c>
      <c r="B293" s="6">
        <v>41928.786562499998</v>
      </c>
    </row>
    <row r="294" spans="1:2" x14ac:dyDescent="0.3">
      <c r="A294" s="6">
        <v>41929.305347222224</v>
      </c>
      <c r="B294" s="6">
        <v>41929.785925925928</v>
      </c>
    </row>
    <row r="295" spans="1:2" x14ac:dyDescent="0.3">
      <c r="A295" s="6">
        <v>41930.30572916667</v>
      </c>
      <c r="B295" s="6">
        <v>41930.785300925927</v>
      </c>
    </row>
    <row r="296" spans="1:2" x14ac:dyDescent="0.3">
      <c r="A296" s="6">
        <v>41931.30609953704</v>
      </c>
      <c r="B296" s="6">
        <v>41931.784675925926</v>
      </c>
    </row>
    <row r="297" spans="1:2" x14ac:dyDescent="0.3">
      <c r="A297" s="6">
        <v>41932.306493055556</v>
      </c>
      <c r="B297" s="6">
        <v>41932.784074074072</v>
      </c>
    </row>
    <row r="298" spans="1:2" x14ac:dyDescent="0.3">
      <c r="A298" s="6">
        <v>41933.306875000002</v>
      </c>
      <c r="B298" s="6">
        <v>41933.783483796295</v>
      </c>
    </row>
    <row r="299" spans="1:2" x14ac:dyDescent="0.3">
      <c r="A299" s="6">
        <v>41934.307268518518</v>
      </c>
      <c r="B299" s="6">
        <v>41934.782905092594</v>
      </c>
    </row>
    <row r="300" spans="1:2" x14ac:dyDescent="0.3">
      <c r="A300" s="6">
        <v>41935.307673611111</v>
      </c>
      <c r="B300" s="6">
        <v>41935.782326388886</v>
      </c>
    </row>
    <row r="301" spans="1:2" x14ac:dyDescent="0.3">
      <c r="A301" s="6">
        <v>41936.308078703703</v>
      </c>
      <c r="B301" s="6">
        <v>41936.781770833331</v>
      </c>
    </row>
    <row r="302" spans="1:2" x14ac:dyDescent="0.3">
      <c r="A302" s="6">
        <v>41937.308495370373</v>
      </c>
      <c r="B302" s="6">
        <v>41937.781226851854</v>
      </c>
    </row>
    <row r="303" spans="1:2" x14ac:dyDescent="0.3">
      <c r="A303" s="6">
        <v>41938.308912037035</v>
      </c>
      <c r="B303" s="6">
        <v>41938.780694444446</v>
      </c>
    </row>
    <row r="304" spans="1:2" x14ac:dyDescent="0.3">
      <c r="A304" s="6">
        <v>41939.309328703705</v>
      </c>
      <c r="B304" s="6">
        <v>41939.780173611114</v>
      </c>
    </row>
    <row r="305" spans="1:2" x14ac:dyDescent="0.3">
      <c r="A305" s="6">
        <v>41940.309756944444</v>
      </c>
      <c r="B305" s="6">
        <v>41940.779664351852</v>
      </c>
    </row>
    <row r="306" spans="1:2" x14ac:dyDescent="0.3">
      <c r="A306" s="6">
        <v>41941.310185185182</v>
      </c>
      <c r="B306" s="6">
        <v>41941.779166666667</v>
      </c>
    </row>
    <row r="307" spans="1:2" x14ac:dyDescent="0.3">
      <c r="A307" s="6">
        <v>41942.310624999998</v>
      </c>
      <c r="B307" s="6">
        <v>41942.778692129628</v>
      </c>
    </row>
    <row r="308" spans="1:2" x14ac:dyDescent="0.3">
      <c r="A308" s="6">
        <v>41943.311064814814</v>
      </c>
      <c r="B308" s="6">
        <v>41943.778217592589</v>
      </c>
    </row>
    <row r="309" spans="1:2" x14ac:dyDescent="0.3">
      <c r="A309" s="6">
        <v>41944.311516203707</v>
      </c>
      <c r="B309" s="6">
        <v>41944.777766203704</v>
      </c>
    </row>
    <row r="310" spans="1:2" x14ac:dyDescent="0.3">
      <c r="A310" s="6">
        <v>41945.270300925928</v>
      </c>
      <c r="B310" s="6">
        <v>41945.735659722224</v>
      </c>
    </row>
    <row r="311" spans="1:2" x14ac:dyDescent="0.3">
      <c r="A311" s="6">
        <v>41946.27076388889</v>
      </c>
      <c r="B311" s="6">
        <v>41946.735231481478</v>
      </c>
    </row>
    <row r="312" spans="1:2" x14ac:dyDescent="0.3">
      <c r="A312" s="6">
        <v>41947.271226851852</v>
      </c>
      <c r="B312" s="6">
        <v>41947.734826388885</v>
      </c>
    </row>
    <row r="313" spans="1:2" x14ac:dyDescent="0.3">
      <c r="A313" s="6">
        <v>41948.271689814814</v>
      </c>
      <c r="B313" s="6">
        <v>41948.734432870369</v>
      </c>
    </row>
    <row r="314" spans="1:2" x14ac:dyDescent="0.3">
      <c r="A314" s="6">
        <v>41949.272164351853</v>
      </c>
      <c r="B314" s="6">
        <v>41949.734050925923</v>
      </c>
    </row>
    <row r="315" spans="1:2" x14ac:dyDescent="0.3">
      <c r="A315" s="6">
        <v>41950.272638888891</v>
      </c>
      <c r="B315" s="6">
        <v>41950.733680555553</v>
      </c>
    </row>
    <row r="316" spans="1:2" x14ac:dyDescent="0.3">
      <c r="A316" s="6">
        <v>41951.273113425923</v>
      </c>
      <c r="B316" s="6">
        <v>41951.73333333333</v>
      </c>
    </row>
    <row r="317" spans="1:2" x14ac:dyDescent="0.3">
      <c r="A317" s="6">
        <v>41952.273599537039</v>
      </c>
      <c r="B317" s="6">
        <v>41952.732997685183</v>
      </c>
    </row>
    <row r="318" spans="1:2" x14ac:dyDescent="0.3">
      <c r="A318" s="6">
        <v>41953.274085648147</v>
      </c>
      <c r="B318" s="6">
        <v>41953.732673611114</v>
      </c>
    </row>
    <row r="319" spans="1:2" x14ac:dyDescent="0.3">
      <c r="A319" s="6">
        <v>41954.274571759262</v>
      </c>
      <c r="B319" s="6">
        <v>41954.732372685183</v>
      </c>
    </row>
    <row r="320" spans="1:2" x14ac:dyDescent="0.3">
      <c r="A320" s="6">
        <v>41955.275057870371</v>
      </c>
      <c r="B320" s="6">
        <v>41955.732083333336</v>
      </c>
    </row>
    <row r="321" spans="1:2" x14ac:dyDescent="0.3">
      <c r="A321" s="6">
        <v>41956.275555555556</v>
      </c>
      <c r="B321" s="6">
        <v>41956.731805555559</v>
      </c>
    </row>
    <row r="322" spans="1:2" x14ac:dyDescent="0.3">
      <c r="A322" s="6">
        <v>41957.276053240741</v>
      </c>
      <c r="B322" s="6">
        <v>41957.731550925928</v>
      </c>
    </row>
    <row r="323" spans="1:2" x14ac:dyDescent="0.3">
      <c r="A323" s="6">
        <v>41958.276550925926</v>
      </c>
      <c r="B323" s="6">
        <v>41958.731307870374</v>
      </c>
    </row>
    <row r="324" spans="1:2" x14ac:dyDescent="0.3">
      <c r="A324" s="6">
        <v>41959.277048611111</v>
      </c>
      <c r="B324" s="6">
        <v>41959.731076388889</v>
      </c>
    </row>
    <row r="325" spans="1:2" x14ac:dyDescent="0.3">
      <c r="A325" s="6">
        <v>41960.277557870373</v>
      </c>
      <c r="B325" s="6">
        <v>41960.730868055558</v>
      </c>
    </row>
    <row r="326" spans="1:2" x14ac:dyDescent="0.3">
      <c r="A326" s="6">
        <v>41961.278055555558</v>
      </c>
      <c r="B326" s="6">
        <v>41961.730682870373</v>
      </c>
    </row>
    <row r="327" spans="1:2" x14ac:dyDescent="0.3">
      <c r="A327" s="6">
        <v>41962.278564814813</v>
      </c>
      <c r="B327" s="6">
        <v>41962.730497685188</v>
      </c>
    </row>
    <row r="328" spans="1:2" x14ac:dyDescent="0.3">
      <c r="A328" s="6">
        <v>41963.279062499998</v>
      </c>
      <c r="B328" s="6">
        <v>41963.730347222219</v>
      </c>
    </row>
    <row r="329" spans="1:2" x14ac:dyDescent="0.3">
      <c r="A329" s="6">
        <v>41964.27957175926</v>
      </c>
      <c r="B329" s="6">
        <v>41964.730196759258</v>
      </c>
    </row>
    <row r="330" spans="1:2" x14ac:dyDescent="0.3">
      <c r="A330" s="6">
        <v>41965.280081018522</v>
      </c>
      <c r="B330" s="6">
        <v>41965.730069444442</v>
      </c>
    </row>
    <row r="331" spans="1:2" x14ac:dyDescent="0.3">
      <c r="A331" s="6">
        <v>41966.280578703707</v>
      </c>
      <c r="B331" s="6">
        <v>41966.72996527778</v>
      </c>
    </row>
    <row r="332" spans="1:2" x14ac:dyDescent="0.3">
      <c r="A332" s="8">
        <v>41967.281087962961</v>
      </c>
      <c r="B332" s="8">
        <v>41967.729861111111</v>
      </c>
    </row>
    <row r="333" spans="1:2" x14ac:dyDescent="0.3">
      <c r="A333" s="6">
        <v>41968.281585648147</v>
      </c>
      <c r="B333" s="6">
        <v>41968.729791666665</v>
      </c>
    </row>
    <row r="334" spans="1:2" x14ac:dyDescent="0.3">
      <c r="A334" s="6">
        <v>41969.282094907408</v>
      </c>
      <c r="B334" s="6">
        <v>41969.729722222219</v>
      </c>
    </row>
    <row r="335" spans="1:2" x14ac:dyDescent="0.3">
      <c r="A335" s="6">
        <v>41970.282592592594</v>
      </c>
      <c r="B335" s="6">
        <v>41970.729675925926</v>
      </c>
    </row>
    <row r="336" spans="1:2" x14ac:dyDescent="0.3">
      <c r="A336" s="6">
        <v>41971.283090277779</v>
      </c>
      <c r="B336" s="6">
        <v>41971.72965277778</v>
      </c>
    </row>
    <row r="337" spans="1:2" x14ac:dyDescent="0.3">
      <c r="A337" s="6">
        <v>41972.283587962964</v>
      </c>
      <c r="B337" s="6">
        <v>41972.729629629626</v>
      </c>
    </row>
    <row r="338" spans="1:2" x14ac:dyDescent="0.3">
      <c r="A338" s="6">
        <v>41973.284074074072</v>
      </c>
      <c r="B338" s="6">
        <v>41973.729641203703</v>
      </c>
    </row>
    <row r="339" spans="1:2" x14ac:dyDescent="0.3">
      <c r="A339" s="6">
        <v>41974.284571759257</v>
      </c>
      <c r="B339" s="6">
        <v>41974.72965277778</v>
      </c>
    </row>
    <row r="340" spans="1:2" x14ac:dyDescent="0.3">
      <c r="A340" s="6">
        <v>41975.285057870373</v>
      </c>
      <c r="B340" s="6">
        <v>41975.729687500003</v>
      </c>
    </row>
    <row r="341" spans="1:2" x14ac:dyDescent="0.3">
      <c r="A341" s="6">
        <v>41976.285532407404</v>
      </c>
      <c r="B341" s="6">
        <v>41976.729745370372</v>
      </c>
    </row>
    <row r="342" spans="1:2" x14ac:dyDescent="0.3">
      <c r="A342" s="6">
        <v>41977.286006944443</v>
      </c>
      <c r="B342" s="6">
        <v>41977.729803240742</v>
      </c>
    </row>
    <row r="343" spans="1:2" x14ac:dyDescent="0.3">
      <c r="A343" s="6">
        <v>41978.286481481482</v>
      </c>
      <c r="B343" s="6">
        <v>41978.729895833334</v>
      </c>
    </row>
    <row r="344" spans="1:2" x14ac:dyDescent="0.3">
      <c r="A344" s="6">
        <v>41979.286956018521</v>
      </c>
      <c r="B344" s="6">
        <v>41979.729988425926</v>
      </c>
    </row>
    <row r="345" spans="1:2" x14ac:dyDescent="0.3">
      <c r="A345" s="6">
        <v>41980.287407407406</v>
      </c>
      <c r="B345" s="6">
        <v>41980.730104166665</v>
      </c>
    </row>
    <row r="346" spans="1:2" x14ac:dyDescent="0.3">
      <c r="A346" s="6">
        <v>41981.287870370368</v>
      </c>
      <c r="B346" s="6">
        <v>41981.730231481481</v>
      </c>
    </row>
    <row r="347" spans="1:2" x14ac:dyDescent="0.3">
      <c r="A347" s="6">
        <v>41982.288321759261</v>
      </c>
      <c r="B347" s="6">
        <v>41982.730370370373</v>
      </c>
    </row>
    <row r="348" spans="1:2" x14ac:dyDescent="0.3">
      <c r="A348" s="6">
        <v>41983.288761574076</v>
      </c>
      <c r="B348" s="6">
        <v>41983.730532407404</v>
      </c>
    </row>
    <row r="349" spans="1:2" x14ac:dyDescent="0.3">
      <c r="A349" s="6">
        <v>41984.289189814815</v>
      </c>
      <c r="B349" s="6">
        <v>41984.730706018519</v>
      </c>
    </row>
    <row r="350" spans="1:2" x14ac:dyDescent="0.3">
      <c r="A350" s="6">
        <v>41985.289618055554</v>
      </c>
      <c r="B350" s="6">
        <v>41985.730891203704</v>
      </c>
    </row>
    <row r="351" spans="1:2" x14ac:dyDescent="0.3">
      <c r="A351" s="6">
        <v>41986.290046296293</v>
      </c>
      <c r="B351" s="6">
        <v>41986.731099537035</v>
      </c>
    </row>
    <row r="352" spans="1:2" x14ac:dyDescent="0.3">
      <c r="A352" s="6">
        <v>41987.290451388886</v>
      </c>
      <c r="B352" s="6">
        <v>41987.731307870374</v>
      </c>
    </row>
    <row r="353" spans="1:2" x14ac:dyDescent="0.3">
      <c r="A353" s="6">
        <v>41988.290856481479</v>
      </c>
      <c r="B353" s="6">
        <v>41988.731539351851</v>
      </c>
    </row>
    <row r="354" spans="1:2" x14ac:dyDescent="0.3">
      <c r="A354" s="6">
        <v>41989.291250000002</v>
      </c>
      <c r="B354" s="6">
        <v>41989.731782407405</v>
      </c>
    </row>
    <row r="355" spans="1:2" x14ac:dyDescent="0.3">
      <c r="A355" s="6">
        <v>41990.291631944441</v>
      </c>
      <c r="B355" s="6">
        <v>41990.732037037036</v>
      </c>
    </row>
    <row r="356" spans="1:2" x14ac:dyDescent="0.3">
      <c r="A356" s="6">
        <v>41991.292013888888</v>
      </c>
      <c r="B356" s="6">
        <v>41991.732314814813</v>
      </c>
    </row>
    <row r="357" spans="1:2" x14ac:dyDescent="0.3">
      <c r="A357" s="6">
        <v>41992.292372685188</v>
      </c>
      <c r="B357" s="6">
        <v>41992.732592592591</v>
      </c>
    </row>
    <row r="358" spans="1:2" x14ac:dyDescent="0.3">
      <c r="A358" s="6">
        <v>41993.292731481481</v>
      </c>
      <c r="B358" s="6">
        <v>41993.732893518521</v>
      </c>
    </row>
    <row r="359" spans="1:2" x14ac:dyDescent="0.3">
      <c r="A359" s="6">
        <v>41994.293078703704</v>
      </c>
      <c r="B359" s="6">
        <v>41994.733194444445</v>
      </c>
    </row>
    <row r="360" spans="1:2" x14ac:dyDescent="0.3">
      <c r="A360" s="6">
        <v>41995.293402777781</v>
      </c>
      <c r="B360" s="6">
        <v>41995.733518518522</v>
      </c>
    </row>
    <row r="361" spans="1:2" x14ac:dyDescent="0.3">
      <c r="A361" s="6">
        <v>41996.293726851851</v>
      </c>
      <c r="B361" s="6">
        <v>41996.733854166669</v>
      </c>
    </row>
    <row r="362" spans="1:2" x14ac:dyDescent="0.3">
      <c r="A362" s="8">
        <v>41997.294039351851</v>
      </c>
      <c r="B362" s="8">
        <v>41997.734189814815</v>
      </c>
    </row>
    <row r="363" spans="1:2" x14ac:dyDescent="0.3">
      <c r="A363" s="6">
        <v>41998.294340277775</v>
      </c>
      <c r="B363" s="6">
        <v>41998.734548611108</v>
      </c>
    </row>
    <row r="364" spans="1:2" x14ac:dyDescent="0.3">
      <c r="A364" s="6">
        <v>41999.294618055559</v>
      </c>
      <c r="B364" s="6">
        <v>41999.734918981485</v>
      </c>
    </row>
    <row r="365" spans="1:2" x14ac:dyDescent="0.3">
      <c r="A365" s="6">
        <v>42000.294895833336</v>
      </c>
      <c r="B365" s="6">
        <v>42000.735289351855</v>
      </c>
    </row>
    <row r="366" spans="1:2" x14ac:dyDescent="0.3">
      <c r="A366" s="6">
        <v>42001.29515046296</v>
      </c>
      <c r="B366" s="6">
        <v>42001.735682870371</v>
      </c>
    </row>
    <row r="367" spans="1:2" x14ac:dyDescent="0.3">
      <c r="A367" s="6">
        <v>42002.295405092591</v>
      </c>
      <c r="B367" s="6">
        <v>42002.736076388886</v>
      </c>
    </row>
    <row r="368" spans="1:2" x14ac:dyDescent="0.3">
      <c r="A368" s="6">
        <v>42003.295636574076</v>
      </c>
      <c r="B368" s="6">
        <v>42003.736481481479</v>
      </c>
    </row>
    <row r="369" spans="1:2" x14ac:dyDescent="0.3">
      <c r="A369" s="6">
        <v>42004.295856481483</v>
      </c>
      <c r="B369" s="6">
        <v>42004.736886574072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1194"/>
  <sheetViews>
    <sheetView zoomScaleNormal="100" zoomScaleSheetLayoutView="100" workbookViewId="0">
      <selection activeCell="A2" sqref="A1:A2"/>
    </sheetView>
  </sheetViews>
  <sheetFormatPr defaultRowHeight="14.4" x14ac:dyDescent="0.3"/>
  <cols>
    <col min="1" max="1" width="18.109375" bestFit="1" customWidth="1"/>
    <col min="2" max="2" width="15.6640625" customWidth="1"/>
    <col min="3" max="3" width="14.6640625" customWidth="1"/>
    <col min="4" max="15" width="12.6640625" customWidth="1"/>
    <col min="16" max="16" width="5.6640625" customWidth="1"/>
  </cols>
  <sheetData>
    <row r="1" spans="1:15" x14ac:dyDescent="0.3">
      <c r="A1" s="150" t="s">
        <v>493</v>
      </c>
    </row>
    <row r="2" spans="1:15" x14ac:dyDescent="0.3">
      <c r="A2" s="150" t="s">
        <v>485</v>
      </c>
    </row>
    <row r="4" spans="1:15" x14ac:dyDescent="0.3">
      <c r="A4" t="s">
        <v>478</v>
      </c>
      <c r="B4" t="s">
        <v>344</v>
      </c>
      <c r="C4" t="s">
        <v>3</v>
      </c>
      <c r="D4" s="1">
        <v>41640</v>
      </c>
      <c r="E4" s="1">
        <v>41671</v>
      </c>
      <c r="F4" s="1">
        <v>41699</v>
      </c>
      <c r="G4" s="1">
        <v>41730</v>
      </c>
      <c r="H4" s="1">
        <v>41760</v>
      </c>
      <c r="I4" s="1">
        <v>41791</v>
      </c>
      <c r="J4" s="1">
        <v>41821</v>
      </c>
      <c r="K4" s="1">
        <v>41852</v>
      </c>
      <c r="L4" s="1">
        <v>41883</v>
      </c>
      <c r="M4" s="1">
        <v>41913</v>
      </c>
      <c r="N4" s="1">
        <v>41944</v>
      </c>
      <c r="O4" s="1">
        <v>41974</v>
      </c>
    </row>
    <row r="5" spans="1:15" x14ac:dyDescent="0.3">
      <c r="A5" t="str">
        <f t="shared" ref="A5:A68" si="0">CONCATENATE(B5,"-",C5)</f>
        <v xml:space="preserve">BLOUNTSTOWN -Wholesale City of Blountstown </v>
      </c>
      <c r="B5" t="s">
        <v>0</v>
      </c>
      <c r="C5" t="s">
        <v>1</v>
      </c>
    </row>
    <row r="6" spans="1:15" x14ac:dyDescent="0.3">
      <c r="A6" t="str">
        <f t="shared" si="0"/>
        <v xml:space="preserve">BLOUNTSTOWN-MONTH </v>
      </c>
      <c r="B6" t="s">
        <v>2</v>
      </c>
      <c r="C6" t="s">
        <v>3</v>
      </c>
      <c r="D6" s="1">
        <v>41640</v>
      </c>
      <c r="E6" s="1">
        <v>41671</v>
      </c>
      <c r="F6" s="1">
        <v>41699</v>
      </c>
      <c r="G6" s="1">
        <v>41730</v>
      </c>
      <c r="H6" s="1">
        <v>41760</v>
      </c>
      <c r="I6" s="1">
        <v>41791</v>
      </c>
      <c r="J6" s="1">
        <v>41821</v>
      </c>
      <c r="K6" s="1">
        <v>41852</v>
      </c>
      <c r="L6" s="1">
        <v>41883</v>
      </c>
      <c r="M6" s="1">
        <v>41913</v>
      </c>
      <c r="N6" s="1">
        <v>41944</v>
      </c>
      <c r="O6" s="1">
        <v>41974</v>
      </c>
    </row>
    <row r="7" spans="1:15" x14ac:dyDescent="0.3">
      <c r="A7" t="str">
        <f t="shared" si="0"/>
        <v xml:space="preserve">BLOUNTSTOWN-CUSTOMERS </v>
      </c>
      <c r="B7" t="s">
        <v>2</v>
      </c>
      <c r="C7" t="s">
        <v>4</v>
      </c>
      <c r="D7">
        <v>5</v>
      </c>
      <c r="E7">
        <v>6</v>
      </c>
      <c r="F7">
        <v>7</v>
      </c>
      <c r="G7">
        <v>7</v>
      </c>
      <c r="H7">
        <v>7</v>
      </c>
      <c r="I7">
        <v>7</v>
      </c>
      <c r="J7">
        <v>7</v>
      </c>
      <c r="K7">
        <v>7</v>
      </c>
      <c r="L7">
        <v>7</v>
      </c>
      <c r="M7">
        <v>7</v>
      </c>
      <c r="N7">
        <v>7</v>
      </c>
      <c r="O7">
        <v>7</v>
      </c>
    </row>
    <row r="8" spans="1:15" x14ac:dyDescent="0.3">
      <c r="A8" t="str">
        <f t="shared" si="0"/>
        <v xml:space="preserve">BLOUNTSTOWN-SALES </v>
      </c>
      <c r="B8" t="s">
        <v>2</v>
      </c>
      <c r="C8" t="s">
        <v>5</v>
      </c>
      <c r="D8">
        <v>65718983</v>
      </c>
      <c r="E8">
        <v>363393801</v>
      </c>
      <c r="F8">
        <v>320951303</v>
      </c>
      <c r="G8">
        <v>347436900</v>
      </c>
      <c r="H8">
        <v>372411170</v>
      </c>
      <c r="I8">
        <v>423074060</v>
      </c>
      <c r="J8">
        <v>444647562</v>
      </c>
      <c r="K8">
        <v>469005158</v>
      </c>
      <c r="L8">
        <v>502571938</v>
      </c>
      <c r="M8">
        <v>416168345</v>
      </c>
      <c r="N8">
        <v>395833111</v>
      </c>
      <c r="O8">
        <v>317966615</v>
      </c>
    </row>
    <row r="9" spans="1:15" x14ac:dyDescent="0.3">
      <c r="A9" t="str">
        <f t="shared" si="0"/>
        <v>BLOUNTSTOWN-KW</v>
      </c>
      <c r="B9" t="s">
        <v>2</v>
      </c>
      <c r="C9" t="s">
        <v>6</v>
      </c>
    </row>
    <row r="10" spans="1:15" x14ac:dyDescent="0.3">
      <c r="A10" t="str">
        <f t="shared" si="0"/>
        <v>BLOUNTSTOWN-N</v>
      </c>
      <c r="B10" t="s">
        <v>2</v>
      </c>
      <c r="C10" t="s">
        <v>7</v>
      </c>
      <c r="D10">
        <v>1</v>
      </c>
      <c r="E10">
        <v>1</v>
      </c>
      <c r="F10">
        <v>1</v>
      </c>
      <c r="G10">
        <v>1</v>
      </c>
      <c r="H10">
        <v>1</v>
      </c>
      <c r="I10">
        <v>1</v>
      </c>
      <c r="J10">
        <v>1</v>
      </c>
      <c r="K10">
        <v>1</v>
      </c>
      <c r="L10">
        <v>1</v>
      </c>
      <c r="M10">
        <v>1</v>
      </c>
      <c r="N10">
        <v>1</v>
      </c>
      <c r="O10">
        <v>1</v>
      </c>
    </row>
    <row r="11" spans="1:15" x14ac:dyDescent="0.3">
      <c r="A11" t="str">
        <f t="shared" si="0"/>
        <v>BLOUNTSTOWN-RLR ENERGY:</v>
      </c>
      <c r="B11" t="s">
        <v>2</v>
      </c>
      <c r="C11" t="s">
        <v>8</v>
      </c>
    </row>
    <row r="12" spans="1:15" x14ac:dyDescent="0.3">
      <c r="A12" t="str">
        <f t="shared" si="0"/>
        <v>BLOUNTSTOWN-KWH</v>
      </c>
      <c r="B12" t="s">
        <v>2</v>
      </c>
      <c r="C12" t="s">
        <v>9</v>
      </c>
      <c r="D12">
        <v>3643984</v>
      </c>
      <c r="E12">
        <v>2606702</v>
      </c>
      <c r="F12">
        <v>2685405</v>
      </c>
      <c r="G12">
        <v>2650109</v>
      </c>
      <c r="H12">
        <v>3184909</v>
      </c>
      <c r="I12">
        <v>3664642</v>
      </c>
      <c r="J12">
        <v>3860323</v>
      </c>
      <c r="K12">
        <v>4054256</v>
      </c>
      <c r="L12">
        <v>3505075</v>
      </c>
      <c r="M12">
        <v>2903655</v>
      </c>
      <c r="N12">
        <v>2827855</v>
      </c>
      <c r="O12">
        <v>2884736</v>
      </c>
    </row>
    <row r="13" spans="1:15" x14ac:dyDescent="0.3">
      <c r="A13" t="str">
        <f t="shared" si="0"/>
        <v>BLOUNTSTOWN-KWH ONPK</v>
      </c>
      <c r="B13" t="s">
        <v>2</v>
      </c>
      <c r="C13" t="s">
        <v>10</v>
      </c>
      <c r="D13">
        <v>992555</v>
      </c>
      <c r="E13">
        <v>696902</v>
      </c>
      <c r="F13">
        <v>675492</v>
      </c>
      <c r="G13">
        <v>872910</v>
      </c>
      <c r="H13">
        <v>1055379</v>
      </c>
      <c r="I13">
        <v>1250057</v>
      </c>
      <c r="J13">
        <v>1329894</v>
      </c>
      <c r="K13">
        <v>1329155</v>
      </c>
      <c r="L13">
        <v>1170964</v>
      </c>
      <c r="M13">
        <v>1020929</v>
      </c>
      <c r="N13">
        <v>673161</v>
      </c>
      <c r="O13">
        <v>761386</v>
      </c>
    </row>
    <row r="14" spans="1:15" x14ac:dyDescent="0.3">
      <c r="A14" t="str">
        <f t="shared" si="0"/>
        <v>BLOUNTSTOWN-KWH OFFPK</v>
      </c>
      <c r="B14" t="s">
        <v>2</v>
      </c>
      <c r="C14" t="s">
        <v>11</v>
      </c>
      <c r="D14">
        <v>2651430</v>
      </c>
      <c r="E14">
        <v>1909799</v>
      </c>
      <c r="F14">
        <v>2009912</v>
      </c>
      <c r="G14">
        <v>1777199</v>
      </c>
      <c r="H14">
        <v>2129530</v>
      </c>
      <c r="I14">
        <v>2414585</v>
      </c>
      <c r="J14">
        <v>2530430</v>
      </c>
      <c r="K14">
        <v>2725100</v>
      </c>
      <c r="L14">
        <v>2334111</v>
      </c>
      <c r="M14">
        <v>1882725</v>
      </c>
      <c r="N14">
        <v>2154695</v>
      </c>
      <c r="O14">
        <v>2123350</v>
      </c>
    </row>
    <row r="15" spans="1:15" x14ac:dyDescent="0.3">
      <c r="A15" t="str">
        <f t="shared" si="0"/>
        <v>BLOUNTSTOWN-KWH ONPK%</v>
      </c>
      <c r="B15" t="s">
        <v>2</v>
      </c>
      <c r="C15" t="s">
        <v>12</v>
      </c>
      <c r="D15" s="2">
        <v>0.27238000000000001</v>
      </c>
      <c r="E15" s="2">
        <v>0.26734999999999998</v>
      </c>
      <c r="F15" s="2">
        <v>0.25153999999999999</v>
      </c>
      <c r="G15" s="2">
        <v>0.32939000000000002</v>
      </c>
      <c r="H15" s="2">
        <v>0.33137</v>
      </c>
      <c r="I15" s="2">
        <v>0.34111000000000002</v>
      </c>
      <c r="J15" s="2">
        <v>0.34449999999999997</v>
      </c>
      <c r="K15" s="2">
        <v>0.32784000000000002</v>
      </c>
      <c r="L15" s="2">
        <v>0.33407999999999999</v>
      </c>
      <c r="M15" s="2">
        <v>0.35160000000000002</v>
      </c>
      <c r="N15" s="2">
        <v>0.23805000000000001</v>
      </c>
      <c r="O15" s="2">
        <v>0.26394000000000001</v>
      </c>
    </row>
    <row r="16" spans="1:15" x14ac:dyDescent="0.3">
      <c r="A16" t="str">
        <f t="shared" si="0"/>
        <v>BLOUNTSTOWN-KWH OFFPK%</v>
      </c>
      <c r="B16" t="s">
        <v>2</v>
      </c>
      <c r="C16" t="s">
        <v>13</v>
      </c>
      <c r="D16" s="2">
        <v>0.72762000000000004</v>
      </c>
      <c r="E16" s="2">
        <v>0.73265000000000002</v>
      </c>
      <c r="F16" s="2">
        <v>0.74846000000000001</v>
      </c>
      <c r="G16" s="2">
        <v>0.67061000000000004</v>
      </c>
      <c r="H16" s="2">
        <v>0.66862999999999995</v>
      </c>
      <c r="I16" s="2">
        <v>0.65888999999999998</v>
      </c>
      <c r="J16" s="2">
        <v>0.65549999999999997</v>
      </c>
      <c r="K16" s="2">
        <v>0.67215999999999998</v>
      </c>
      <c r="L16" s="2">
        <v>0.66591999999999996</v>
      </c>
      <c r="M16" s="2">
        <v>0.64839999999999998</v>
      </c>
      <c r="N16" s="2">
        <v>0.76195000000000002</v>
      </c>
      <c r="O16" s="2">
        <v>0.73606000000000005</v>
      </c>
    </row>
    <row r="17" spans="1:15" x14ac:dyDescent="0.3">
      <c r="A17" t="str">
        <f t="shared" si="0"/>
        <v>BLOUNTSTOWN-DEMAND (KW):</v>
      </c>
      <c r="B17" t="s">
        <v>2</v>
      </c>
      <c r="C17" t="s">
        <v>14</v>
      </c>
    </row>
    <row r="18" spans="1:15" x14ac:dyDescent="0.3">
      <c r="A18" t="str">
        <f t="shared" si="0"/>
        <v>BLOUNTSTOWN-NCP</v>
      </c>
      <c r="B18" t="s">
        <v>2</v>
      </c>
      <c r="C18" t="s">
        <v>15</v>
      </c>
      <c r="D18">
        <v>8505</v>
      </c>
      <c r="E18">
        <v>6861</v>
      </c>
      <c r="F18">
        <v>5883</v>
      </c>
      <c r="G18">
        <v>6515</v>
      </c>
      <c r="H18">
        <v>7297</v>
      </c>
      <c r="I18">
        <v>8300</v>
      </c>
      <c r="J18">
        <v>8358</v>
      </c>
      <c r="K18">
        <v>8658</v>
      </c>
      <c r="L18">
        <v>8237</v>
      </c>
      <c r="M18">
        <v>6928</v>
      </c>
      <c r="N18">
        <v>7506</v>
      </c>
      <c r="O18">
        <v>6384</v>
      </c>
    </row>
    <row r="19" spans="1:15" x14ac:dyDescent="0.3">
      <c r="A19" t="str">
        <f t="shared" si="0"/>
        <v>BLOUNTSTOWN-NCP ONPK</v>
      </c>
      <c r="B19" t="s">
        <v>2</v>
      </c>
      <c r="C19" t="s">
        <v>16</v>
      </c>
      <c r="D19">
        <v>8505</v>
      </c>
      <c r="E19">
        <v>6861</v>
      </c>
      <c r="F19">
        <v>5883</v>
      </c>
      <c r="G19">
        <v>6515</v>
      </c>
      <c r="H19">
        <v>7297</v>
      </c>
      <c r="I19">
        <v>8300</v>
      </c>
      <c r="J19">
        <v>8358</v>
      </c>
      <c r="K19">
        <v>8658</v>
      </c>
      <c r="L19">
        <v>8237</v>
      </c>
      <c r="M19">
        <v>6928</v>
      </c>
      <c r="N19">
        <v>7506</v>
      </c>
      <c r="O19">
        <v>6384</v>
      </c>
    </row>
    <row r="20" spans="1:15" x14ac:dyDescent="0.3">
      <c r="A20" t="str">
        <f t="shared" si="0"/>
        <v>BLOUNTSTOWN-NCP OFFPK</v>
      </c>
      <c r="B20" t="s">
        <v>2</v>
      </c>
      <c r="C20" t="s">
        <v>17</v>
      </c>
      <c r="D20">
        <v>8416</v>
      </c>
      <c r="E20">
        <v>6173</v>
      </c>
      <c r="F20">
        <v>5785</v>
      </c>
      <c r="G20">
        <v>5633</v>
      </c>
      <c r="H20">
        <v>6340</v>
      </c>
      <c r="I20">
        <v>7387</v>
      </c>
      <c r="J20">
        <v>7134</v>
      </c>
      <c r="K20">
        <v>7689</v>
      </c>
      <c r="L20">
        <v>7149</v>
      </c>
      <c r="M20">
        <v>6078</v>
      </c>
      <c r="N20">
        <v>6440</v>
      </c>
      <c r="O20">
        <v>6017</v>
      </c>
    </row>
    <row r="21" spans="1:15" x14ac:dyDescent="0.3">
      <c r="A21" t="str">
        <f t="shared" si="0"/>
        <v>BLOUNTSTOWN-GCP DATE</v>
      </c>
      <c r="B21" t="s">
        <v>2</v>
      </c>
      <c r="C21" t="s">
        <v>18</v>
      </c>
      <c r="D21" t="s">
        <v>19</v>
      </c>
      <c r="E21" t="s">
        <v>20</v>
      </c>
      <c r="F21" t="s">
        <v>21</v>
      </c>
      <c r="G21" t="s">
        <v>22</v>
      </c>
      <c r="H21" t="s">
        <v>23</v>
      </c>
      <c r="I21" t="s">
        <v>24</v>
      </c>
      <c r="J21" t="s">
        <v>25</v>
      </c>
      <c r="K21" t="s">
        <v>26</v>
      </c>
      <c r="L21" t="s">
        <v>27</v>
      </c>
      <c r="M21" t="s">
        <v>28</v>
      </c>
      <c r="N21" t="s">
        <v>29</v>
      </c>
      <c r="O21" t="s">
        <v>30</v>
      </c>
    </row>
    <row r="22" spans="1:15" x14ac:dyDescent="0.3">
      <c r="A22" t="str">
        <f t="shared" si="0"/>
        <v>BLOUNTSTOWN-GCP TIME</v>
      </c>
      <c r="B22" t="s">
        <v>2</v>
      </c>
      <c r="C22" t="s">
        <v>31</v>
      </c>
      <c r="D22" t="s">
        <v>32</v>
      </c>
      <c r="E22" t="s">
        <v>33</v>
      </c>
      <c r="F22" t="s">
        <v>32</v>
      </c>
      <c r="G22" t="s">
        <v>34</v>
      </c>
      <c r="H22" t="s">
        <v>34</v>
      </c>
      <c r="I22" t="s">
        <v>34</v>
      </c>
      <c r="J22" t="s">
        <v>34</v>
      </c>
      <c r="K22" t="s">
        <v>35</v>
      </c>
      <c r="L22" t="s">
        <v>35</v>
      </c>
      <c r="M22" t="s">
        <v>34</v>
      </c>
      <c r="N22" t="s">
        <v>33</v>
      </c>
      <c r="O22" t="s">
        <v>33</v>
      </c>
    </row>
    <row r="23" spans="1:15" x14ac:dyDescent="0.3">
      <c r="A23" t="str">
        <f t="shared" si="0"/>
        <v>BLOUNTSTOWN-GCP</v>
      </c>
      <c r="B23" t="s">
        <v>2</v>
      </c>
      <c r="C23" t="s">
        <v>36</v>
      </c>
      <c r="D23">
        <v>8505</v>
      </c>
      <c r="E23">
        <v>6861</v>
      </c>
      <c r="F23">
        <v>5883</v>
      </c>
      <c r="G23">
        <v>6515</v>
      </c>
      <c r="H23">
        <v>7297</v>
      </c>
      <c r="I23">
        <v>8300</v>
      </c>
      <c r="J23">
        <v>8358</v>
      </c>
      <c r="K23">
        <v>8658</v>
      </c>
      <c r="L23">
        <v>8237</v>
      </c>
      <c r="M23">
        <v>6928</v>
      </c>
      <c r="N23">
        <v>7506</v>
      </c>
      <c r="O23">
        <v>6384</v>
      </c>
    </row>
    <row r="24" spans="1:15" x14ac:dyDescent="0.3">
      <c r="A24" t="str">
        <f t="shared" si="0"/>
        <v>BLOUNTSTOWN-GCP ONPK</v>
      </c>
      <c r="B24" t="s">
        <v>2</v>
      </c>
      <c r="C24" t="s">
        <v>37</v>
      </c>
      <c r="D24">
        <v>8505</v>
      </c>
      <c r="E24">
        <v>6861</v>
      </c>
      <c r="F24">
        <v>5883</v>
      </c>
      <c r="G24">
        <v>6515</v>
      </c>
      <c r="H24">
        <v>7297</v>
      </c>
      <c r="I24">
        <v>8300</v>
      </c>
      <c r="J24">
        <v>8358</v>
      </c>
      <c r="K24">
        <v>8658</v>
      </c>
      <c r="L24">
        <v>8237</v>
      </c>
      <c r="M24">
        <v>6928</v>
      </c>
      <c r="N24">
        <v>7506</v>
      </c>
      <c r="O24">
        <v>6384</v>
      </c>
    </row>
    <row r="25" spans="1:15" x14ac:dyDescent="0.3">
      <c r="A25" t="str">
        <f t="shared" si="0"/>
        <v>BLOUNTSTOWN-GCP OFFPK</v>
      </c>
      <c r="B25" t="s">
        <v>2</v>
      </c>
      <c r="C25" t="s">
        <v>38</v>
      </c>
      <c r="D25">
        <v>8416</v>
      </c>
      <c r="E25">
        <v>6173</v>
      </c>
      <c r="F25">
        <v>5785</v>
      </c>
      <c r="G25">
        <v>5633</v>
      </c>
      <c r="H25">
        <v>6340</v>
      </c>
      <c r="I25">
        <v>7387</v>
      </c>
      <c r="J25">
        <v>7134</v>
      </c>
      <c r="K25">
        <v>7689</v>
      </c>
      <c r="L25">
        <v>7149</v>
      </c>
      <c r="M25">
        <v>6078</v>
      </c>
      <c r="N25">
        <v>6440</v>
      </c>
      <c r="O25">
        <v>6017</v>
      </c>
    </row>
    <row r="26" spans="1:15" x14ac:dyDescent="0.3">
      <c r="A26" t="str">
        <f t="shared" si="0"/>
        <v>BLOUNTSTOWN-CP</v>
      </c>
      <c r="B26" t="s">
        <v>2</v>
      </c>
      <c r="C26" t="s">
        <v>39</v>
      </c>
      <c r="D26">
        <v>7005</v>
      </c>
      <c r="E26">
        <v>4416</v>
      </c>
      <c r="F26">
        <v>3073</v>
      </c>
      <c r="G26">
        <v>6515</v>
      </c>
      <c r="H26">
        <v>6900</v>
      </c>
      <c r="I26">
        <v>7066</v>
      </c>
      <c r="J26">
        <v>8358</v>
      </c>
      <c r="K26">
        <v>8412</v>
      </c>
      <c r="L26">
        <v>8215</v>
      </c>
      <c r="M26">
        <v>5359</v>
      </c>
      <c r="N26">
        <v>4212</v>
      </c>
      <c r="O26">
        <v>3874</v>
      </c>
    </row>
    <row r="27" spans="1:15" x14ac:dyDescent="0.3">
      <c r="A27" t="str">
        <f t="shared" si="0"/>
        <v>BLOUNTSTOWN-PERIOD START</v>
      </c>
      <c r="B27" t="s">
        <v>2</v>
      </c>
      <c r="C27" t="s">
        <v>40</v>
      </c>
      <c r="D27" s="3">
        <v>41640</v>
      </c>
      <c r="E27" s="3">
        <v>41671</v>
      </c>
      <c r="F27" s="3">
        <v>41699</v>
      </c>
      <c r="G27" s="3">
        <v>41730</v>
      </c>
      <c r="H27" s="3">
        <v>41760</v>
      </c>
      <c r="I27" s="3">
        <v>41791</v>
      </c>
      <c r="J27" s="3">
        <v>41821</v>
      </c>
      <c r="K27" s="3">
        <v>41852</v>
      </c>
      <c r="L27" s="3">
        <v>41883</v>
      </c>
      <c r="M27" s="3">
        <v>41913</v>
      </c>
      <c r="N27" s="3">
        <v>41944</v>
      </c>
      <c r="O27" s="3">
        <v>41974</v>
      </c>
    </row>
    <row r="28" spans="1:15" x14ac:dyDescent="0.3">
      <c r="A28" t="str">
        <f t="shared" si="0"/>
        <v>BLOUNTSTOWN-NCP LF</v>
      </c>
      <c r="B28" t="s">
        <v>2</v>
      </c>
      <c r="C28" t="s">
        <v>41</v>
      </c>
      <c r="D28" s="2">
        <v>0.57589999999999997</v>
      </c>
      <c r="E28" s="2">
        <v>0.56530000000000002</v>
      </c>
      <c r="F28" s="2">
        <v>0.61439999999999995</v>
      </c>
      <c r="G28" s="2">
        <v>0.56489999999999996</v>
      </c>
      <c r="H28" s="2">
        <v>0.58660000000000001</v>
      </c>
      <c r="I28" s="2">
        <v>0.61319999999999997</v>
      </c>
      <c r="J28" s="2">
        <v>0.62080000000000002</v>
      </c>
      <c r="K28" s="2">
        <v>0.62939999999999996</v>
      </c>
      <c r="L28" s="2">
        <v>0.59099999999999997</v>
      </c>
      <c r="M28" s="2">
        <v>0.56330000000000002</v>
      </c>
      <c r="N28" s="2">
        <v>0.5232</v>
      </c>
      <c r="O28" s="2">
        <v>0.60729999999999995</v>
      </c>
    </row>
    <row r="29" spans="1:15" x14ac:dyDescent="0.3">
      <c r="A29" t="str">
        <f t="shared" si="0"/>
        <v>BLOUNTSTOWN-NCP LF ONPK</v>
      </c>
      <c r="B29" t="s">
        <v>2</v>
      </c>
      <c r="C29" t="s">
        <v>42</v>
      </c>
      <c r="D29" s="2">
        <v>0.66310000000000002</v>
      </c>
      <c r="E29" s="2">
        <v>0.63480000000000003</v>
      </c>
      <c r="F29" s="2">
        <v>0.6835</v>
      </c>
      <c r="G29" s="2">
        <v>0.67669999999999997</v>
      </c>
      <c r="H29" s="2">
        <v>0.76519999999999999</v>
      </c>
      <c r="I29" s="2">
        <v>0.79690000000000005</v>
      </c>
      <c r="J29" s="2">
        <v>0.80369999999999997</v>
      </c>
      <c r="K29" s="2">
        <v>0.81230000000000002</v>
      </c>
      <c r="L29" s="2">
        <v>0.75209999999999999</v>
      </c>
      <c r="M29" s="2">
        <v>0.71189999999999998</v>
      </c>
      <c r="N29" s="2">
        <v>0.59</v>
      </c>
      <c r="O29" s="2">
        <v>0.67759999999999998</v>
      </c>
    </row>
    <row r="30" spans="1:15" x14ac:dyDescent="0.3">
      <c r="A30" t="str">
        <f t="shared" si="0"/>
        <v>BLOUNTSTOWN-NCP LF OFFPK</v>
      </c>
      <c r="B30" t="s">
        <v>2</v>
      </c>
      <c r="C30" t="s">
        <v>43</v>
      </c>
      <c r="D30" s="2">
        <v>0.55469999999999997</v>
      </c>
      <c r="E30" s="2">
        <v>0.60419999999999996</v>
      </c>
      <c r="F30" s="2">
        <v>0.60419999999999996</v>
      </c>
      <c r="G30" s="2">
        <v>0.60440000000000005</v>
      </c>
      <c r="H30" s="2">
        <v>0.60519999999999996</v>
      </c>
      <c r="I30" s="2">
        <v>0.61560000000000004</v>
      </c>
      <c r="J30" s="2">
        <v>0.64959999999999996</v>
      </c>
      <c r="K30" s="2">
        <v>0.63859999999999995</v>
      </c>
      <c r="L30" s="2">
        <v>0.6149</v>
      </c>
      <c r="M30" s="2">
        <v>0.57679999999999998</v>
      </c>
      <c r="N30" s="2">
        <v>0.58909999999999996</v>
      </c>
      <c r="O30" s="2">
        <v>0.62119999999999997</v>
      </c>
    </row>
    <row r="31" spans="1:15" x14ac:dyDescent="0.3">
      <c r="A31" t="str">
        <f t="shared" si="0"/>
        <v>BLOUNTSTOWN-GCP CF</v>
      </c>
      <c r="B31" t="s">
        <v>2</v>
      </c>
      <c r="C31" t="s">
        <v>44</v>
      </c>
      <c r="D31" s="2">
        <v>1</v>
      </c>
      <c r="E31" s="2">
        <v>1</v>
      </c>
      <c r="F31" s="2">
        <v>1</v>
      </c>
      <c r="G31" s="2">
        <v>1</v>
      </c>
      <c r="H31" s="2">
        <v>1</v>
      </c>
      <c r="I31" s="2">
        <v>1</v>
      </c>
      <c r="J31" s="2">
        <v>1</v>
      </c>
      <c r="K31" s="2">
        <v>1</v>
      </c>
      <c r="L31" s="2">
        <v>1</v>
      </c>
      <c r="M31" s="2">
        <v>1</v>
      </c>
      <c r="N31" s="2">
        <v>1</v>
      </c>
      <c r="O31" s="2">
        <v>1</v>
      </c>
    </row>
    <row r="32" spans="1:15" x14ac:dyDescent="0.3">
      <c r="A32" t="str">
        <f t="shared" si="0"/>
        <v>BLOUNTSTOWN-CP CF</v>
      </c>
      <c r="B32" t="s">
        <v>2</v>
      </c>
      <c r="C32" t="s">
        <v>45</v>
      </c>
      <c r="D32" s="2">
        <v>0.8236</v>
      </c>
      <c r="E32" s="2">
        <v>0.64359999999999995</v>
      </c>
      <c r="F32" s="2">
        <v>0.52239999999999998</v>
      </c>
      <c r="G32" s="2">
        <v>1</v>
      </c>
      <c r="H32" s="2">
        <v>0.9456</v>
      </c>
      <c r="I32" s="2">
        <v>0.85129999999999995</v>
      </c>
      <c r="J32" s="2">
        <v>1</v>
      </c>
      <c r="K32" s="2">
        <v>0.97160000000000002</v>
      </c>
      <c r="L32" s="2">
        <v>0.99729999999999996</v>
      </c>
      <c r="M32" s="2">
        <v>0.77349999999999997</v>
      </c>
      <c r="N32" s="2">
        <v>0.56110000000000004</v>
      </c>
      <c r="O32" s="2">
        <v>0.60680000000000001</v>
      </c>
    </row>
    <row r="33" spans="1:15" x14ac:dyDescent="0.3">
      <c r="A33" t="str">
        <f t="shared" si="0"/>
        <v>BLOUNTSTOWN-GCP LF</v>
      </c>
      <c r="B33" t="s">
        <v>2</v>
      </c>
      <c r="C33" t="s">
        <v>46</v>
      </c>
      <c r="D33" s="2">
        <v>0.57589999999999997</v>
      </c>
      <c r="E33" s="2">
        <v>0.56530000000000002</v>
      </c>
      <c r="F33" s="2">
        <v>0.61439999999999995</v>
      </c>
      <c r="G33" s="2">
        <v>0.56489999999999996</v>
      </c>
      <c r="H33" s="2">
        <v>0.58660000000000001</v>
      </c>
      <c r="I33" s="2">
        <v>0.61319999999999997</v>
      </c>
      <c r="J33" s="2">
        <v>0.62080000000000002</v>
      </c>
      <c r="K33" s="2">
        <v>0.62939999999999996</v>
      </c>
      <c r="L33" s="2">
        <v>0.59099999999999997</v>
      </c>
      <c r="M33" s="2">
        <v>0.56330000000000002</v>
      </c>
      <c r="N33" s="2">
        <v>0.5232</v>
      </c>
      <c r="O33" s="2">
        <v>0.60729999999999995</v>
      </c>
    </row>
    <row r="34" spans="1:15" x14ac:dyDescent="0.3">
      <c r="A34" t="str">
        <f t="shared" si="0"/>
        <v>BLOUNTSTOWN-GCP LF ONPK</v>
      </c>
      <c r="B34" t="s">
        <v>2</v>
      </c>
      <c r="C34" t="s">
        <v>47</v>
      </c>
      <c r="D34" s="2">
        <v>0.66310000000000002</v>
      </c>
      <c r="E34" s="2">
        <v>0.63480000000000003</v>
      </c>
      <c r="F34" s="2">
        <v>0.6835</v>
      </c>
      <c r="G34" s="2">
        <v>0.67669999999999997</v>
      </c>
      <c r="H34" s="2">
        <v>0.76519999999999999</v>
      </c>
      <c r="I34" s="2">
        <v>0.79690000000000005</v>
      </c>
      <c r="J34" s="2">
        <v>0.80369999999999997</v>
      </c>
      <c r="K34" s="2">
        <v>0.81230000000000002</v>
      </c>
      <c r="L34" s="2">
        <v>0.75209999999999999</v>
      </c>
      <c r="M34" s="2">
        <v>0.71189999999999998</v>
      </c>
      <c r="N34" s="2">
        <v>0.59</v>
      </c>
      <c r="O34" s="2">
        <v>0.67759999999999998</v>
      </c>
    </row>
    <row r="35" spans="1:15" x14ac:dyDescent="0.3">
      <c r="A35" t="str">
        <f t="shared" si="0"/>
        <v>BLOUNTSTOWN-GCP LF OFFPK</v>
      </c>
      <c r="B35" t="s">
        <v>2</v>
      </c>
      <c r="C35" t="s">
        <v>48</v>
      </c>
      <c r="D35" s="2">
        <v>0.55469999999999997</v>
      </c>
      <c r="E35" s="2">
        <v>0.60419999999999996</v>
      </c>
      <c r="F35" s="2">
        <v>0.60419999999999996</v>
      </c>
      <c r="G35" s="2">
        <v>0.60440000000000005</v>
      </c>
      <c r="H35" s="2">
        <v>0.60519999999999996</v>
      </c>
      <c r="I35" s="2">
        <v>0.61560000000000004</v>
      </c>
      <c r="J35" s="2">
        <v>0.64959999999999996</v>
      </c>
      <c r="K35" s="2">
        <v>0.63859999999999995</v>
      </c>
      <c r="L35" s="2">
        <v>0.6149</v>
      </c>
      <c r="M35" s="2">
        <v>0.57679999999999998</v>
      </c>
      <c r="N35" s="2">
        <v>0.58909999999999996</v>
      </c>
      <c r="O35" s="2">
        <v>0.62119999999999997</v>
      </c>
    </row>
    <row r="36" spans="1:15" x14ac:dyDescent="0.3">
      <c r="A36" t="str">
        <f t="shared" si="0"/>
        <v>BLOUNTSTOWN-CP LF</v>
      </c>
      <c r="B36" t="s">
        <v>2</v>
      </c>
      <c r="C36" t="s">
        <v>49</v>
      </c>
      <c r="D36" s="2">
        <v>0.69920000000000004</v>
      </c>
      <c r="E36" s="2">
        <v>0.87849999999999995</v>
      </c>
      <c r="F36" s="2">
        <v>1.1760999999999999</v>
      </c>
      <c r="G36" s="2">
        <v>0.56489999999999996</v>
      </c>
      <c r="H36" s="2">
        <v>0.62039999999999995</v>
      </c>
      <c r="I36" s="2">
        <v>0.72030000000000005</v>
      </c>
      <c r="J36" s="2">
        <v>0.62080000000000002</v>
      </c>
      <c r="K36" s="2">
        <v>0.64780000000000004</v>
      </c>
      <c r="L36" s="2">
        <v>0.59260000000000002</v>
      </c>
      <c r="M36" s="2">
        <v>0.72829999999999995</v>
      </c>
      <c r="N36" s="2">
        <v>0.9325</v>
      </c>
      <c r="O36" s="2">
        <v>1.0008999999999999</v>
      </c>
    </row>
    <row r="37" spans="1:15" x14ac:dyDescent="0.3">
      <c r="A37" t="str">
        <f t="shared" si="0"/>
        <v>BLOUNTSTOWN-REL PREC:</v>
      </c>
      <c r="B37" t="s">
        <v>2</v>
      </c>
      <c r="C37" t="s">
        <v>50</v>
      </c>
    </row>
    <row r="38" spans="1:15" x14ac:dyDescent="0.3">
      <c r="A38" t="str">
        <f t="shared" si="0"/>
        <v>BLOUNTSTOWN-NCP RP</v>
      </c>
      <c r="B38" t="s">
        <v>2</v>
      </c>
      <c r="C38" t="s">
        <v>51</v>
      </c>
      <c r="D38" s="2">
        <v>0</v>
      </c>
      <c r="E38" s="2">
        <v>0</v>
      </c>
      <c r="F38" s="2">
        <v>0</v>
      </c>
      <c r="G38" s="2">
        <v>0</v>
      </c>
      <c r="H38" s="2">
        <v>0</v>
      </c>
      <c r="I38" s="2">
        <v>0</v>
      </c>
      <c r="J38" s="2">
        <v>0</v>
      </c>
      <c r="K38" s="2">
        <v>0</v>
      </c>
      <c r="L38" s="2">
        <v>0</v>
      </c>
      <c r="M38" s="2">
        <v>0</v>
      </c>
      <c r="N38" s="2">
        <v>0</v>
      </c>
      <c r="O38" s="2">
        <v>0</v>
      </c>
    </row>
    <row r="39" spans="1:15" x14ac:dyDescent="0.3">
      <c r="A39" t="str">
        <f t="shared" si="0"/>
        <v>BLOUNTSTOWN-NCP RP ONPK</v>
      </c>
      <c r="B39" t="s">
        <v>2</v>
      </c>
      <c r="C39" t="s">
        <v>52</v>
      </c>
      <c r="D39" s="2">
        <v>0</v>
      </c>
      <c r="E39" s="2">
        <v>0</v>
      </c>
      <c r="F39" s="2">
        <v>0</v>
      </c>
      <c r="G39" s="2">
        <v>0</v>
      </c>
      <c r="H39" s="2">
        <v>0</v>
      </c>
      <c r="I39" s="2">
        <v>0</v>
      </c>
      <c r="J39" s="2">
        <v>0</v>
      </c>
      <c r="K39" s="2">
        <v>0</v>
      </c>
      <c r="L39" s="2">
        <v>0</v>
      </c>
      <c r="M39" s="2">
        <v>0</v>
      </c>
      <c r="N39" s="2">
        <v>0</v>
      </c>
      <c r="O39" s="2">
        <v>0</v>
      </c>
    </row>
    <row r="40" spans="1:15" x14ac:dyDescent="0.3">
      <c r="A40" t="str">
        <f t="shared" si="0"/>
        <v>BLOUNTSTOWN-NCP RP OFFPK</v>
      </c>
      <c r="B40" t="s">
        <v>2</v>
      </c>
      <c r="C40" t="s">
        <v>53</v>
      </c>
      <c r="D40" s="2">
        <v>0</v>
      </c>
      <c r="E40" s="2">
        <v>0</v>
      </c>
      <c r="F40" s="2">
        <v>0</v>
      </c>
      <c r="G40" s="2">
        <v>0</v>
      </c>
      <c r="H40" s="2">
        <v>0</v>
      </c>
      <c r="I40" s="2">
        <v>0</v>
      </c>
      <c r="J40" s="2">
        <v>0</v>
      </c>
      <c r="K40" s="2">
        <v>0</v>
      </c>
      <c r="L40" s="2">
        <v>0</v>
      </c>
      <c r="M40" s="2">
        <v>0</v>
      </c>
      <c r="N40" s="2">
        <v>0</v>
      </c>
      <c r="O40" s="2">
        <v>0</v>
      </c>
    </row>
    <row r="41" spans="1:15" x14ac:dyDescent="0.3">
      <c r="A41" t="str">
        <f t="shared" si="0"/>
        <v>BLOUNTSTOWN-GCP RP</v>
      </c>
      <c r="B41" t="s">
        <v>2</v>
      </c>
      <c r="C41" t="s">
        <v>54</v>
      </c>
      <c r="D41" s="2">
        <v>0</v>
      </c>
      <c r="E41" s="2">
        <v>0</v>
      </c>
      <c r="F41" s="2">
        <v>0</v>
      </c>
      <c r="G41" s="2">
        <v>0</v>
      </c>
      <c r="H41" s="2">
        <v>0</v>
      </c>
      <c r="I41" s="2">
        <v>0</v>
      </c>
      <c r="J41" s="2">
        <v>0</v>
      </c>
      <c r="K41" s="2">
        <v>0</v>
      </c>
      <c r="L41" s="2">
        <v>0</v>
      </c>
      <c r="M41" s="2">
        <v>0</v>
      </c>
      <c r="N41" s="2">
        <v>0</v>
      </c>
      <c r="O41" s="2">
        <v>0</v>
      </c>
    </row>
    <row r="42" spans="1:15" x14ac:dyDescent="0.3">
      <c r="A42" t="str">
        <f t="shared" si="0"/>
        <v>BLOUNTSTOWN-GCP RP ONPK</v>
      </c>
      <c r="B42" t="s">
        <v>2</v>
      </c>
      <c r="C42" t="s">
        <v>55</v>
      </c>
      <c r="D42" s="2">
        <v>0</v>
      </c>
      <c r="E42" s="2">
        <v>0</v>
      </c>
      <c r="F42" s="2">
        <v>0</v>
      </c>
      <c r="G42" s="2">
        <v>0</v>
      </c>
      <c r="H42" s="2">
        <v>0</v>
      </c>
      <c r="I42" s="2">
        <v>0</v>
      </c>
      <c r="J42" s="2">
        <v>0</v>
      </c>
      <c r="K42" s="2">
        <v>0</v>
      </c>
      <c r="L42" s="2">
        <v>0</v>
      </c>
      <c r="M42" s="2">
        <v>0</v>
      </c>
      <c r="N42" s="2">
        <v>0</v>
      </c>
      <c r="O42" s="2">
        <v>0</v>
      </c>
    </row>
    <row r="43" spans="1:15" x14ac:dyDescent="0.3">
      <c r="A43" t="str">
        <f t="shared" si="0"/>
        <v>BLOUNTSTOWN-GCP RP OFFPK</v>
      </c>
      <c r="B43" t="s">
        <v>2</v>
      </c>
      <c r="C43" t="s">
        <v>56</v>
      </c>
      <c r="D43" s="2">
        <v>0</v>
      </c>
      <c r="E43" s="2">
        <v>0</v>
      </c>
      <c r="F43" s="2">
        <v>0</v>
      </c>
      <c r="G43" s="2">
        <v>0</v>
      </c>
      <c r="H43" s="2">
        <v>0</v>
      </c>
      <c r="I43" s="2">
        <v>0</v>
      </c>
      <c r="J43" s="2">
        <v>0</v>
      </c>
      <c r="K43" s="2">
        <v>0</v>
      </c>
      <c r="L43" s="2">
        <v>0</v>
      </c>
      <c r="M43" s="2">
        <v>0</v>
      </c>
      <c r="N43" s="2">
        <v>0</v>
      </c>
      <c r="O43" s="2">
        <v>0</v>
      </c>
    </row>
    <row r="44" spans="1:15" x14ac:dyDescent="0.3">
      <c r="A44" t="str">
        <f t="shared" si="0"/>
        <v>BLOUNTSTOWN-CP RP</v>
      </c>
      <c r="B44" t="s">
        <v>2</v>
      </c>
      <c r="C44" t="s">
        <v>57</v>
      </c>
      <c r="D44" s="2">
        <v>0</v>
      </c>
      <c r="E44" s="2">
        <v>0</v>
      </c>
      <c r="F44" s="2">
        <v>0</v>
      </c>
      <c r="G44" s="2">
        <v>0</v>
      </c>
      <c r="H44" s="2">
        <v>0</v>
      </c>
      <c r="I44" s="2">
        <v>0</v>
      </c>
      <c r="J44" s="2">
        <v>0</v>
      </c>
      <c r="K44" s="2">
        <v>0</v>
      </c>
      <c r="L44" s="2">
        <v>0</v>
      </c>
      <c r="M44" s="2">
        <v>0</v>
      </c>
      <c r="N44" s="2">
        <v>0</v>
      </c>
      <c r="O44" s="2">
        <v>0</v>
      </c>
    </row>
    <row r="45" spans="1:15" x14ac:dyDescent="0.3">
      <c r="A45" t="str">
        <f t="shared" si="0"/>
        <v>BLOUNTSTOWN-SAMPLE SIZE:</v>
      </c>
      <c r="B45" t="s">
        <v>2</v>
      </c>
      <c r="C45" t="s">
        <v>58</v>
      </c>
    </row>
    <row r="46" spans="1:15" x14ac:dyDescent="0.3">
      <c r="A46" t="str">
        <f t="shared" si="0"/>
        <v>BLOUNTSTOWN-GCPSZ</v>
      </c>
      <c r="B46" t="s">
        <v>2</v>
      </c>
      <c r="C46" t="s">
        <v>59</v>
      </c>
      <c r="D46">
        <v>1</v>
      </c>
      <c r="E46">
        <v>1</v>
      </c>
      <c r="F46">
        <v>1</v>
      </c>
      <c r="G46">
        <v>1</v>
      </c>
      <c r="H46">
        <v>1</v>
      </c>
      <c r="I46">
        <v>1</v>
      </c>
      <c r="J46">
        <v>1</v>
      </c>
      <c r="K46">
        <v>1</v>
      </c>
      <c r="L46">
        <v>1</v>
      </c>
      <c r="M46">
        <v>1</v>
      </c>
      <c r="N46">
        <v>1</v>
      </c>
      <c r="O46">
        <v>1</v>
      </c>
    </row>
    <row r="47" spans="1:15" x14ac:dyDescent="0.3">
      <c r="A47" t="str">
        <f t="shared" si="0"/>
        <v>BLOUNTSTOWN-GCPSZ ONPK</v>
      </c>
      <c r="B47" t="s">
        <v>2</v>
      </c>
      <c r="C47" t="s">
        <v>60</v>
      </c>
      <c r="D47">
        <v>1</v>
      </c>
      <c r="E47">
        <v>1</v>
      </c>
      <c r="F47">
        <v>1</v>
      </c>
      <c r="G47">
        <v>1</v>
      </c>
      <c r="H47">
        <v>1</v>
      </c>
      <c r="I47">
        <v>1</v>
      </c>
      <c r="J47">
        <v>1</v>
      </c>
      <c r="K47">
        <v>1</v>
      </c>
      <c r="L47">
        <v>1</v>
      </c>
      <c r="M47">
        <v>1</v>
      </c>
      <c r="N47">
        <v>1</v>
      </c>
      <c r="O47">
        <v>1</v>
      </c>
    </row>
    <row r="48" spans="1:15" x14ac:dyDescent="0.3">
      <c r="A48" t="str">
        <f t="shared" si="0"/>
        <v>BLOUNTSTOWN-GCPSZ OFFPK</v>
      </c>
      <c r="B48" t="s">
        <v>2</v>
      </c>
      <c r="C48" t="s">
        <v>61</v>
      </c>
      <c r="D48">
        <v>1</v>
      </c>
      <c r="E48">
        <v>1</v>
      </c>
      <c r="F48">
        <v>1</v>
      </c>
      <c r="G48">
        <v>1</v>
      </c>
      <c r="H48">
        <v>1</v>
      </c>
      <c r="I48">
        <v>1</v>
      </c>
      <c r="J48">
        <v>1</v>
      </c>
      <c r="K48">
        <v>1</v>
      </c>
      <c r="L48">
        <v>1</v>
      </c>
      <c r="M48">
        <v>1</v>
      </c>
      <c r="N48">
        <v>1</v>
      </c>
      <c r="O48">
        <v>1</v>
      </c>
    </row>
    <row r="49" spans="1:15" x14ac:dyDescent="0.3">
      <c r="A49" t="str">
        <f t="shared" si="0"/>
        <v>BLOUNTSTOWN-CPSZ</v>
      </c>
      <c r="B49" t="s">
        <v>2</v>
      </c>
      <c r="C49" t="s">
        <v>62</v>
      </c>
      <c r="D49">
        <v>1</v>
      </c>
      <c r="E49">
        <v>1</v>
      </c>
      <c r="F49">
        <v>1</v>
      </c>
      <c r="G49">
        <v>1</v>
      </c>
      <c r="H49">
        <v>1</v>
      </c>
      <c r="I49">
        <v>1</v>
      </c>
      <c r="J49">
        <v>1</v>
      </c>
      <c r="K49">
        <v>1</v>
      </c>
      <c r="L49">
        <v>1</v>
      </c>
      <c r="M49">
        <v>1</v>
      </c>
      <c r="N49">
        <v>1</v>
      </c>
      <c r="O49">
        <v>1</v>
      </c>
    </row>
    <row r="50" spans="1:15" x14ac:dyDescent="0.3">
      <c r="A50" t="str">
        <f t="shared" si="0"/>
        <v xml:space="preserve">CILC1D -Commercial/Industrial Load Control - Distribution (54) </v>
      </c>
      <c r="B50" t="s">
        <v>63</v>
      </c>
      <c r="C50" t="s">
        <v>64</v>
      </c>
    </row>
    <row r="51" spans="1:15" x14ac:dyDescent="0.3">
      <c r="A51" t="str">
        <f t="shared" si="0"/>
        <v xml:space="preserve">CILC1D-MONTH </v>
      </c>
      <c r="B51" t="s">
        <v>65</v>
      </c>
      <c r="C51" t="s">
        <v>3</v>
      </c>
      <c r="D51" s="1">
        <v>41640</v>
      </c>
      <c r="E51" s="1">
        <v>41671</v>
      </c>
      <c r="F51" s="1">
        <v>41699</v>
      </c>
      <c r="G51" s="1">
        <v>41730</v>
      </c>
      <c r="H51" s="1">
        <v>41760</v>
      </c>
      <c r="I51" s="1">
        <v>41791</v>
      </c>
      <c r="J51" s="1">
        <v>41821</v>
      </c>
      <c r="K51" s="1">
        <v>41852</v>
      </c>
      <c r="L51" s="1">
        <v>41883</v>
      </c>
      <c r="M51" s="1">
        <v>41913</v>
      </c>
      <c r="N51" s="1">
        <v>41944</v>
      </c>
      <c r="O51" s="1">
        <v>41974</v>
      </c>
    </row>
    <row r="52" spans="1:15" x14ac:dyDescent="0.3">
      <c r="A52" t="str">
        <f t="shared" si="0"/>
        <v xml:space="preserve">CILC1D-CUSTOMERS </v>
      </c>
      <c r="B52" t="s">
        <v>65</v>
      </c>
      <c r="C52" t="s">
        <v>4</v>
      </c>
      <c r="D52">
        <v>313</v>
      </c>
      <c r="E52">
        <v>313</v>
      </c>
      <c r="F52">
        <v>313</v>
      </c>
      <c r="G52">
        <v>294</v>
      </c>
      <c r="H52">
        <v>292</v>
      </c>
      <c r="I52">
        <v>290</v>
      </c>
      <c r="J52">
        <v>291</v>
      </c>
      <c r="K52">
        <v>291</v>
      </c>
      <c r="L52">
        <v>291</v>
      </c>
      <c r="M52">
        <v>291</v>
      </c>
      <c r="N52">
        <v>291</v>
      </c>
      <c r="O52">
        <v>287</v>
      </c>
    </row>
    <row r="53" spans="1:15" x14ac:dyDescent="0.3">
      <c r="A53" t="str">
        <f t="shared" si="0"/>
        <v xml:space="preserve">CILC1D-SALES </v>
      </c>
      <c r="B53" t="s">
        <v>65</v>
      </c>
      <c r="C53" t="s">
        <v>5</v>
      </c>
      <c r="D53">
        <v>236373858</v>
      </c>
      <c r="E53">
        <v>221147094</v>
      </c>
      <c r="F53">
        <v>212538839</v>
      </c>
      <c r="G53">
        <v>229852165</v>
      </c>
      <c r="H53">
        <v>228681330</v>
      </c>
      <c r="I53">
        <v>231558838</v>
      </c>
      <c r="J53">
        <v>240684459</v>
      </c>
      <c r="K53">
        <v>241882294</v>
      </c>
      <c r="L53">
        <v>247186911</v>
      </c>
      <c r="M53">
        <v>228733040</v>
      </c>
      <c r="N53">
        <v>219509265</v>
      </c>
      <c r="O53">
        <v>216001677</v>
      </c>
    </row>
    <row r="54" spans="1:15" x14ac:dyDescent="0.3">
      <c r="A54" t="str">
        <f t="shared" si="0"/>
        <v>CILC1D-KW</v>
      </c>
      <c r="B54" t="s">
        <v>65</v>
      </c>
      <c r="C54" t="s">
        <v>6</v>
      </c>
    </row>
    <row r="55" spans="1:15" x14ac:dyDescent="0.3">
      <c r="A55" t="str">
        <f t="shared" si="0"/>
        <v>CILC1D-N</v>
      </c>
      <c r="B55" t="s">
        <v>65</v>
      </c>
      <c r="C55" t="s">
        <v>7</v>
      </c>
      <c r="D55">
        <v>313</v>
      </c>
      <c r="E55">
        <v>313</v>
      </c>
      <c r="F55">
        <v>313</v>
      </c>
      <c r="G55">
        <v>313</v>
      </c>
      <c r="H55">
        <v>291</v>
      </c>
      <c r="I55">
        <v>290</v>
      </c>
      <c r="J55">
        <v>290</v>
      </c>
      <c r="K55">
        <v>291</v>
      </c>
      <c r="L55">
        <v>291</v>
      </c>
      <c r="M55">
        <v>291</v>
      </c>
      <c r="N55">
        <v>291</v>
      </c>
      <c r="O55">
        <v>290</v>
      </c>
    </row>
    <row r="56" spans="1:15" x14ac:dyDescent="0.3">
      <c r="A56" t="str">
        <f t="shared" si="0"/>
        <v>CILC1D-RLR ENERGY:</v>
      </c>
      <c r="B56" t="s">
        <v>65</v>
      </c>
      <c r="C56" t="s">
        <v>8</v>
      </c>
    </row>
    <row r="57" spans="1:15" x14ac:dyDescent="0.3">
      <c r="A57" t="str">
        <f t="shared" si="0"/>
        <v>CILC1D-KWH</v>
      </c>
      <c r="B57" t="s">
        <v>65</v>
      </c>
      <c r="C57" t="s">
        <v>9</v>
      </c>
      <c r="D57">
        <v>238235898</v>
      </c>
      <c r="E57">
        <v>220275876</v>
      </c>
      <c r="F57">
        <v>216599087</v>
      </c>
      <c r="G57">
        <v>226528203</v>
      </c>
      <c r="H57">
        <v>229739269</v>
      </c>
      <c r="I57">
        <v>233369529</v>
      </c>
      <c r="J57">
        <v>239223253</v>
      </c>
      <c r="K57">
        <v>243426000</v>
      </c>
      <c r="L57">
        <v>243580177</v>
      </c>
      <c r="M57">
        <v>229570625</v>
      </c>
      <c r="N57">
        <v>219350081</v>
      </c>
      <c r="O57">
        <v>216857105</v>
      </c>
    </row>
    <row r="58" spans="1:15" x14ac:dyDescent="0.3">
      <c r="A58" t="str">
        <f t="shared" si="0"/>
        <v>CILC1D-KWH ONPK</v>
      </c>
      <c r="B58" t="s">
        <v>65</v>
      </c>
      <c r="C58" t="s">
        <v>10</v>
      </c>
      <c r="D58">
        <v>58320068</v>
      </c>
      <c r="E58">
        <v>54311150</v>
      </c>
      <c r="F58">
        <v>50984203</v>
      </c>
      <c r="G58">
        <v>66168305</v>
      </c>
      <c r="H58">
        <v>62013281</v>
      </c>
      <c r="I58">
        <v>64835892</v>
      </c>
      <c r="J58">
        <v>67525654</v>
      </c>
      <c r="K58">
        <v>65554295</v>
      </c>
      <c r="L58">
        <v>67824755</v>
      </c>
      <c r="M58">
        <v>67862474</v>
      </c>
      <c r="N58">
        <v>48190040</v>
      </c>
      <c r="O58">
        <v>52959070</v>
      </c>
    </row>
    <row r="59" spans="1:15" x14ac:dyDescent="0.3">
      <c r="A59" t="str">
        <f t="shared" si="0"/>
        <v>CILC1D-KWH OFFPK</v>
      </c>
      <c r="B59" t="s">
        <v>65</v>
      </c>
      <c r="C59" t="s">
        <v>11</v>
      </c>
      <c r="D59">
        <v>179915830</v>
      </c>
      <c r="E59">
        <v>165964726</v>
      </c>
      <c r="F59">
        <v>165614884</v>
      </c>
      <c r="G59">
        <v>160359899</v>
      </c>
      <c r="H59">
        <v>167725988</v>
      </c>
      <c r="I59">
        <v>168533636</v>
      </c>
      <c r="J59">
        <v>171697599</v>
      </c>
      <c r="K59">
        <v>177871705</v>
      </c>
      <c r="L59">
        <v>175755423</v>
      </c>
      <c r="M59">
        <v>161708151</v>
      </c>
      <c r="N59">
        <v>171160042</v>
      </c>
      <c r="O59">
        <v>163898034</v>
      </c>
    </row>
    <row r="60" spans="1:15" x14ac:dyDescent="0.3">
      <c r="A60" t="str">
        <f t="shared" si="0"/>
        <v>CILC1D-KWH ONPK%</v>
      </c>
      <c r="B60" t="s">
        <v>65</v>
      </c>
      <c r="C60" t="s">
        <v>12</v>
      </c>
      <c r="D60" s="2">
        <v>0.24479999999999999</v>
      </c>
      <c r="E60" s="2">
        <v>0.24656</v>
      </c>
      <c r="F60" s="2">
        <v>0.23538999999999999</v>
      </c>
      <c r="G60" s="2">
        <v>0.29210000000000003</v>
      </c>
      <c r="H60" s="2">
        <v>0.26993</v>
      </c>
      <c r="I60" s="2">
        <v>0.27783000000000002</v>
      </c>
      <c r="J60" s="2">
        <v>0.28227000000000002</v>
      </c>
      <c r="K60" s="2">
        <v>0.26929999999999998</v>
      </c>
      <c r="L60" s="2">
        <v>0.27844999999999998</v>
      </c>
      <c r="M60" s="2">
        <v>0.29560999999999998</v>
      </c>
      <c r="N60" s="2">
        <v>0.21969</v>
      </c>
      <c r="O60" s="2">
        <v>0.24421000000000001</v>
      </c>
    </row>
    <row r="61" spans="1:15" x14ac:dyDescent="0.3">
      <c r="A61" t="str">
        <f t="shared" si="0"/>
        <v>CILC1D-KWH OFFPK%</v>
      </c>
      <c r="B61" t="s">
        <v>65</v>
      </c>
      <c r="C61" t="s">
        <v>13</v>
      </c>
      <c r="D61" s="2">
        <v>0.75519999999999998</v>
      </c>
      <c r="E61" s="2">
        <v>0.75344</v>
      </c>
      <c r="F61" s="2">
        <v>0.76461000000000001</v>
      </c>
      <c r="G61" s="2">
        <v>0.70789999999999997</v>
      </c>
      <c r="H61" s="2">
        <v>0.73007</v>
      </c>
      <c r="I61" s="2">
        <v>0.72216999999999998</v>
      </c>
      <c r="J61" s="2">
        <v>0.71772999999999998</v>
      </c>
      <c r="K61" s="2">
        <v>0.73070000000000002</v>
      </c>
      <c r="L61" s="2">
        <v>0.72155000000000002</v>
      </c>
      <c r="M61" s="2">
        <v>0.70438999999999996</v>
      </c>
      <c r="N61" s="2">
        <v>0.78030999999999995</v>
      </c>
      <c r="O61" s="2">
        <v>0.75578999999999996</v>
      </c>
    </row>
    <row r="62" spans="1:15" x14ac:dyDescent="0.3">
      <c r="A62" t="str">
        <f t="shared" si="0"/>
        <v>CILC1D-DEMAND (KW):</v>
      </c>
      <c r="B62" t="s">
        <v>65</v>
      </c>
      <c r="C62" t="s">
        <v>14</v>
      </c>
    </row>
    <row r="63" spans="1:15" x14ac:dyDescent="0.3">
      <c r="A63" t="str">
        <f t="shared" si="0"/>
        <v>CILC1D-NCP</v>
      </c>
      <c r="B63" t="s">
        <v>65</v>
      </c>
      <c r="C63" t="s">
        <v>15</v>
      </c>
      <c r="D63">
        <v>458243</v>
      </c>
      <c r="E63">
        <v>459732</v>
      </c>
      <c r="F63">
        <v>413518</v>
      </c>
      <c r="G63">
        <v>443271</v>
      </c>
      <c r="H63">
        <v>431321</v>
      </c>
      <c r="I63">
        <v>450407</v>
      </c>
      <c r="J63">
        <v>441994</v>
      </c>
      <c r="K63">
        <v>448459</v>
      </c>
      <c r="L63">
        <v>463776</v>
      </c>
      <c r="M63">
        <v>435039</v>
      </c>
      <c r="N63">
        <v>452544</v>
      </c>
      <c r="O63">
        <v>420066</v>
      </c>
    </row>
    <row r="64" spans="1:15" x14ac:dyDescent="0.3">
      <c r="A64" t="str">
        <f t="shared" si="0"/>
        <v>CILC1D-NCP ONPK</v>
      </c>
      <c r="B64" t="s">
        <v>65</v>
      </c>
      <c r="C64" t="s">
        <v>16</v>
      </c>
      <c r="D64">
        <v>442529</v>
      </c>
      <c r="E64">
        <v>438731</v>
      </c>
      <c r="F64">
        <v>397789</v>
      </c>
      <c r="G64">
        <v>426621</v>
      </c>
      <c r="H64">
        <v>412899</v>
      </c>
      <c r="I64">
        <v>434116</v>
      </c>
      <c r="J64">
        <v>424623</v>
      </c>
      <c r="K64">
        <v>429420</v>
      </c>
      <c r="L64">
        <v>444510</v>
      </c>
      <c r="M64">
        <v>417772</v>
      </c>
      <c r="N64">
        <v>431318</v>
      </c>
      <c r="O64">
        <v>405654</v>
      </c>
    </row>
    <row r="65" spans="1:15" x14ac:dyDescent="0.3">
      <c r="A65" t="str">
        <f t="shared" si="0"/>
        <v>CILC1D-NCP OFFPK</v>
      </c>
      <c r="B65" t="s">
        <v>65</v>
      </c>
      <c r="C65" t="s">
        <v>17</v>
      </c>
      <c r="D65">
        <v>454566</v>
      </c>
      <c r="E65">
        <v>457338</v>
      </c>
      <c r="F65">
        <v>411551</v>
      </c>
      <c r="G65">
        <v>437835</v>
      </c>
      <c r="H65">
        <v>426601</v>
      </c>
      <c r="I65">
        <v>443582</v>
      </c>
      <c r="J65">
        <v>437541</v>
      </c>
      <c r="K65">
        <v>445059</v>
      </c>
      <c r="L65">
        <v>457991</v>
      </c>
      <c r="M65">
        <v>430363</v>
      </c>
      <c r="N65">
        <v>450923</v>
      </c>
      <c r="O65">
        <v>417153</v>
      </c>
    </row>
    <row r="66" spans="1:15" x14ac:dyDescent="0.3">
      <c r="A66" t="str">
        <f t="shared" si="0"/>
        <v>CILC1D-GCP DATE</v>
      </c>
      <c r="B66" t="s">
        <v>65</v>
      </c>
      <c r="C66" t="s">
        <v>18</v>
      </c>
      <c r="D66" t="s">
        <v>66</v>
      </c>
      <c r="E66" t="s">
        <v>67</v>
      </c>
      <c r="F66" t="s">
        <v>68</v>
      </c>
      <c r="G66" t="s">
        <v>69</v>
      </c>
      <c r="H66" t="s">
        <v>70</v>
      </c>
      <c r="I66" t="s">
        <v>71</v>
      </c>
      <c r="J66" t="s">
        <v>72</v>
      </c>
      <c r="K66" t="s">
        <v>73</v>
      </c>
      <c r="L66" t="s">
        <v>74</v>
      </c>
      <c r="M66" t="s">
        <v>28</v>
      </c>
      <c r="N66" t="s">
        <v>75</v>
      </c>
      <c r="O66" t="s">
        <v>76</v>
      </c>
    </row>
    <row r="67" spans="1:15" x14ac:dyDescent="0.3">
      <c r="A67" t="str">
        <f t="shared" si="0"/>
        <v>CILC1D-GCP TIME</v>
      </c>
      <c r="B67" t="s">
        <v>65</v>
      </c>
      <c r="C67" t="s">
        <v>31</v>
      </c>
      <c r="D67" t="s">
        <v>77</v>
      </c>
      <c r="E67" t="s">
        <v>77</v>
      </c>
      <c r="F67" t="s">
        <v>78</v>
      </c>
      <c r="G67" t="s">
        <v>79</v>
      </c>
      <c r="H67" t="s">
        <v>79</v>
      </c>
      <c r="I67" t="s">
        <v>35</v>
      </c>
      <c r="J67" t="s">
        <v>78</v>
      </c>
      <c r="K67" t="s">
        <v>78</v>
      </c>
      <c r="L67" t="s">
        <v>79</v>
      </c>
      <c r="M67" t="s">
        <v>79</v>
      </c>
      <c r="N67" t="s">
        <v>79</v>
      </c>
      <c r="O67" t="s">
        <v>77</v>
      </c>
    </row>
    <row r="68" spans="1:15" x14ac:dyDescent="0.3">
      <c r="A68" t="str">
        <f t="shared" si="0"/>
        <v>CILC1D-GCP</v>
      </c>
      <c r="B68" t="s">
        <v>65</v>
      </c>
      <c r="C68" t="s">
        <v>36</v>
      </c>
      <c r="D68">
        <v>379547</v>
      </c>
      <c r="E68">
        <v>382269</v>
      </c>
      <c r="F68">
        <v>344528</v>
      </c>
      <c r="G68">
        <v>375042</v>
      </c>
      <c r="H68">
        <v>362582</v>
      </c>
      <c r="I68">
        <v>372897</v>
      </c>
      <c r="J68">
        <v>368770</v>
      </c>
      <c r="K68">
        <v>376342</v>
      </c>
      <c r="L68">
        <v>387428</v>
      </c>
      <c r="M68">
        <v>363279</v>
      </c>
      <c r="N68">
        <v>379131</v>
      </c>
      <c r="O68">
        <v>345387</v>
      </c>
    </row>
    <row r="69" spans="1:15" x14ac:dyDescent="0.3">
      <c r="A69" t="str">
        <f t="shared" ref="A69:A132" si="1">CONCATENATE(B69,"-",C69)</f>
        <v>CILC1D-GCP ONPK</v>
      </c>
      <c r="B69" t="s">
        <v>65</v>
      </c>
      <c r="C69" t="s">
        <v>37</v>
      </c>
      <c r="D69">
        <v>365600</v>
      </c>
      <c r="E69">
        <v>368020</v>
      </c>
      <c r="F69">
        <v>334017</v>
      </c>
      <c r="G69">
        <v>370024</v>
      </c>
      <c r="H69">
        <v>357781</v>
      </c>
      <c r="I69">
        <v>372897</v>
      </c>
      <c r="J69">
        <v>362361</v>
      </c>
      <c r="K69">
        <v>368393</v>
      </c>
      <c r="L69">
        <v>382792</v>
      </c>
      <c r="M69">
        <v>358389</v>
      </c>
      <c r="N69">
        <v>366049</v>
      </c>
      <c r="O69">
        <v>337360</v>
      </c>
    </row>
    <row r="70" spans="1:15" x14ac:dyDescent="0.3">
      <c r="A70" t="str">
        <f t="shared" si="1"/>
        <v>CILC1D-GCP OFFPK</v>
      </c>
      <c r="B70" t="s">
        <v>65</v>
      </c>
      <c r="C70" t="s">
        <v>38</v>
      </c>
      <c r="D70">
        <v>379547</v>
      </c>
      <c r="E70">
        <v>382269</v>
      </c>
      <c r="F70">
        <v>344528</v>
      </c>
      <c r="G70">
        <v>375042</v>
      </c>
      <c r="H70">
        <v>362582</v>
      </c>
      <c r="I70">
        <v>372456</v>
      </c>
      <c r="J70">
        <v>368770</v>
      </c>
      <c r="K70">
        <v>376342</v>
      </c>
      <c r="L70">
        <v>387428</v>
      </c>
      <c r="M70">
        <v>363279</v>
      </c>
      <c r="N70">
        <v>379131</v>
      </c>
      <c r="O70">
        <v>345387</v>
      </c>
    </row>
    <row r="71" spans="1:15" x14ac:dyDescent="0.3">
      <c r="A71" t="str">
        <f t="shared" si="1"/>
        <v>CILC1D-CP</v>
      </c>
      <c r="B71" t="s">
        <v>65</v>
      </c>
      <c r="C71" t="s">
        <v>39</v>
      </c>
      <c r="D71">
        <v>323588</v>
      </c>
      <c r="E71">
        <v>364544</v>
      </c>
      <c r="F71">
        <v>290522</v>
      </c>
      <c r="G71">
        <v>350991</v>
      </c>
      <c r="H71">
        <v>324593</v>
      </c>
      <c r="I71">
        <v>362640</v>
      </c>
      <c r="J71">
        <v>350324</v>
      </c>
      <c r="K71">
        <v>351877</v>
      </c>
      <c r="L71">
        <v>369087</v>
      </c>
      <c r="M71">
        <v>341846</v>
      </c>
      <c r="N71">
        <v>375563</v>
      </c>
      <c r="O71">
        <v>314053</v>
      </c>
    </row>
    <row r="72" spans="1:15" x14ac:dyDescent="0.3">
      <c r="A72" t="str">
        <f t="shared" si="1"/>
        <v>CILC1D-PERIOD START</v>
      </c>
      <c r="B72" t="s">
        <v>65</v>
      </c>
      <c r="C72" t="s">
        <v>40</v>
      </c>
      <c r="D72" s="3">
        <v>41640</v>
      </c>
      <c r="E72" s="3">
        <v>41671</v>
      </c>
      <c r="F72" s="3">
        <v>41699</v>
      </c>
      <c r="G72" s="3">
        <v>41730</v>
      </c>
      <c r="H72" s="3">
        <v>41760</v>
      </c>
      <c r="I72" s="3">
        <v>41791</v>
      </c>
      <c r="J72" s="3">
        <v>41821</v>
      </c>
      <c r="K72" s="3">
        <v>41852</v>
      </c>
      <c r="L72" s="3">
        <v>41883</v>
      </c>
      <c r="M72" s="3">
        <v>41913</v>
      </c>
      <c r="N72" s="3">
        <v>41944</v>
      </c>
      <c r="O72" s="3">
        <v>41974</v>
      </c>
    </row>
    <row r="73" spans="1:15" x14ac:dyDescent="0.3">
      <c r="A73" t="str">
        <f t="shared" si="1"/>
        <v>CILC1D-NCP LF</v>
      </c>
      <c r="B73" t="s">
        <v>65</v>
      </c>
      <c r="C73" t="s">
        <v>41</v>
      </c>
      <c r="D73" s="2">
        <v>0.69879999999999998</v>
      </c>
      <c r="E73" s="2">
        <v>0.71299999999999997</v>
      </c>
      <c r="F73" s="2">
        <v>0.70399999999999996</v>
      </c>
      <c r="G73" s="2">
        <v>0.70979999999999999</v>
      </c>
      <c r="H73" s="2">
        <v>0.71589999999999998</v>
      </c>
      <c r="I73" s="2">
        <v>0.71960000000000002</v>
      </c>
      <c r="J73" s="2">
        <v>0.72750000000000004</v>
      </c>
      <c r="K73" s="2">
        <v>0.72960000000000003</v>
      </c>
      <c r="L73" s="2">
        <v>0.72950000000000004</v>
      </c>
      <c r="M73" s="2">
        <v>0.70930000000000004</v>
      </c>
      <c r="N73" s="2">
        <v>0.67320000000000002</v>
      </c>
      <c r="O73" s="2">
        <v>0.69389999999999996</v>
      </c>
    </row>
    <row r="74" spans="1:15" x14ac:dyDescent="0.3">
      <c r="A74" t="str">
        <f t="shared" si="1"/>
        <v>CILC1D-NCP LF ONPK</v>
      </c>
      <c r="B74" t="s">
        <v>65</v>
      </c>
      <c r="C74" t="s">
        <v>42</v>
      </c>
      <c r="D74" s="2">
        <v>0.74880000000000002</v>
      </c>
      <c r="E74" s="2">
        <v>0.77370000000000005</v>
      </c>
      <c r="F74" s="2">
        <v>0.76290000000000002</v>
      </c>
      <c r="G74" s="2">
        <v>0.7833</v>
      </c>
      <c r="H74" s="2">
        <v>0.79469999999999996</v>
      </c>
      <c r="I74" s="2">
        <v>0.79020000000000001</v>
      </c>
      <c r="J74" s="2">
        <v>0.80320000000000003</v>
      </c>
      <c r="K74" s="2">
        <v>0.80769999999999997</v>
      </c>
      <c r="L74" s="2">
        <v>0.80730000000000002</v>
      </c>
      <c r="M74" s="2">
        <v>0.78469999999999995</v>
      </c>
      <c r="N74" s="2">
        <v>0.73499999999999999</v>
      </c>
      <c r="O74" s="2">
        <v>0.74180000000000001</v>
      </c>
    </row>
    <row r="75" spans="1:15" x14ac:dyDescent="0.3">
      <c r="A75" t="str">
        <f t="shared" si="1"/>
        <v>CILC1D-NCP LF OFFPK</v>
      </c>
      <c r="B75" t="s">
        <v>65</v>
      </c>
      <c r="C75" t="s">
        <v>43</v>
      </c>
      <c r="D75" s="2">
        <v>0.69679999999999997</v>
      </c>
      <c r="E75" s="2">
        <v>0.70879999999999999</v>
      </c>
      <c r="F75" s="2">
        <v>0.6986</v>
      </c>
      <c r="G75" s="2">
        <v>0.7016</v>
      </c>
      <c r="H75" s="2">
        <v>0.70840000000000003</v>
      </c>
      <c r="I75" s="2">
        <v>0.71550000000000002</v>
      </c>
      <c r="J75" s="2">
        <v>0.71870000000000001</v>
      </c>
      <c r="K75" s="2">
        <v>0.72009999999999996</v>
      </c>
      <c r="L75" s="2">
        <v>0.72270000000000001</v>
      </c>
      <c r="M75" s="2">
        <v>0.69969999999999999</v>
      </c>
      <c r="N75" s="2">
        <v>0.66830000000000001</v>
      </c>
      <c r="O75" s="2">
        <v>0.69169999999999998</v>
      </c>
    </row>
    <row r="76" spans="1:15" x14ac:dyDescent="0.3">
      <c r="A76" t="str">
        <f t="shared" si="1"/>
        <v>CILC1D-GCP CF</v>
      </c>
      <c r="B76" t="s">
        <v>65</v>
      </c>
      <c r="C76" t="s">
        <v>44</v>
      </c>
      <c r="D76" s="2">
        <v>0.82830000000000004</v>
      </c>
      <c r="E76" s="2">
        <v>0.83150000000000002</v>
      </c>
      <c r="F76" s="2">
        <v>0.83320000000000005</v>
      </c>
      <c r="G76" s="2">
        <v>0.84609999999999996</v>
      </c>
      <c r="H76" s="2">
        <v>0.84060000000000001</v>
      </c>
      <c r="I76" s="2">
        <v>0.82789999999999997</v>
      </c>
      <c r="J76" s="2">
        <v>0.83430000000000004</v>
      </c>
      <c r="K76" s="2">
        <v>0.83919999999999995</v>
      </c>
      <c r="L76" s="2">
        <v>0.83540000000000003</v>
      </c>
      <c r="M76" s="2">
        <v>0.83499999999999996</v>
      </c>
      <c r="N76" s="2">
        <v>0.83779999999999999</v>
      </c>
      <c r="O76" s="2">
        <v>0.82220000000000004</v>
      </c>
    </row>
    <row r="77" spans="1:15" x14ac:dyDescent="0.3">
      <c r="A77" t="str">
        <f t="shared" si="1"/>
        <v>CILC1D-CP CF</v>
      </c>
      <c r="B77" t="s">
        <v>65</v>
      </c>
      <c r="C77" t="s">
        <v>45</v>
      </c>
      <c r="D77" s="2">
        <v>0.70609999999999995</v>
      </c>
      <c r="E77" s="2">
        <v>0.79290000000000005</v>
      </c>
      <c r="F77" s="2">
        <v>0.7026</v>
      </c>
      <c r="G77" s="2">
        <v>0.79179999999999995</v>
      </c>
      <c r="H77" s="2">
        <v>0.75260000000000005</v>
      </c>
      <c r="I77" s="2">
        <v>0.80510000000000004</v>
      </c>
      <c r="J77" s="2">
        <v>0.79259999999999997</v>
      </c>
      <c r="K77" s="2">
        <v>0.78459999999999996</v>
      </c>
      <c r="L77" s="2">
        <v>0.79579999999999995</v>
      </c>
      <c r="M77" s="2">
        <v>0.78580000000000005</v>
      </c>
      <c r="N77" s="2">
        <v>0.82989999999999997</v>
      </c>
      <c r="O77" s="2">
        <v>0.74760000000000004</v>
      </c>
    </row>
    <row r="78" spans="1:15" x14ac:dyDescent="0.3">
      <c r="A78" t="str">
        <f t="shared" si="1"/>
        <v>CILC1D-GCP LF</v>
      </c>
      <c r="B78" t="s">
        <v>65</v>
      </c>
      <c r="C78" t="s">
        <v>46</v>
      </c>
      <c r="D78" s="2">
        <v>0.84370000000000001</v>
      </c>
      <c r="E78" s="2">
        <v>0.85750000000000004</v>
      </c>
      <c r="F78" s="2">
        <v>0.84499999999999997</v>
      </c>
      <c r="G78" s="2">
        <v>0.83889999999999998</v>
      </c>
      <c r="H78" s="2">
        <v>0.85160000000000002</v>
      </c>
      <c r="I78" s="2">
        <v>0.86919999999999997</v>
      </c>
      <c r="J78" s="2">
        <v>0.87190000000000001</v>
      </c>
      <c r="K78" s="2">
        <v>0.86939999999999995</v>
      </c>
      <c r="L78" s="2">
        <v>0.87319999999999998</v>
      </c>
      <c r="M78" s="2">
        <v>0.84940000000000004</v>
      </c>
      <c r="N78" s="2">
        <v>0.80359999999999998</v>
      </c>
      <c r="O78" s="2">
        <v>0.84389999999999998</v>
      </c>
    </row>
    <row r="79" spans="1:15" x14ac:dyDescent="0.3">
      <c r="A79" t="str">
        <f t="shared" si="1"/>
        <v>CILC1D-GCP LF ONPK</v>
      </c>
      <c r="B79" t="s">
        <v>65</v>
      </c>
      <c r="C79" t="s">
        <v>47</v>
      </c>
      <c r="D79" s="2">
        <v>0.90639999999999998</v>
      </c>
      <c r="E79" s="2">
        <v>0.9224</v>
      </c>
      <c r="F79" s="2">
        <v>0.90859999999999996</v>
      </c>
      <c r="G79" s="2">
        <v>0.90310000000000001</v>
      </c>
      <c r="H79" s="2">
        <v>0.91710000000000003</v>
      </c>
      <c r="I79" s="2">
        <v>0.92</v>
      </c>
      <c r="J79" s="2">
        <v>0.94120000000000004</v>
      </c>
      <c r="K79" s="2">
        <v>0.9415</v>
      </c>
      <c r="L79" s="2">
        <v>0.9375</v>
      </c>
      <c r="M79" s="2">
        <v>0.91479999999999995</v>
      </c>
      <c r="N79" s="2">
        <v>0.86609999999999998</v>
      </c>
      <c r="O79" s="2">
        <v>0.89190000000000003</v>
      </c>
    </row>
    <row r="80" spans="1:15" x14ac:dyDescent="0.3">
      <c r="A80" t="str">
        <f t="shared" si="1"/>
        <v>CILC1D-GCP LF OFFPK</v>
      </c>
      <c r="B80" t="s">
        <v>65</v>
      </c>
      <c r="C80" t="s">
        <v>48</v>
      </c>
      <c r="D80" s="2">
        <v>0.83460000000000001</v>
      </c>
      <c r="E80" s="2">
        <v>0.84799999999999998</v>
      </c>
      <c r="F80" s="2">
        <v>0.83460000000000001</v>
      </c>
      <c r="G80" s="2">
        <v>0.81910000000000005</v>
      </c>
      <c r="H80" s="2">
        <v>0.83350000000000002</v>
      </c>
      <c r="I80" s="2">
        <v>0.85219999999999996</v>
      </c>
      <c r="J80" s="2">
        <v>0.85270000000000001</v>
      </c>
      <c r="K80" s="2">
        <v>0.85160000000000002</v>
      </c>
      <c r="L80" s="2">
        <v>0.85429999999999995</v>
      </c>
      <c r="M80" s="2">
        <v>0.82889999999999997</v>
      </c>
      <c r="N80" s="2">
        <v>0.79479999999999995</v>
      </c>
      <c r="O80" s="2">
        <v>0.83540000000000003</v>
      </c>
    </row>
    <row r="81" spans="1:15" x14ac:dyDescent="0.3">
      <c r="A81" t="str">
        <f t="shared" si="1"/>
        <v>CILC1D-CP LF</v>
      </c>
      <c r="B81" t="s">
        <v>65</v>
      </c>
      <c r="C81" t="s">
        <v>49</v>
      </c>
      <c r="D81" s="2">
        <v>0.98960000000000004</v>
      </c>
      <c r="E81" s="2">
        <v>0.8992</v>
      </c>
      <c r="F81" s="2">
        <v>1.0021</v>
      </c>
      <c r="G81" s="2">
        <v>0.89639999999999997</v>
      </c>
      <c r="H81" s="2">
        <v>0.95130000000000003</v>
      </c>
      <c r="I81" s="2">
        <v>0.89380000000000004</v>
      </c>
      <c r="J81" s="2">
        <v>0.91779999999999995</v>
      </c>
      <c r="K81" s="2">
        <v>0.92979999999999996</v>
      </c>
      <c r="L81" s="2">
        <v>0.91659999999999997</v>
      </c>
      <c r="M81" s="2">
        <v>0.90259999999999996</v>
      </c>
      <c r="N81" s="2">
        <v>0.81120000000000003</v>
      </c>
      <c r="O81" s="2">
        <v>0.92810000000000004</v>
      </c>
    </row>
    <row r="82" spans="1:15" x14ac:dyDescent="0.3">
      <c r="A82" t="str">
        <f t="shared" si="1"/>
        <v>CILC1D-REL PREC:</v>
      </c>
      <c r="B82" t="s">
        <v>65</v>
      </c>
      <c r="C82" t="s">
        <v>50</v>
      </c>
    </row>
    <row r="83" spans="1:15" x14ac:dyDescent="0.3">
      <c r="A83" t="str">
        <f t="shared" si="1"/>
        <v>CILC1D-NCP RP</v>
      </c>
      <c r="B83" t="s">
        <v>65</v>
      </c>
      <c r="C83" t="s">
        <v>51</v>
      </c>
      <c r="D83" s="2">
        <v>1.9E-3</v>
      </c>
      <c r="E83" s="2">
        <v>3.3E-3</v>
      </c>
      <c r="F83" s="2">
        <v>0</v>
      </c>
      <c r="G83" s="2">
        <v>3.3999999999999998E-3</v>
      </c>
      <c r="H83" s="2">
        <v>3.0000000000000001E-3</v>
      </c>
      <c r="I83" s="2">
        <v>2E-3</v>
      </c>
      <c r="J83" s="2">
        <v>3.0999999999999999E-3</v>
      </c>
      <c r="K83" s="2">
        <v>4.3E-3</v>
      </c>
      <c r="L83" s="2">
        <v>4.0000000000000001E-3</v>
      </c>
      <c r="M83" s="2">
        <v>5.0000000000000001E-3</v>
      </c>
      <c r="N83" s="2">
        <v>4.0000000000000001E-3</v>
      </c>
      <c r="O83" s="2">
        <v>3.3E-3</v>
      </c>
    </row>
    <row r="84" spans="1:15" x14ac:dyDescent="0.3">
      <c r="A84" t="str">
        <f t="shared" si="1"/>
        <v>CILC1D-NCP RP ONPK</v>
      </c>
      <c r="B84" t="s">
        <v>65</v>
      </c>
      <c r="C84" t="s">
        <v>52</v>
      </c>
      <c r="D84" s="2">
        <v>1.9E-3</v>
      </c>
      <c r="E84" s="2">
        <v>3.2000000000000002E-3</v>
      </c>
      <c r="F84" s="2">
        <v>0</v>
      </c>
      <c r="G84" s="2">
        <v>3.2000000000000002E-3</v>
      </c>
      <c r="H84" s="2">
        <v>2.7000000000000001E-3</v>
      </c>
      <c r="I84" s="2">
        <v>1.9E-3</v>
      </c>
      <c r="J84" s="2">
        <v>2.8999999999999998E-3</v>
      </c>
      <c r="K84" s="2">
        <v>4.0000000000000001E-3</v>
      </c>
      <c r="L84" s="2">
        <v>3.8E-3</v>
      </c>
      <c r="M84" s="2">
        <v>4.7000000000000002E-3</v>
      </c>
      <c r="N84" s="2">
        <v>3.8E-3</v>
      </c>
      <c r="O84" s="2">
        <v>3.0999999999999999E-3</v>
      </c>
    </row>
    <row r="85" spans="1:15" x14ac:dyDescent="0.3">
      <c r="A85" t="str">
        <f t="shared" si="1"/>
        <v>CILC1D-NCP RP OFFPK</v>
      </c>
      <c r="B85" t="s">
        <v>65</v>
      </c>
      <c r="C85" t="s">
        <v>53</v>
      </c>
      <c r="D85" s="2">
        <v>1.9E-3</v>
      </c>
      <c r="E85" s="2">
        <v>3.3E-3</v>
      </c>
      <c r="F85" s="2">
        <v>0</v>
      </c>
      <c r="G85" s="2">
        <v>3.3999999999999998E-3</v>
      </c>
      <c r="H85" s="2">
        <v>3.0000000000000001E-3</v>
      </c>
      <c r="I85" s="2">
        <v>1.9E-3</v>
      </c>
      <c r="J85" s="2">
        <v>3.0000000000000001E-3</v>
      </c>
      <c r="K85" s="2">
        <v>4.3E-3</v>
      </c>
      <c r="L85" s="2">
        <v>4.0000000000000001E-3</v>
      </c>
      <c r="M85" s="2">
        <v>5.0000000000000001E-3</v>
      </c>
      <c r="N85" s="2">
        <v>4.0000000000000001E-3</v>
      </c>
      <c r="O85" s="2">
        <v>3.2000000000000002E-3</v>
      </c>
    </row>
    <row r="86" spans="1:15" x14ac:dyDescent="0.3">
      <c r="A86" t="str">
        <f t="shared" si="1"/>
        <v>CILC1D-GCP RP</v>
      </c>
      <c r="B86" t="s">
        <v>65</v>
      </c>
      <c r="C86" t="s">
        <v>54</v>
      </c>
      <c r="D86" s="2">
        <v>1.5E-3</v>
      </c>
      <c r="E86" s="2">
        <v>3.5000000000000001E-3</v>
      </c>
      <c r="F86" s="2">
        <v>0</v>
      </c>
      <c r="G86" s="2">
        <v>3.3E-3</v>
      </c>
      <c r="H86" s="2">
        <v>2.3E-3</v>
      </c>
      <c r="I86" s="2">
        <v>1.8E-3</v>
      </c>
      <c r="J86" s="2">
        <v>2.5999999999999999E-3</v>
      </c>
      <c r="K86" s="2">
        <v>4.1000000000000003E-3</v>
      </c>
      <c r="L86" s="2">
        <v>3.3E-3</v>
      </c>
      <c r="M86" s="2">
        <v>3.5999999999999999E-3</v>
      </c>
      <c r="N86" s="2">
        <v>3.0999999999999999E-3</v>
      </c>
      <c r="O86" s="2">
        <v>3.0999999999999999E-3</v>
      </c>
    </row>
    <row r="87" spans="1:15" x14ac:dyDescent="0.3">
      <c r="A87" t="str">
        <f t="shared" si="1"/>
        <v>CILC1D-GCP RP ONPK</v>
      </c>
      <c r="B87" t="s">
        <v>65</v>
      </c>
      <c r="C87" t="s">
        <v>55</v>
      </c>
      <c r="D87" s="2">
        <v>1.8E-3</v>
      </c>
      <c r="E87" s="2">
        <v>2E-3</v>
      </c>
      <c r="F87" s="2">
        <v>0</v>
      </c>
      <c r="G87" s="2">
        <v>3.0000000000000001E-3</v>
      </c>
      <c r="H87" s="2">
        <v>2.3E-3</v>
      </c>
      <c r="I87" s="2">
        <v>1.8E-3</v>
      </c>
      <c r="J87" s="2">
        <v>2.3999999999999998E-3</v>
      </c>
      <c r="K87" s="2">
        <v>3.2000000000000002E-3</v>
      </c>
      <c r="L87" s="2">
        <v>3.3E-3</v>
      </c>
      <c r="M87" s="2">
        <v>3.5000000000000001E-3</v>
      </c>
      <c r="N87" s="2">
        <v>3.5000000000000001E-3</v>
      </c>
      <c r="O87" s="2">
        <v>2.8999999999999998E-3</v>
      </c>
    </row>
    <row r="88" spans="1:15" x14ac:dyDescent="0.3">
      <c r="A88" t="str">
        <f t="shared" si="1"/>
        <v>CILC1D-GCP RP OFFPK</v>
      </c>
      <c r="B88" t="s">
        <v>65</v>
      </c>
      <c r="C88" t="s">
        <v>56</v>
      </c>
      <c r="D88" s="2">
        <v>1.5E-3</v>
      </c>
      <c r="E88" s="2">
        <v>3.5000000000000001E-3</v>
      </c>
      <c r="F88" s="2">
        <v>0</v>
      </c>
      <c r="G88" s="2">
        <v>3.3E-3</v>
      </c>
      <c r="H88" s="2">
        <v>2.3E-3</v>
      </c>
      <c r="I88" s="2">
        <v>1.5E-3</v>
      </c>
      <c r="J88" s="2">
        <v>2.5999999999999999E-3</v>
      </c>
      <c r="K88" s="2">
        <v>4.1000000000000003E-3</v>
      </c>
      <c r="L88" s="2">
        <v>3.3E-3</v>
      </c>
      <c r="M88" s="2">
        <v>3.5999999999999999E-3</v>
      </c>
      <c r="N88" s="2">
        <v>3.0999999999999999E-3</v>
      </c>
      <c r="O88" s="2">
        <v>3.0999999999999999E-3</v>
      </c>
    </row>
    <row r="89" spans="1:15" x14ac:dyDescent="0.3">
      <c r="A89" t="str">
        <f t="shared" si="1"/>
        <v>CILC1D-CP RP</v>
      </c>
      <c r="B89" t="s">
        <v>65</v>
      </c>
      <c r="C89" t="s">
        <v>57</v>
      </c>
      <c r="D89" s="2">
        <v>1.5E-3</v>
      </c>
      <c r="E89" s="2">
        <v>3.7000000000000002E-3</v>
      </c>
      <c r="F89" s="2">
        <v>0</v>
      </c>
      <c r="G89" s="2">
        <v>2.2000000000000001E-3</v>
      </c>
      <c r="H89" s="2">
        <v>1.8E-3</v>
      </c>
      <c r="I89" s="2">
        <v>1.6999999999999999E-3</v>
      </c>
      <c r="J89" s="2">
        <v>2E-3</v>
      </c>
      <c r="K89" s="2">
        <v>2.3E-3</v>
      </c>
      <c r="L89" s="2">
        <v>2.0999999999999999E-3</v>
      </c>
      <c r="M89" s="2">
        <v>3.2000000000000002E-3</v>
      </c>
      <c r="N89" s="2">
        <v>4.5999999999999999E-3</v>
      </c>
      <c r="O89" s="2">
        <v>2.5000000000000001E-3</v>
      </c>
    </row>
    <row r="90" spans="1:15" x14ac:dyDescent="0.3">
      <c r="A90" t="str">
        <f t="shared" si="1"/>
        <v>CILC1D-SAMPLE SIZE:</v>
      </c>
      <c r="B90" t="s">
        <v>65</v>
      </c>
      <c r="C90" t="s">
        <v>58</v>
      </c>
    </row>
    <row r="91" spans="1:15" x14ac:dyDescent="0.3">
      <c r="A91" t="str">
        <f t="shared" si="1"/>
        <v>CILC1D-GCPSZ</v>
      </c>
      <c r="B91" t="s">
        <v>65</v>
      </c>
      <c r="C91" t="s">
        <v>59</v>
      </c>
      <c r="D91">
        <v>312</v>
      </c>
      <c r="E91">
        <v>310</v>
      </c>
      <c r="F91">
        <v>313</v>
      </c>
      <c r="G91">
        <v>309</v>
      </c>
      <c r="H91">
        <v>289</v>
      </c>
      <c r="I91">
        <v>289</v>
      </c>
      <c r="J91">
        <v>288</v>
      </c>
      <c r="K91">
        <v>286</v>
      </c>
      <c r="L91">
        <v>287</v>
      </c>
      <c r="M91">
        <v>286</v>
      </c>
      <c r="N91">
        <v>288</v>
      </c>
      <c r="O91">
        <v>288</v>
      </c>
    </row>
    <row r="92" spans="1:15" x14ac:dyDescent="0.3">
      <c r="A92" t="str">
        <f t="shared" si="1"/>
        <v>CILC1D-GCPSZ ONPK</v>
      </c>
      <c r="B92" t="s">
        <v>65</v>
      </c>
      <c r="C92" t="s">
        <v>60</v>
      </c>
      <c r="D92">
        <v>312</v>
      </c>
      <c r="E92">
        <v>310</v>
      </c>
      <c r="F92">
        <v>313</v>
      </c>
      <c r="G92">
        <v>310</v>
      </c>
      <c r="H92">
        <v>289</v>
      </c>
      <c r="I92">
        <v>289</v>
      </c>
      <c r="J92">
        <v>288</v>
      </c>
      <c r="K92">
        <v>287</v>
      </c>
      <c r="L92">
        <v>287</v>
      </c>
      <c r="M92">
        <v>286</v>
      </c>
      <c r="N92">
        <v>288</v>
      </c>
      <c r="O92">
        <v>288</v>
      </c>
    </row>
    <row r="93" spans="1:15" x14ac:dyDescent="0.3">
      <c r="A93" t="str">
        <f t="shared" si="1"/>
        <v>CILC1D-GCPSZ OFFPK</v>
      </c>
      <c r="B93" t="s">
        <v>65</v>
      </c>
      <c r="C93" t="s">
        <v>61</v>
      </c>
      <c r="D93">
        <v>312</v>
      </c>
      <c r="E93">
        <v>310</v>
      </c>
      <c r="F93">
        <v>313</v>
      </c>
      <c r="G93">
        <v>309</v>
      </c>
      <c r="H93">
        <v>289</v>
      </c>
      <c r="I93">
        <v>289</v>
      </c>
      <c r="J93">
        <v>288</v>
      </c>
      <c r="K93">
        <v>286</v>
      </c>
      <c r="L93">
        <v>287</v>
      </c>
      <c r="M93">
        <v>286</v>
      </c>
      <c r="N93">
        <v>288</v>
      </c>
      <c r="O93">
        <v>288</v>
      </c>
    </row>
    <row r="94" spans="1:15" x14ac:dyDescent="0.3">
      <c r="A94" t="str">
        <f t="shared" si="1"/>
        <v>CILC1D-CPSZ</v>
      </c>
      <c r="B94" t="s">
        <v>65</v>
      </c>
      <c r="C94" t="s">
        <v>62</v>
      </c>
      <c r="D94">
        <v>312</v>
      </c>
      <c r="E94">
        <v>309</v>
      </c>
      <c r="F94">
        <v>313</v>
      </c>
      <c r="G94">
        <v>310</v>
      </c>
      <c r="H94">
        <v>289</v>
      </c>
      <c r="I94">
        <v>289</v>
      </c>
      <c r="J94">
        <v>288</v>
      </c>
      <c r="K94">
        <v>287</v>
      </c>
      <c r="L94">
        <v>286</v>
      </c>
      <c r="M94">
        <v>286</v>
      </c>
      <c r="N94">
        <v>286</v>
      </c>
      <c r="O94">
        <v>288</v>
      </c>
    </row>
    <row r="95" spans="1:15" x14ac:dyDescent="0.3">
      <c r="A95" t="str">
        <f t="shared" si="1"/>
        <v>CILC1D-STD DEV OF R</v>
      </c>
      <c r="B95" t="s">
        <v>65</v>
      </c>
      <c r="C95" t="s">
        <v>80</v>
      </c>
    </row>
    <row r="96" spans="1:15" x14ac:dyDescent="0.3">
      <c r="A96" t="str">
        <f t="shared" si="1"/>
        <v>CILC1D-SDR GCP</v>
      </c>
      <c r="B96" t="s">
        <v>65</v>
      </c>
      <c r="C96" t="s">
        <v>81</v>
      </c>
      <c r="D96">
        <v>336.827</v>
      </c>
      <c r="E96">
        <v>463.68099999999998</v>
      </c>
      <c r="F96">
        <v>341.45600000000002</v>
      </c>
      <c r="G96">
        <v>377.03199999999998</v>
      </c>
      <c r="H96">
        <v>363.35599999999999</v>
      </c>
      <c r="I96">
        <v>412.661</v>
      </c>
      <c r="J96">
        <v>416.58600000000001</v>
      </c>
      <c r="K96">
        <v>413.23500000000001</v>
      </c>
      <c r="L96">
        <v>381.851</v>
      </c>
      <c r="M96">
        <v>357.01499999999999</v>
      </c>
      <c r="N96">
        <v>414.67599999999999</v>
      </c>
      <c r="O96">
        <v>464.50599999999997</v>
      </c>
    </row>
    <row r="97" spans="1:15" x14ac:dyDescent="0.3">
      <c r="A97" t="str">
        <f t="shared" si="1"/>
        <v>CILC1D-SDR GCP ONPK</v>
      </c>
      <c r="B97" t="s">
        <v>65</v>
      </c>
      <c r="C97" t="s">
        <v>82</v>
      </c>
      <c r="D97">
        <v>392.02</v>
      </c>
      <c r="E97">
        <v>253.887</v>
      </c>
      <c r="F97">
        <v>310.09199999999998</v>
      </c>
      <c r="G97">
        <v>383.20400000000001</v>
      </c>
      <c r="H97">
        <v>352.91199999999998</v>
      </c>
      <c r="I97">
        <v>412.661</v>
      </c>
      <c r="J97">
        <v>374.03399999999999</v>
      </c>
      <c r="K97">
        <v>353.01799999999997</v>
      </c>
      <c r="L97">
        <v>383.84199999999998</v>
      </c>
      <c r="M97">
        <v>334.45400000000001</v>
      </c>
      <c r="N97">
        <v>447.38</v>
      </c>
      <c r="O97">
        <v>419.572</v>
      </c>
    </row>
    <row r="98" spans="1:15" x14ac:dyDescent="0.3">
      <c r="A98" t="str">
        <f t="shared" si="1"/>
        <v>CILC1D-SDR GCP OFFPK</v>
      </c>
      <c r="B98" t="s">
        <v>65</v>
      </c>
      <c r="C98" t="s">
        <v>83</v>
      </c>
      <c r="D98">
        <v>336.827</v>
      </c>
      <c r="E98">
        <v>463.68099999999998</v>
      </c>
      <c r="F98">
        <v>341.45600000000002</v>
      </c>
      <c r="G98">
        <v>377.03199999999998</v>
      </c>
      <c r="H98">
        <v>363.35599999999999</v>
      </c>
      <c r="I98">
        <v>343.31</v>
      </c>
      <c r="J98">
        <v>416.58600000000001</v>
      </c>
      <c r="K98">
        <v>413.23500000000001</v>
      </c>
      <c r="L98">
        <v>381.851</v>
      </c>
      <c r="M98">
        <v>357.01499999999999</v>
      </c>
      <c r="N98">
        <v>414.67599999999999</v>
      </c>
      <c r="O98">
        <v>464.50599999999997</v>
      </c>
    </row>
    <row r="99" spans="1:15" x14ac:dyDescent="0.3">
      <c r="A99" t="str">
        <f t="shared" si="1"/>
        <v>CILC1D-SDR CP</v>
      </c>
      <c r="B99" t="s">
        <v>65</v>
      </c>
      <c r="C99" t="s">
        <v>84</v>
      </c>
      <c r="D99">
        <v>303.48099999999999</v>
      </c>
      <c r="E99">
        <v>410.363</v>
      </c>
      <c r="F99">
        <v>303.71800000000002</v>
      </c>
      <c r="G99">
        <v>265.72899999999998</v>
      </c>
      <c r="H99">
        <v>244.04599999999999</v>
      </c>
      <c r="I99">
        <v>382.37599999999998</v>
      </c>
      <c r="J99">
        <v>304.858</v>
      </c>
      <c r="K99">
        <v>244.441</v>
      </c>
      <c r="L99">
        <v>204.024</v>
      </c>
      <c r="M99">
        <v>295.00099999999998</v>
      </c>
      <c r="N99">
        <v>467.37200000000001</v>
      </c>
      <c r="O99">
        <v>334.96499999999997</v>
      </c>
    </row>
    <row r="100" spans="1:15" x14ac:dyDescent="0.3">
      <c r="A100" t="str">
        <f t="shared" si="1"/>
        <v xml:space="preserve">CILC1G -Commercial/Industrial Load Control - General (56) </v>
      </c>
      <c r="B100" t="s">
        <v>85</v>
      </c>
      <c r="C100" t="s">
        <v>86</v>
      </c>
    </row>
    <row r="101" spans="1:15" x14ac:dyDescent="0.3">
      <c r="A101" t="str">
        <f t="shared" si="1"/>
        <v xml:space="preserve">CILC1G-MONTH </v>
      </c>
      <c r="B101" t="s">
        <v>87</v>
      </c>
      <c r="C101" t="s">
        <v>3</v>
      </c>
      <c r="D101" s="1">
        <v>41640</v>
      </c>
      <c r="E101" s="1">
        <v>41671</v>
      </c>
      <c r="F101" s="1">
        <v>41699</v>
      </c>
      <c r="G101" s="1">
        <v>41730</v>
      </c>
      <c r="H101" s="1">
        <v>41760</v>
      </c>
      <c r="I101" s="1">
        <v>41791</v>
      </c>
      <c r="J101" s="1">
        <v>41821</v>
      </c>
      <c r="K101" s="1">
        <v>41852</v>
      </c>
      <c r="L101" s="1">
        <v>41883</v>
      </c>
      <c r="M101" s="1">
        <v>41913</v>
      </c>
      <c r="N101" s="1">
        <v>41944</v>
      </c>
      <c r="O101" s="1">
        <v>41974</v>
      </c>
    </row>
    <row r="102" spans="1:15" x14ac:dyDescent="0.3">
      <c r="A102" t="str">
        <f t="shared" si="1"/>
        <v xml:space="preserve">CILC1G-CUSTOMERS </v>
      </c>
      <c r="B102" t="s">
        <v>87</v>
      </c>
      <c r="C102" t="s">
        <v>4</v>
      </c>
      <c r="D102">
        <v>105</v>
      </c>
      <c r="E102">
        <v>105</v>
      </c>
      <c r="F102">
        <v>105</v>
      </c>
      <c r="G102">
        <v>83</v>
      </c>
      <c r="H102">
        <v>76</v>
      </c>
      <c r="I102">
        <v>78</v>
      </c>
      <c r="J102">
        <v>78</v>
      </c>
      <c r="K102">
        <v>78</v>
      </c>
      <c r="L102">
        <v>77</v>
      </c>
      <c r="M102">
        <v>73</v>
      </c>
      <c r="N102">
        <v>73</v>
      </c>
      <c r="O102">
        <v>66</v>
      </c>
    </row>
    <row r="103" spans="1:15" x14ac:dyDescent="0.3">
      <c r="A103" t="str">
        <f t="shared" si="1"/>
        <v xml:space="preserve">CILC1G-SALES </v>
      </c>
      <c r="B103" t="s">
        <v>87</v>
      </c>
      <c r="C103" t="s">
        <v>5</v>
      </c>
      <c r="D103">
        <v>16455300</v>
      </c>
      <c r="E103">
        <v>15228340</v>
      </c>
      <c r="F103">
        <v>14838540</v>
      </c>
      <c r="G103">
        <v>15501700</v>
      </c>
      <c r="H103">
        <v>10838220</v>
      </c>
      <c r="I103">
        <v>11201160</v>
      </c>
      <c r="J103">
        <v>10918220</v>
      </c>
      <c r="K103">
        <v>11448020</v>
      </c>
      <c r="L103">
        <v>11157200</v>
      </c>
      <c r="M103">
        <v>10027282</v>
      </c>
      <c r="N103">
        <v>9772200</v>
      </c>
      <c r="O103">
        <v>9551020</v>
      </c>
    </row>
    <row r="104" spans="1:15" x14ac:dyDescent="0.3">
      <c r="A104" t="str">
        <f t="shared" si="1"/>
        <v>CILC1G-KW</v>
      </c>
      <c r="B104" t="s">
        <v>87</v>
      </c>
      <c r="C104" t="s">
        <v>6</v>
      </c>
    </row>
    <row r="105" spans="1:15" x14ac:dyDescent="0.3">
      <c r="A105" t="str">
        <f t="shared" si="1"/>
        <v>CILC1G-N</v>
      </c>
      <c r="B105" t="s">
        <v>87</v>
      </c>
      <c r="C105" t="s">
        <v>7</v>
      </c>
      <c r="D105">
        <v>105</v>
      </c>
      <c r="E105">
        <v>105</v>
      </c>
      <c r="F105">
        <v>105</v>
      </c>
      <c r="G105">
        <v>105</v>
      </c>
      <c r="H105">
        <v>77</v>
      </c>
      <c r="I105">
        <v>78</v>
      </c>
      <c r="J105">
        <v>78</v>
      </c>
      <c r="K105">
        <v>77</v>
      </c>
      <c r="L105">
        <v>76</v>
      </c>
      <c r="M105">
        <v>74</v>
      </c>
      <c r="N105">
        <v>73</v>
      </c>
      <c r="O105">
        <v>71</v>
      </c>
    </row>
    <row r="106" spans="1:15" x14ac:dyDescent="0.3">
      <c r="A106" t="str">
        <f t="shared" si="1"/>
        <v>CILC1G-RLR ENERGY:</v>
      </c>
      <c r="B106" t="s">
        <v>87</v>
      </c>
      <c r="C106" t="s">
        <v>8</v>
      </c>
    </row>
    <row r="107" spans="1:15" x14ac:dyDescent="0.3">
      <c r="A107" t="str">
        <f t="shared" si="1"/>
        <v>CILC1G-KWH</v>
      </c>
      <c r="B107" t="s">
        <v>87</v>
      </c>
      <c r="C107" t="s">
        <v>9</v>
      </c>
      <c r="D107">
        <v>16458096</v>
      </c>
      <c r="E107">
        <v>15228781</v>
      </c>
      <c r="F107">
        <v>14841558</v>
      </c>
      <c r="G107">
        <v>15503259</v>
      </c>
      <c r="H107">
        <v>10841278</v>
      </c>
      <c r="I107">
        <v>11205019</v>
      </c>
      <c r="J107">
        <v>11145752</v>
      </c>
      <c r="K107">
        <v>11213008</v>
      </c>
      <c r="L107">
        <v>10949823</v>
      </c>
      <c r="M107">
        <v>10250246</v>
      </c>
      <c r="N107">
        <v>9772609</v>
      </c>
      <c r="O107">
        <v>9551446</v>
      </c>
    </row>
    <row r="108" spans="1:15" x14ac:dyDescent="0.3">
      <c r="A108" t="str">
        <f t="shared" si="1"/>
        <v>CILC1G-KWH ONPK</v>
      </c>
      <c r="B108" t="s">
        <v>87</v>
      </c>
      <c r="C108" t="s">
        <v>10</v>
      </c>
      <c r="D108">
        <v>4022807</v>
      </c>
      <c r="E108">
        <v>3750281</v>
      </c>
      <c r="F108">
        <v>3485470</v>
      </c>
      <c r="G108">
        <v>4567025</v>
      </c>
      <c r="H108">
        <v>3018154</v>
      </c>
      <c r="I108">
        <v>3198839</v>
      </c>
      <c r="J108">
        <v>3215050</v>
      </c>
      <c r="K108">
        <v>3106022</v>
      </c>
      <c r="L108">
        <v>3172555</v>
      </c>
      <c r="M108">
        <v>3138676</v>
      </c>
      <c r="N108">
        <v>2198739</v>
      </c>
      <c r="O108">
        <v>2379391</v>
      </c>
    </row>
    <row r="109" spans="1:15" x14ac:dyDescent="0.3">
      <c r="A109" t="str">
        <f t="shared" si="1"/>
        <v>CILC1G-KWH OFFPK</v>
      </c>
      <c r="B109" t="s">
        <v>87</v>
      </c>
      <c r="C109" t="s">
        <v>11</v>
      </c>
      <c r="D109">
        <v>12435289</v>
      </c>
      <c r="E109">
        <v>11478500</v>
      </c>
      <c r="F109">
        <v>11356088</v>
      </c>
      <c r="G109">
        <v>10936234</v>
      </c>
      <c r="H109">
        <v>7823123</v>
      </c>
      <c r="I109">
        <v>8006180</v>
      </c>
      <c r="J109">
        <v>7930702</v>
      </c>
      <c r="K109">
        <v>8106986</v>
      </c>
      <c r="L109">
        <v>7777268</v>
      </c>
      <c r="M109">
        <v>7111570</v>
      </c>
      <c r="N109">
        <v>7573870</v>
      </c>
      <c r="O109">
        <v>7172054</v>
      </c>
    </row>
    <row r="110" spans="1:15" x14ac:dyDescent="0.3">
      <c r="A110" t="str">
        <f t="shared" si="1"/>
        <v>CILC1G-KWH ONPK%</v>
      </c>
      <c r="B110" t="s">
        <v>87</v>
      </c>
      <c r="C110" t="s">
        <v>12</v>
      </c>
      <c r="D110" s="2">
        <v>0.24443000000000001</v>
      </c>
      <c r="E110" s="2">
        <v>0.24626000000000001</v>
      </c>
      <c r="F110" s="2">
        <v>0.23485</v>
      </c>
      <c r="G110" s="2">
        <v>0.29458000000000001</v>
      </c>
      <c r="H110" s="2">
        <v>0.27839000000000003</v>
      </c>
      <c r="I110" s="2">
        <v>0.28548000000000001</v>
      </c>
      <c r="J110" s="2">
        <v>0.28845999999999999</v>
      </c>
      <c r="K110" s="2">
        <v>0.27700000000000002</v>
      </c>
      <c r="L110" s="2">
        <v>0.28974</v>
      </c>
      <c r="M110" s="2">
        <v>0.30620000000000003</v>
      </c>
      <c r="N110" s="2">
        <v>0.22499</v>
      </c>
      <c r="O110" s="2">
        <v>0.24911</v>
      </c>
    </row>
    <row r="111" spans="1:15" x14ac:dyDescent="0.3">
      <c r="A111" t="str">
        <f t="shared" si="1"/>
        <v>CILC1G-KWH OFFPK%</v>
      </c>
      <c r="B111" t="s">
        <v>87</v>
      </c>
      <c r="C111" t="s">
        <v>13</v>
      </c>
      <c r="D111" s="2">
        <v>0.75556999999999996</v>
      </c>
      <c r="E111" s="2">
        <v>0.75373999999999997</v>
      </c>
      <c r="F111" s="2">
        <v>0.76515</v>
      </c>
      <c r="G111" s="2">
        <v>0.70542000000000005</v>
      </c>
      <c r="H111" s="2">
        <v>0.72160999999999997</v>
      </c>
      <c r="I111" s="2">
        <v>0.71452000000000004</v>
      </c>
      <c r="J111" s="2">
        <v>0.71153999999999995</v>
      </c>
      <c r="K111" s="2">
        <v>0.72299999999999998</v>
      </c>
      <c r="L111" s="2">
        <v>0.71026</v>
      </c>
      <c r="M111" s="2">
        <v>0.69379999999999997</v>
      </c>
      <c r="N111" s="2">
        <v>0.77500999999999998</v>
      </c>
      <c r="O111" s="2">
        <v>0.75088999999999995</v>
      </c>
    </row>
    <row r="112" spans="1:15" x14ac:dyDescent="0.3">
      <c r="A112" t="str">
        <f t="shared" si="1"/>
        <v>CILC1G-DEMAND (KW):</v>
      </c>
      <c r="B112" t="s">
        <v>87</v>
      </c>
      <c r="C112" t="s">
        <v>14</v>
      </c>
    </row>
    <row r="113" spans="1:15" x14ac:dyDescent="0.3">
      <c r="A113" t="str">
        <f t="shared" si="1"/>
        <v>CILC1G-NCP</v>
      </c>
      <c r="B113" t="s">
        <v>87</v>
      </c>
      <c r="C113" t="s">
        <v>15</v>
      </c>
      <c r="D113">
        <v>32282</v>
      </c>
      <c r="E113">
        <v>32547</v>
      </c>
      <c r="F113">
        <v>28670</v>
      </c>
      <c r="G113">
        <v>30998</v>
      </c>
      <c r="H113">
        <v>22757</v>
      </c>
      <c r="I113">
        <v>24700</v>
      </c>
      <c r="J113">
        <v>23339</v>
      </c>
      <c r="K113">
        <v>23168</v>
      </c>
      <c r="L113">
        <v>23532</v>
      </c>
      <c r="M113">
        <v>21299</v>
      </c>
      <c r="N113">
        <v>21898</v>
      </c>
      <c r="O113">
        <v>20323</v>
      </c>
    </row>
    <row r="114" spans="1:15" x14ac:dyDescent="0.3">
      <c r="A114" t="str">
        <f t="shared" si="1"/>
        <v>CILC1G-NCP ONPK</v>
      </c>
      <c r="B114" t="s">
        <v>87</v>
      </c>
      <c r="C114" t="s">
        <v>16</v>
      </c>
      <c r="D114">
        <v>30378</v>
      </c>
      <c r="E114">
        <v>30669</v>
      </c>
      <c r="F114">
        <v>27127</v>
      </c>
      <c r="G114">
        <v>29389</v>
      </c>
      <c r="H114">
        <v>21278</v>
      </c>
      <c r="I114">
        <v>23294</v>
      </c>
      <c r="J114">
        <v>22055</v>
      </c>
      <c r="K114">
        <v>21937</v>
      </c>
      <c r="L114">
        <v>22186</v>
      </c>
      <c r="M114">
        <v>20172</v>
      </c>
      <c r="N114">
        <v>20445</v>
      </c>
      <c r="O114">
        <v>19153</v>
      </c>
    </row>
    <row r="115" spans="1:15" x14ac:dyDescent="0.3">
      <c r="A115" t="str">
        <f t="shared" si="1"/>
        <v>CILC1G-NCP OFFPK</v>
      </c>
      <c r="B115" t="s">
        <v>87</v>
      </c>
      <c r="C115" t="s">
        <v>17</v>
      </c>
      <c r="D115">
        <v>31720</v>
      </c>
      <c r="E115">
        <v>32220</v>
      </c>
      <c r="F115">
        <v>28452</v>
      </c>
      <c r="G115">
        <v>30361</v>
      </c>
      <c r="H115">
        <v>22474</v>
      </c>
      <c r="I115">
        <v>24226</v>
      </c>
      <c r="J115">
        <v>22920</v>
      </c>
      <c r="K115">
        <v>22848</v>
      </c>
      <c r="L115">
        <v>23073</v>
      </c>
      <c r="M115">
        <v>20947</v>
      </c>
      <c r="N115">
        <v>21691</v>
      </c>
      <c r="O115">
        <v>20225</v>
      </c>
    </row>
    <row r="116" spans="1:15" x14ac:dyDescent="0.3">
      <c r="A116" t="str">
        <f t="shared" si="1"/>
        <v>CILC1G-GCP DATE</v>
      </c>
      <c r="B116" t="s">
        <v>87</v>
      </c>
      <c r="C116" t="s">
        <v>18</v>
      </c>
      <c r="D116" t="s">
        <v>88</v>
      </c>
      <c r="E116" t="s">
        <v>89</v>
      </c>
      <c r="F116" t="s">
        <v>90</v>
      </c>
      <c r="G116" t="s">
        <v>69</v>
      </c>
      <c r="H116" t="s">
        <v>91</v>
      </c>
      <c r="I116" t="s">
        <v>92</v>
      </c>
      <c r="J116" t="s">
        <v>93</v>
      </c>
      <c r="K116" t="s">
        <v>94</v>
      </c>
      <c r="L116" t="s">
        <v>95</v>
      </c>
      <c r="M116" t="s">
        <v>28</v>
      </c>
      <c r="N116" t="s">
        <v>75</v>
      </c>
      <c r="O116" t="s">
        <v>76</v>
      </c>
    </row>
    <row r="117" spans="1:15" x14ac:dyDescent="0.3">
      <c r="A117" t="str">
        <f t="shared" si="1"/>
        <v>CILC1G-GCP TIME</v>
      </c>
      <c r="B117" t="s">
        <v>87</v>
      </c>
      <c r="C117" t="s">
        <v>31</v>
      </c>
      <c r="D117" t="s">
        <v>79</v>
      </c>
      <c r="E117" t="s">
        <v>77</v>
      </c>
      <c r="F117" t="s">
        <v>79</v>
      </c>
      <c r="G117" t="s">
        <v>35</v>
      </c>
      <c r="H117" t="s">
        <v>79</v>
      </c>
      <c r="I117" t="s">
        <v>78</v>
      </c>
      <c r="J117" t="s">
        <v>77</v>
      </c>
      <c r="K117" t="s">
        <v>96</v>
      </c>
      <c r="L117" t="s">
        <v>78</v>
      </c>
      <c r="M117" t="s">
        <v>35</v>
      </c>
      <c r="N117" t="s">
        <v>78</v>
      </c>
      <c r="O117" t="s">
        <v>79</v>
      </c>
    </row>
    <row r="118" spans="1:15" x14ac:dyDescent="0.3">
      <c r="A118" t="str">
        <f t="shared" si="1"/>
        <v>CILC1G-GCP</v>
      </c>
      <c r="B118" t="s">
        <v>87</v>
      </c>
      <c r="C118" t="s">
        <v>36</v>
      </c>
      <c r="D118">
        <v>25511</v>
      </c>
      <c r="E118">
        <v>26507</v>
      </c>
      <c r="F118">
        <v>23547</v>
      </c>
      <c r="G118">
        <v>25426</v>
      </c>
      <c r="H118">
        <v>17549</v>
      </c>
      <c r="I118">
        <v>18673</v>
      </c>
      <c r="J118">
        <v>18246</v>
      </c>
      <c r="K118">
        <v>17883</v>
      </c>
      <c r="L118">
        <v>18434</v>
      </c>
      <c r="M118">
        <v>17067</v>
      </c>
      <c r="N118">
        <v>17204</v>
      </c>
      <c r="O118">
        <v>15812</v>
      </c>
    </row>
    <row r="119" spans="1:15" x14ac:dyDescent="0.3">
      <c r="A119" t="str">
        <f t="shared" si="1"/>
        <v>CILC1G-GCP ONPK</v>
      </c>
      <c r="B119" t="s">
        <v>87</v>
      </c>
      <c r="C119" t="s">
        <v>37</v>
      </c>
      <c r="D119">
        <v>24903</v>
      </c>
      <c r="E119">
        <v>25677</v>
      </c>
      <c r="F119">
        <v>23014</v>
      </c>
      <c r="G119">
        <v>25426</v>
      </c>
      <c r="H119">
        <v>17515</v>
      </c>
      <c r="I119">
        <v>18622</v>
      </c>
      <c r="J119">
        <v>18246</v>
      </c>
      <c r="K119">
        <v>17883</v>
      </c>
      <c r="L119">
        <v>18375</v>
      </c>
      <c r="M119">
        <v>17067</v>
      </c>
      <c r="N119">
        <v>16902</v>
      </c>
      <c r="O119">
        <v>15572</v>
      </c>
    </row>
    <row r="120" spans="1:15" x14ac:dyDescent="0.3">
      <c r="A120" t="str">
        <f t="shared" si="1"/>
        <v>CILC1G-GCP OFFPK</v>
      </c>
      <c r="B120" t="s">
        <v>87</v>
      </c>
      <c r="C120" t="s">
        <v>38</v>
      </c>
      <c r="D120">
        <v>25511</v>
      </c>
      <c r="E120">
        <v>26507</v>
      </c>
      <c r="F120">
        <v>23547</v>
      </c>
      <c r="G120">
        <v>25262</v>
      </c>
      <c r="H120">
        <v>17549</v>
      </c>
      <c r="I120">
        <v>18673</v>
      </c>
      <c r="J120">
        <v>17923</v>
      </c>
      <c r="K120">
        <v>17795</v>
      </c>
      <c r="L120">
        <v>18434</v>
      </c>
      <c r="M120">
        <v>16884</v>
      </c>
      <c r="N120">
        <v>17204</v>
      </c>
      <c r="O120">
        <v>15812</v>
      </c>
    </row>
    <row r="121" spans="1:15" x14ac:dyDescent="0.3">
      <c r="A121" t="str">
        <f t="shared" si="1"/>
        <v>CILC1G-CP</v>
      </c>
      <c r="B121" t="s">
        <v>87</v>
      </c>
      <c r="C121" t="s">
        <v>39</v>
      </c>
      <c r="D121">
        <v>23400</v>
      </c>
      <c r="E121">
        <v>25496</v>
      </c>
      <c r="F121">
        <v>20253</v>
      </c>
      <c r="G121">
        <v>24417</v>
      </c>
      <c r="H121">
        <v>16151</v>
      </c>
      <c r="I121">
        <v>17984</v>
      </c>
      <c r="J121">
        <v>16615</v>
      </c>
      <c r="K121">
        <v>16941</v>
      </c>
      <c r="L121">
        <v>17285</v>
      </c>
      <c r="M121">
        <v>15990</v>
      </c>
      <c r="N121">
        <v>16716</v>
      </c>
      <c r="O121">
        <v>13987</v>
      </c>
    </row>
    <row r="122" spans="1:15" x14ac:dyDescent="0.3">
      <c r="A122" t="str">
        <f t="shared" si="1"/>
        <v>CILC1G-PERIOD START</v>
      </c>
      <c r="B122" t="s">
        <v>87</v>
      </c>
      <c r="C122" t="s">
        <v>40</v>
      </c>
      <c r="D122" s="3">
        <v>41640</v>
      </c>
      <c r="E122" s="3">
        <v>41671</v>
      </c>
      <c r="F122" s="3">
        <v>41699</v>
      </c>
      <c r="G122" s="3">
        <v>41730</v>
      </c>
      <c r="H122" s="3">
        <v>41760</v>
      </c>
      <c r="I122" s="3">
        <v>41791</v>
      </c>
      <c r="J122" s="3">
        <v>41821</v>
      </c>
      <c r="K122" s="3">
        <v>41852</v>
      </c>
      <c r="L122" s="3">
        <v>41883</v>
      </c>
      <c r="M122" s="3">
        <v>41913</v>
      </c>
      <c r="N122" s="3">
        <v>41944</v>
      </c>
      <c r="O122" s="3">
        <v>41974</v>
      </c>
    </row>
    <row r="123" spans="1:15" x14ac:dyDescent="0.3">
      <c r="A123" t="str">
        <f t="shared" si="1"/>
        <v>CILC1G-NCP LF</v>
      </c>
      <c r="B123" t="s">
        <v>87</v>
      </c>
      <c r="C123" t="s">
        <v>41</v>
      </c>
      <c r="D123" s="2">
        <v>0.68520000000000003</v>
      </c>
      <c r="E123" s="2">
        <v>0.69630000000000003</v>
      </c>
      <c r="F123" s="2">
        <v>0.69579999999999997</v>
      </c>
      <c r="G123" s="2">
        <v>0.6946</v>
      </c>
      <c r="H123" s="2">
        <v>0.64029999999999998</v>
      </c>
      <c r="I123" s="2">
        <v>0.63009999999999999</v>
      </c>
      <c r="J123" s="2">
        <v>0.64190000000000003</v>
      </c>
      <c r="K123" s="2">
        <v>0.65049999999999997</v>
      </c>
      <c r="L123" s="2">
        <v>0.64629999999999999</v>
      </c>
      <c r="M123" s="2">
        <v>0.64680000000000004</v>
      </c>
      <c r="N123" s="2">
        <v>0.61980000000000002</v>
      </c>
      <c r="O123" s="2">
        <v>0.63170000000000004</v>
      </c>
    </row>
    <row r="124" spans="1:15" x14ac:dyDescent="0.3">
      <c r="A124" t="str">
        <f t="shared" si="1"/>
        <v>CILC1G-NCP LF ONPK</v>
      </c>
      <c r="B124" t="s">
        <v>87</v>
      </c>
      <c r="C124" t="s">
        <v>42</v>
      </c>
      <c r="D124" s="2">
        <v>0.75239999999999996</v>
      </c>
      <c r="E124" s="2">
        <v>0.76429999999999998</v>
      </c>
      <c r="F124" s="2">
        <v>0.76480000000000004</v>
      </c>
      <c r="G124" s="2">
        <v>0.78480000000000005</v>
      </c>
      <c r="H124" s="2">
        <v>0.75049999999999994</v>
      </c>
      <c r="I124" s="2">
        <v>0.72660000000000002</v>
      </c>
      <c r="J124" s="2">
        <v>0.73619999999999997</v>
      </c>
      <c r="K124" s="2">
        <v>0.74909999999999999</v>
      </c>
      <c r="L124" s="2">
        <v>0.75660000000000005</v>
      </c>
      <c r="M124" s="2">
        <v>0.75170000000000003</v>
      </c>
      <c r="N124" s="2">
        <v>0.70750000000000002</v>
      </c>
      <c r="O124" s="2">
        <v>0.70579999999999998</v>
      </c>
    </row>
    <row r="125" spans="1:15" x14ac:dyDescent="0.3">
      <c r="A125" t="str">
        <f t="shared" si="1"/>
        <v>CILC1G-NCP LF OFFPK</v>
      </c>
      <c r="B125" t="s">
        <v>87</v>
      </c>
      <c r="C125" t="s">
        <v>43</v>
      </c>
      <c r="D125" s="2">
        <v>0.69020000000000004</v>
      </c>
      <c r="E125" s="2">
        <v>0.69579999999999997</v>
      </c>
      <c r="F125" s="2">
        <v>0.69289999999999996</v>
      </c>
      <c r="G125" s="2">
        <v>0.69010000000000005</v>
      </c>
      <c r="H125" s="2">
        <v>0.62719999999999998</v>
      </c>
      <c r="I125" s="2">
        <v>0.62239999999999995</v>
      </c>
      <c r="J125" s="2">
        <v>0.63370000000000004</v>
      </c>
      <c r="K125" s="2">
        <v>0.63929999999999998</v>
      </c>
      <c r="L125" s="2">
        <v>0.63480000000000003</v>
      </c>
      <c r="M125" s="2">
        <v>0.63219999999999998</v>
      </c>
      <c r="N125" s="2">
        <v>0.61470000000000002</v>
      </c>
      <c r="O125" s="2">
        <v>0.62429999999999997</v>
      </c>
    </row>
    <row r="126" spans="1:15" x14ac:dyDescent="0.3">
      <c r="A126" t="str">
        <f t="shared" si="1"/>
        <v>CILC1G-GCP CF</v>
      </c>
      <c r="B126" t="s">
        <v>87</v>
      </c>
      <c r="C126" t="s">
        <v>44</v>
      </c>
      <c r="D126" s="2">
        <v>0.79020000000000001</v>
      </c>
      <c r="E126" s="2">
        <v>0.81440000000000001</v>
      </c>
      <c r="F126" s="2">
        <v>0.82130000000000003</v>
      </c>
      <c r="G126" s="2">
        <v>0.82030000000000003</v>
      </c>
      <c r="H126" s="2">
        <v>0.77110000000000001</v>
      </c>
      <c r="I126" s="2">
        <v>0.75600000000000001</v>
      </c>
      <c r="J126" s="2">
        <v>0.78180000000000005</v>
      </c>
      <c r="K126" s="2">
        <v>0.77190000000000003</v>
      </c>
      <c r="L126" s="2">
        <v>0.7833</v>
      </c>
      <c r="M126" s="2">
        <v>0.80130000000000001</v>
      </c>
      <c r="N126" s="2">
        <v>0.78559999999999997</v>
      </c>
      <c r="O126" s="2">
        <v>0.77810000000000001</v>
      </c>
    </row>
    <row r="127" spans="1:15" x14ac:dyDescent="0.3">
      <c r="A127" t="str">
        <f t="shared" si="1"/>
        <v>CILC1G-CP CF</v>
      </c>
      <c r="B127" t="s">
        <v>87</v>
      </c>
      <c r="C127" t="s">
        <v>45</v>
      </c>
      <c r="D127" s="2">
        <v>0.72489999999999999</v>
      </c>
      <c r="E127" s="2">
        <v>0.78339999999999999</v>
      </c>
      <c r="F127" s="2">
        <v>0.70640000000000003</v>
      </c>
      <c r="G127" s="2">
        <v>0.78769999999999996</v>
      </c>
      <c r="H127" s="2">
        <v>0.7097</v>
      </c>
      <c r="I127" s="2">
        <v>0.72809999999999997</v>
      </c>
      <c r="J127" s="2">
        <v>0.71189999999999998</v>
      </c>
      <c r="K127" s="2">
        <v>0.73119999999999996</v>
      </c>
      <c r="L127" s="2">
        <v>0.73450000000000004</v>
      </c>
      <c r="M127" s="2">
        <v>0.75070000000000003</v>
      </c>
      <c r="N127" s="2">
        <v>0.76329999999999998</v>
      </c>
      <c r="O127" s="2">
        <v>0.68820000000000003</v>
      </c>
    </row>
    <row r="128" spans="1:15" x14ac:dyDescent="0.3">
      <c r="A128" t="str">
        <f t="shared" si="1"/>
        <v>CILC1G-GCP LF</v>
      </c>
      <c r="B128" t="s">
        <v>87</v>
      </c>
      <c r="C128" t="s">
        <v>46</v>
      </c>
      <c r="D128" s="2">
        <v>0.86709999999999998</v>
      </c>
      <c r="E128" s="2">
        <v>0.85489999999999999</v>
      </c>
      <c r="F128" s="2">
        <v>0.84719999999999995</v>
      </c>
      <c r="G128" s="2">
        <v>0.84689999999999999</v>
      </c>
      <c r="H128" s="2">
        <v>0.83030000000000004</v>
      </c>
      <c r="I128" s="2">
        <v>0.83340000000000003</v>
      </c>
      <c r="J128" s="2">
        <v>0.82110000000000005</v>
      </c>
      <c r="K128" s="2">
        <v>0.84279999999999999</v>
      </c>
      <c r="L128" s="2">
        <v>0.82499999999999996</v>
      </c>
      <c r="M128" s="2">
        <v>0.80730000000000002</v>
      </c>
      <c r="N128" s="2">
        <v>0.78900000000000003</v>
      </c>
      <c r="O128" s="2">
        <v>0.81189999999999996</v>
      </c>
    </row>
    <row r="129" spans="1:15" x14ac:dyDescent="0.3">
      <c r="A129" t="str">
        <f t="shared" si="1"/>
        <v>CILC1G-GCP LF ONPK</v>
      </c>
      <c r="B129" t="s">
        <v>87</v>
      </c>
      <c r="C129" t="s">
        <v>47</v>
      </c>
      <c r="D129" s="2">
        <v>0.91779999999999995</v>
      </c>
      <c r="E129" s="2">
        <v>0.91279999999999994</v>
      </c>
      <c r="F129" s="2">
        <v>0.90149999999999997</v>
      </c>
      <c r="G129" s="2">
        <v>0.90720000000000001</v>
      </c>
      <c r="H129" s="2">
        <v>0.91180000000000005</v>
      </c>
      <c r="I129" s="2">
        <v>0.90890000000000004</v>
      </c>
      <c r="J129" s="2">
        <v>0.88990000000000002</v>
      </c>
      <c r="K129" s="2">
        <v>0.91900000000000004</v>
      </c>
      <c r="L129" s="2">
        <v>0.91349999999999998</v>
      </c>
      <c r="M129" s="2">
        <v>0.88839999999999997</v>
      </c>
      <c r="N129" s="2">
        <v>0.85580000000000001</v>
      </c>
      <c r="O129" s="2">
        <v>0.86819999999999997</v>
      </c>
    </row>
    <row r="130" spans="1:15" x14ac:dyDescent="0.3">
      <c r="A130" t="str">
        <f t="shared" si="1"/>
        <v>CILC1G-GCP LF OFFPK</v>
      </c>
      <c r="B130" t="s">
        <v>87</v>
      </c>
      <c r="C130" t="s">
        <v>48</v>
      </c>
      <c r="D130" s="2">
        <v>0.85819999999999996</v>
      </c>
      <c r="E130" s="2">
        <v>0.8458</v>
      </c>
      <c r="F130" s="2">
        <v>0.83730000000000004</v>
      </c>
      <c r="G130" s="2">
        <v>0.82930000000000004</v>
      </c>
      <c r="H130" s="2">
        <v>0.80320000000000003</v>
      </c>
      <c r="I130" s="2">
        <v>0.80740000000000001</v>
      </c>
      <c r="J130" s="2">
        <v>0.81040000000000001</v>
      </c>
      <c r="K130" s="2">
        <v>0.82089999999999996</v>
      </c>
      <c r="L130" s="2">
        <v>0.79449999999999998</v>
      </c>
      <c r="M130" s="2">
        <v>0.7843</v>
      </c>
      <c r="N130" s="2">
        <v>0.77510000000000001</v>
      </c>
      <c r="O130" s="2">
        <v>0.79849999999999999</v>
      </c>
    </row>
    <row r="131" spans="1:15" x14ac:dyDescent="0.3">
      <c r="A131" t="str">
        <f t="shared" si="1"/>
        <v>CILC1G-CP LF</v>
      </c>
      <c r="B131" t="s">
        <v>87</v>
      </c>
      <c r="C131" t="s">
        <v>49</v>
      </c>
      <c r="D131" s="2">
        <v>0.94530000000000003</v>
      </c>
      <c r="E131" s="2">
        <v>0.88880000000000003</v>
      </c>
      <c r="F131" s="2">
        <v>0.98499999999999999</v>
      </c>
      <c r="G131" s="2">
        <v>0.88190000000000002</v>
      </c>
      <c r="H131" s="2">
        <v>0.9022</v>
      </c>
      <c r="I131" s="2">
        <v>0.86539999999999995</v>
      </c>
      <c r="J131" s="2">
        <v>0.90169999999999995</v>
      </c>
      <c r="K131" s="2">
        <v>0.88959999999999995</v>
      </c>
      <c r="L131" s="2">
        <v>0.87980000000000003</v>
      </c>
      <c r="M131" s="2">
        <v>0.86160000000000003</v>
      </c>
      <c r="N131" s="2">
        <v>0.81200000000000006</v>
      </c>
      <c r="O131" s="2">
        <v>0.91790000000000005</v>
      </c>
    </row>
    <row r="132" spans="1:15" x14ac:dyDescent="0.3">
      <c r="A132" t="str">
        <f t="shared" si="1"/>
        <v>CILC1G-REL PREC:</v>
      </c>
      <c r="B132" t="s">
        <v>87</v>
      </c>
      <c r="C132" t="s">
        <v>50</v>
      </c>
    </row>
    <row r="133" spans="1:15" x14ac:dyDescent="0.3">
      <c r="A133" t="str">
        <f t="shared" ref="A133:A196" si="2">CONCATENATE(B133,"-",C133)</f>
        <v>CILC1G-NCP RP</v>
      </c>
      <c r="B133" t="s">
        <v>87</v>
      </c>
      <c r="C133" t="s">
        <v>51</v>
      </c>
      <c r="D133" s="2">
        <v>0</v>
      </c>
      <c r="E133" s="2">
        <v>0</v>
      </c>
      <c r="F133" s="2">
        <v>0</v>
      </c>
      <c r="G133" s="2">
        <v>0</v>
      </c>
      <c r="H133" s="2">
        <v>6.7999999999999996E-3</v>
      </c>
      <c r="I133" s="2">
        <v>9.4999999999999998E-3</v>
      </c>
      <c r="J133" s="2">
        <v>0</v>
      </c>
      <c r="K133" s="2">
        <v>6.4999999999999997E-3</v>
      </c>
      <c r="L133" s="2">
        <v>8.3000000000000001E-3</v>
      </c>
      <c r="M133" s="2">
        <v>6.4000000000000003E-3</v>
      </c>
      <c r="N133" s="2">
        <v>9.1000000000000004E-3</v>
      </c>
      <c r="O133" s="2">
        <v>9.2999999999999992E-3</v>
      </c>
    </row>
    <row r="134" spans="1:15" x14ac:dyDescent="0.3">
      <c r="A134" t="str">
        <f t="shared" si="2"/>
        <v>CILC1G-NCP RP ONPK</v>
      </c>
      <c r="B134" t="s">
        <v>87</v>
      </c>
      <c r="C134" t="s">
        <v>52</v>
      </c>
      <c r="D134" s="2">
        <v>0</v>
      </c>
      <c r="E134" s="2">
        <v>0</v>
      </c>
      <c r="F134" s="2">
        <v>0</v>
      </c>
      <c r="G134" s="2">
        <v>0</v>
      </c>
      <c r="H134" s="2">
        <v>5.8999999999999999E-3</v>
      </c>
      <c r="I134" s="2">
        <v>8.6E-3</v>
      </c>
      <c r="J134" s="2">
        <v>0</v>
      </c>
      <c r="K134" s="2">
        <v>6.0000000000000001E-3</v>
      </c>
      <c r="L134" s="2">
        <v>7.1000000000000004E-3</v>
      </c>
      <c r="M134" s="2">
        <v>5.4999999999999997E-3</v>
      </c>
      <c r="N134" s="2">
        <v>8.6999999999999994E-3</v>
      </c>
      <c r="O134" s="2">
        <v>8.6E-3</v>
      </c>
    </row>
    <row r="135" spans="1:15" x14ac:dyDescent="0.3">
      <c r="A135" t="str">
        <f t="shared" si="2"/>
        <v>CILC1G-NCP RP OFFPK</v>
      </c>
      <c r="B135" t="s">
        <v>87</v>
      </c>
      <c r="C135" t="s">
        <v>53</v>
      </c>
      <c r="D135" s="2">
        <v>0</v>
      </c>
      <c r="E135" s="2">
        <v>0</v>
      </c>
      <c r="F135" s="2">
        <v>0</v>
      </c>
      <c r="G135" s="2">
        <v>0</v>
      </c>
      <c r="H135" s="2">
        <v>7.0000000000000001E-3</v>
      </c>
      <c r="I135" s="2">
        <v>9.7000000000000003E-3</v>
      </c>
      <c r="J135" s="2">
        <v>0</v>
      </c>
      <c r="K135" s="2">
        <v>6.6E-3</v>
      </c>
      <c r="L135" s="2">
        <v>8.3000000000000001E-3</v>
      </c>
      <c r="M135" s="2">
        <v>6.4999999999999997E-3</v>
      </c>
      <c r="N135" s="2">
        <v>8.8999999999999999E-3</v>
      </c>
      <c r="O135" s="2">
        <v>9.1999999999999998E-3</v>
      </c>
    </row>
    <row r="136" spans="1:15" x14ac:dyDescent="0.3">
      <c r="A136" t="str">
        <f t="shared" si="2"/>
        <v>CILC1G-GCP RP</v>
      </c>
      <c r="B136" t="s">
        <v>87</v>
      </c>
      <c r="C136" t="s">
        <v>54</v>
      </c>
      <c r="D136" s="2">
        <v>0</v>
      </c>
      <c r="E136" s="2">
        <v>0</v>
      </c>
      <c r="F136" s="2">
        <v>3.5999999999999999E-3</v>
      </c>
      <c r="G136" s="2">
        <v>0</v>
      </c>
      <c r="H136" s="2">
        <v>6.1000000000000004E-3</v>
      </c>
      <c r="I136" s="2">
        <v>9.5999999999999992E-3</v>
      </c>
      <c r="J136" s="2">
        <v>0</v>
      </c>
      <c r="K136" s="2">
        <v>6.0000000000000001E-3</v>
      </c>
      <c r="L136" s="2">
        <v>7.7000000000000002E-3</v>
      </c>
      <c r="M136" s="2">
        <v>5.4000000000000003E-3</v>
      </c>
      <c r="N136" s="2">
        <v>8.6999999999999994E-3</v>
      </c>
      <c r="O136" s="2">
        <v>7.3000000000000001E-3</v>
      </c>
    </row>
    <row r="137" spans="1:15" x14ac:dyDescent="0.3">
      <c r="A137" t="str">
        <f t="shared" si="2"/>
        <v>CILC1G-GCP RP ONPK</v>
      </c>
      <c r="B137" t="s">
        <v>87</v>
      </c>
      <c r="C137" t="s">
        <v>55</v>
      </c>
      <c r="D137" s="2">
        <v>0</v>
      </c>
      <c r="E137" s="2">
        <v>0</v>
      </c>
      <c r="F137" s="2">
        <v>4.1000000000000003E-3</v>
      </c>
      <c r="G137" s="2">
        <v>0</v>
      </c>
      <c r="H137" s="2">
        <v>6.1999999999999998E-3</v>
      </c>
      <c r="I137" s="2">
        <v>8.9999999999999993E-3</v>
      </c>
      <c r="J137" s="2">
        <v>0</v>
      </c>
      <c r="K137" s="2">
        <v>6.0000000000000001E-3</v>
      </c>
      <c r="L137" s="2">
        <v>6.6E-3</v>
      </c>
      <c r="M137" s="2">
        <v>5.4000000000000003E-3</v>
      </c>
      <c r="N137" s="2">
        <v>1.03E-2</v>
      </c>
      <c r="O137" s="2">
        <v>7.7999999999999996E-3</v>
      </c>
    </row>
    <row r="138" spans="1:15" x14ac:dyDescent="0.3">
      <c r="A138" t="str">
        <f t="shared" si="2"/>
        <v>CILC1G-GCP RP OFFPK</v>
      </c>
      <c r="B138" t="s">
        <v>87</v>
      </c>
      <c r="C138" t="s">
        <v>56</v>
      </c>
      <c r="D138" s="2">
        <v>0</v>
      </c>
      <c r="E138" s="2">
        <v>0</v>
      </c>
      <c r="F138" s="2">
        <v>3.5999999999999999E-3</v>
      </c>
      <c r="G138" s="2">
        <v>0</v>
      </c>
      <c r="H138" s="2">
        <v>6.1000000000000004E-3</v>
      </c>
      <c r="I138" s="2">
        <v>9.5999999999999992E-3</v>
      </c>
      <c r="J138" s="2">
        <v>0</v>
      </c>
      <c r="K138" s="2">
        <v>4.3E-3</v>
      </c>
      <c r="L138" s="2">
        <v>7.7000000000000002E-3</v>
      </c>
      <c r="M138" s="2">
        <v>5.1999999999999998E-3</v>
      </c>
      <c r="N138" s="2">
        <v>8.6999999999999994E-3</v>
      </c>
      <c r="O138" s="2">
        <v>7.3000000000000001E-3</v>
      </c>
    </row>
    <row r="139" spans="1:15" x14ac:dyDescent="0.3">
      <c r="A139" t="str">
        <f t="shared" si="2"/>
        <v>CILC1G-CP RP</v>
      </c>
      <c r="B139" t="s">
        <v>87</v>
      </c>
      <c r="C139" t="s">
        <v>57</v>
      </c>
      <c r="D139" s="2">
        <v>0</v>
      </c>
      <c r="E139" s="2">
        <v>0</v>
      </c>
      <c r="F139" s="2">
        <v>0</v>
      </c>
      <c r="G139" s="2">
        <v>0</v>
      </c>
      <c r="H139" s="2">
        <v>4.1000000000000003E-3</v>
      </c>
      <c r="I139" s="2">
        <v>7.1000000000000004E-3</v>
      </c>
      <c r="J139" s="2">
        <v>0</v>
      </c>
      <c r="K139" s="2">
        <v>4.3E-3</v>
      </c>
      <c r="L139" s="2">
        <v>6.0000000000000001E-3</v>
      </c>
      <c r="M139" s="2">
        <v>4.7999999999999996E-3</v>
      </c>
      <c r="N139" s="2">
        <v>8.2000000000000007E-3</v>
      </c>
      <c r="O139" s="2">
        <v>7.9000000000000008E-3</v>
      </c>
    </row>
    <row r="140" spans="1:15" x14ac:dyDescent="0.3">
      <c r="A140" t="str">
        <f t="shared" si="2"/>
        <v>CILC1G-SAMPLE SIZE:</v>
      </c>
      <c r="B140" t="s">
        <v>87</v>
      </c>
      <c r="C140" t="s">
        <v>58</v>
      </c>
    </row>
    <row r="141" spans="1:15" x14ac:dyDescent="0.3">
      <c r="A141" t="str">
        <f t="shared" si="2"/>
        <v>CILC1G-GCPSZ</v>
      </c>
      <c r="B141" t="s">
        <v>87</v>
      </c>
      <c r="C141" t="s">
        <v>59</v>
      </c>
      <c r="D141">
        <v>105</v>
      </c>
      <c r="E141">
        <v>105</v>
      </c>
      <c r="F141">
        <v>104</v>
      </c>
      <c r="G141">
        <v>105</v>
      </c>
      <c r="H141">
        <v>76</v>
      </c>
      <c r="I141">
        <v>76</v>
      </c>
      <c r="J141">
        <v>78</v>
      </c>
      <c r="K141">
        <v>76</v>
      </c>
      <c r="L141">
        <v>74</v>
      </c>
      <c r="M141">
        <v>73</v>
      </c>
      <c r="N141">
        <v>71</v>
      </c>
      <c r="O141">
        <v>69</v>
      </c>
    </row>
    <row r="142" spans="1:15" x14ac:dyDescent="0.3">
      <c r="A142" t="str">
        <f t="shared" si="2"/>
        <v>CILC1G-GCPSZ ONPK</v>
      </c>
      <c r="B142" t="s">
        <v>87</v>
      </c>
      <c r="C142" t="s">
        <v>60</v>
      </c>
      <c r="D142">
        <v>105</v>
      </c>
      <c r="E142">
        <v>105</v>
      </c>
      <c r="F142">
        <v>104</v>
      </c>
      <c r="G142">
        <v>105</v>
      </c>
      <c r="H142">
        <v>76</v>
      </c>
      <c r="I142">
        <v>76</v>
      </c>
      <c r="J142">
        <v>78</v>
      </c>
      <c r="K142">
        <v>76</v>
      </c>
      <c r="L142">
        <v>74</v>
      </c>
      <c r="M142">
        <v>73</v>
      </c>
      <c r="N142">
        <v>71</v>
      </c>
      <c r="O142">
        <v>69</v>
      </c>
    </row>
    <row r="143" spans="1:15" x14ac:dyDescent="0.3">
      <c r="A143" t="str">
        <f t="shared" si="2"/>
        <v>CILC1G-GCPSZ OFFPK</v>
      </c>
      <c r="B143" t="s">
        <v>87</v>
      </c>
      <c r="C143" t="s">
        <v>61</v>
      </c>
      <c r="D143">
        <v>105</v>
      </c>
      <c r="E143">
        <v>105</v>
      </c>
      <c r="F143">
        <v>104</v>
      </c>
      <c r="G143">
        <v>105</v>
      </c>
      <c r="H143">
        <v>76</v>
      </c>
      <c r="I143">
        <v>76</v>
      </c>
      <c r="J143">
        <v>78</v>
      </c>
      <c r="K143">
        <v>76</v>
      </c>
      <c r="L143">
        <v>74</v>
      </c>
      <c r="M143">
        <v>73</v>
      </c>
      <c r="N143">
        <v>71</v>
      </c>
      <c r="O143">
        <v>69</v>
      </c>
    </row>
    <row r="144" spans="1:15" x14ac:dyDescent="0.3">
      <c r="A144" t="str">
        <f t="shared" si="2"/>
        <v>CILC1G-CPSZ</v>
      </c>
      <c r="B144" t="s">
        <v>87</v>
      </c>
      <c r="C144" t="s">
        <v>62</v>
      </c>
      <c r="D144">
        <v>105</v>
      </c>
      <c r="E144">
        <v>105</v>
      </c>
      <c r="F144">
        <v>105</v>
      </c>
      <c r="G144">
        <v>105</v>
      </c>
      <c r="H144">
        <v>76</v>
      </c>
      <c r="I144">
        <v>76</v>
      </c>
      <c r="J144">
        <v>78</v>
      </c>
      <c r="K144">
        <v>76</v>
      </c>
      <c r="L144">
        <v>74</v>
      </c>
      <c r="M144">
        <v>73</v>
      </c>
      <c r="N144">
        <v>71</v>
      </c>
      <c r="O144">
        <v>69</v>
      </c>
    </row>
    <row r="145" spans="1:15" x14ac:dyDescent="0.3">
      <c r="A145" t="str">
        <f t="shared" si="2"/>
        <v>CILC1G-STD DEV OF R</v>
      </c>
      <c r="B145" t="s">
        <v>87</v>
      </c>
      <c r="C145" t="s">
        <v>80</v>
      </c>
    </row>
    <row r="146" spans="1:15" x14ac:dyDescent="0.3">
      <c r="A146" t="str">
        <f t="shared" si="2"/>
        <v>CILC1G-SDR GCP</v>
      </c>
      <c r="B146" t="s">
        <v>87</v>
      </c>
      <c r="C146" t="s">
        <v>81</v>
      </c>
      <c r="D146">
        <v>51.747</v>
      </c>
      <c r="E146">
        <v>49.65</v>
      </c>
      <c r="F146">
        <v>50.607999999999997</v>
      </c>
      <c r="G146">
        <v>52.213999999999999</v>
      </c>
      <c r="H146">
        <v>64.600999999999999</v>
      </c>
      <c r="I146">
        <v>75.671000000000006</v>
      </c>
      <c r="J146">
        <v>68.268000000000001</v>
      </c>
      <c r="K146">
        <v>65.3</v>
      </c>
      <c r="L146">
        <v>60.000999999999998</v>
      </c>
      <c r="M146">
        <v>55.264000000000003</v>
      </c>
      <c r="N146">
        <v>63.512999999999998</v>
      </c>
      <c r="O146">
        <v>49.131999999999998</v>
      </c>
    </row>
    <row r="147" spans="1:15" x14ac:dyDescent="0.3">
      <c r="A147" t="str">
        <f t="shared" si="2"/>
        <v>CILC1G-SDR GCP ONPK</v>
      </c>
      <c r="B147" t="s">
        <v>87</v>
      </c>
      <c r="C147" t="s">
        <v>82</v>
      </c>
      <c r="D147">
        <v>44.357999999999997</v>
      </c>
      <c r="E147">
        <v>35.787999999999997</v>
      </c>
      <c r="F147">
        <v>56.585000000000001</v>
      </c>
      <c r="G147">
        <v>52.213999999999999</v>
      </c>
      <c r="H147">
        <v>65.650999999999996</v>
      </c>
      <c r="I147">
        <v>70.89</v>
      </c>
      <c r="J147">
        <v>68.268000000000001</v>
      </c>
      <c r="K147">
        <v>65.3</v>
      </c>
      <c r="L147">
        <v>51.122999999999998</v>
      </c>
      <c r="M147">
        <v>55.264000000000003</v>
      </c>
      <c r="N147">
        <v>73.77</v>
      </c>
      <c r="O147">
        <v>51.534999999999997</v>
      </c>
    </row>
    <row r="148" spans="1:15" x14ac:dyDescent="0.3">
      <c r="A148" t="str">
        <f t="shared" si="2"/>
        <v>CILC1G-SDR GCP OFFPK</v>
      </c>
      <c r="B148" t="s">
        <v>87</v>
      </c>
      <c r="C148" t="s">
        <v>83</v>
      </c>
      <c r="D148">
        <v>51.747</v>
      </c>
      <c r="E148">
        <v>49.65</v>
      </c>
      <c r="F148">
        <v>50.607999999999997</v>
      </c>
      <c r="G148">
        <v>55.210999999999999</v>
      </c>
      <c r="H148">
        <v>64.600999999999999</v>
      </c>
      <c r="I148">
        <v>75.671000000000006</v>
      </c>
      <c r="J148">
        <v>66.084999999999994</v>
      </c>
      <c r="K148">
        <v>46.734000000000002</v>
      </c>
      <c r="L148">
        <v>60.000999999999998</v>
      </c>
      <c r="M148">
        <v>53.258000000000003</v>
      </c>
      <c r="N148">
        <v>63.512999999999998</v>
      </c>
      <c r="O148">
        <v>49.131999999999998</v>
      </c>
    </row>
    <row r="149" spans="1:15" x14ac:dyDescent="0.3">
      <c r="A149" t="str">
        <f t="shared" si="2"/>
        <v>CILC1G-SDR CP</v>
      </c>
      <c r="B149" t="s">
        <v>87</v>
      </c>
      <c r="C149" t="s">
        <v>84</v>
      </c>
      <c r="D149">
        <v>51.481999999999999</v>
      </c>
      <c r="E149">
        <v>44.185000000000002</v>
      </c>
      <c r="F149">
        <v>45.936999999999998</v>
      </c>
      <c r="G149">
        <v>46.081000000000003</v>
      </c>
      <c r="H149">
        <v>39.606999999999999</v>
      </c>
      <c r="I149">
        <v>54.131</v>
      </c>
      <c r="J149">
        <v>62.031999999999996</v>
      </c>
      <c r="K149">
        <v>44.393000000000001</v>
      </c>
      <c r="L149">
        <v>43.835000000000001</v>
      </c>
      <c r="M149">
        <v>46.655999999999999</v>
      </c>
      <c r="N149">
        <v>58.027999999999999</v>
      </c>
      <c r="O149">
        <v>46.54</v>
      </c>
    </row>
    <row r="150" spans="1:15" x14ac:dyDescent="0.3">
      <c r="A150" t="str">
        <f t="shared" si="2"/>
        <v xml:space="preserve">CILC1T -Commercial/Industrial Load Control - Transmission (55) </v>
      </c>
      <c r="B150" t="s">
        <v>97</v>
      </c>
      <c r="C150" t="s">
        <v>98</v>
      </c>
    </row>
    <row r="151" spans="1:15" x14ac:dyDescent="0.3">
      <c r="A151" t="str">
        <f t="shared" si="2"/>
        <v xml:space="preserve">CILC1T-MONTH </v>
      </c>
      <c r="B151" t="s">
        <v>99</v>
      </c>
      <c r="C151" t="s">
        <v>3</v>
      </c>
      <c r="D151" s="1">
        <v>41640</v>
      </c>
      <c r="E151" s="1">
        <v>41671</v>
      </c>
      <c r="F151" s="1">
        <v>41699</v>
      </c>
      <c r="G151" s="1">
        <v>41730</v>
      </c>
      <c r="H151" s="1">
        <v>41760</v>
      </c>
      <c r="I151" s="1">
        <v>41791</v>
      </c>
      <c r="J151" s="1">
        <v>41821</v>
      </c>
      <c r="K151" s="1">
        <v>41852</v>
      </c>
      <c r="L151" s="1">
        <v>41883</v>
      </c>
      <c r="M151" s="1">
        <v>41913</v>
      </c>
      <c r="N151" s="1">
        <v>41944</v>
      </c>
      <c r="O151" s="1">
        <v>41974</v>
      </c>
    </row>
    <row r="152" spans="1:15" x14ac:dyDescent="0.3">
      <c r="A152" t="str">
        <f t="shared" si="2"/>
        <v xml:space="preserve">CILC1T-CUSTOMERS </v>
      </c>
      <c r="B152" t="s">
        <v>99</v>
      </c>
      <c r="C152" t="s">
        <v>4</v>
      </c>
      <c r="D152">
        <v>17</v>
      </c>
      <c r="E152">
        <v>17</v>
      </c>
      <c r="F152">
        <v>17</v>
      </c>
      <c r="G152">
        <v>17</v>
      </c>
      <c r="H152">
        <v>17</v>
      </c>
      <c r="I152">
        <v>17</v>
      </c>
      <c r="J152">
        <v>17</v>
      </c>
      <c r="K152">
        <v>17</v>
      </c>
      <c r="L152">
        <v>17</v>
      </c>
      <c r="M152">
        <v>17</v>
      </c>
      <c r="N152">
        <v>17</v>
      </c>
      <c r="O152">
        <v>17</v>
      </c>
    </row>
    <row r="153" spans="1:15" x14ac:dyDescent="0.3">
      <c r="A153" t="str">
        <f t="shared" si="2"/>
        <v xml:space="preserve">CILC1T-SALES </v>
      </c>
      <c r="B153" t="s">
        <v>99</v>
      </c>
      <c r="C153" t="s">
        <v>5</v>
      </c>
      <c r="D153">
        <v>109806259</v>
      </c>
      <c r="E153">
        <v>104593250</v>
      </c>
      <c r="F153">
        <v>98403588</v>
      </c>
      <c r="G153">
        <v>111019519</v>
      </c>
      <c r="H153">
        <v>116594265</v>
      </c>
      <c r="I153">
        <v>124092000</v>
      </c>
      <c r="J153">
        <v>120024097</v>
      </c>
      <c r="K153">
        <v>118257780</v>
      </c>
      <c r="L153">
        <v>124184091</v>
      </c>
      <c r="M153">
        <v>113652829</v>
      </c>
      <c r="N153">
        <v>111207117</v>
      </c>
      <c r="O153">
        <v>114819200</v>
      </c>
    </row>
    <row r="154" spans="1:15" x14ac:dyDescent="0.3">
      <c r="A154" t="str">
        <f t="shared" si="2"/>
        <v>CILC1T-KW</v>
      </c>
      <c r="B154" t="s">
        <v>99</v>
      </c>
      <c r="C154" t="s">
        <v>6</v>
      </c>
    </row>
    <row r="155" spans="1:15" x14ac:dyDescent="0.3">
      <c r="A155" t="str">
        <f t="shared" si="2"/>
        <v>CILC1T-N</v>
      </c>
      <c r="B155" t="s">
        <v>99</v>
      </c>
      <c r="C155" t="s">
        <v>7</v>
      </c>
      <c r="D155">
        <v>17</v>
      </c>
      <c r="E155">
        <v>17</v>
      </c>
      <c r="F155">
        <v>17</v>
      </c>
      <c r="G155">
        <v>17</v>
      </c>
      <c r="H155">
        <v>17</v>
      </c>
      <c r="I155">
        <v>17</v>
      </c>
      <c r="J155">
        <v>17</v>
      </c>
      <c r="K155">
        <v>17</v>
      </c>
      <c r="L155">
        <v>17</v>
      </c>
      <c r="M155">
        <v>17</v>
      </c>
      <c r="N155">
        <v>17</v>
      </c>
      <c r="O155">
        <v>17</v>
      </c>
    </row>
    <row r="156" spans="1:15" x14ac:dyDescent="0.3">
      <c r="A156" t="str">
        <f t="shared" si="2"/>
        <v>CILC1T-RLR ENERGY:</v>
      </c>
      <c r="B156" t="s">
        <v>99</v>
      </c>
      <c r="C156" t="s">
        <v>8</v>
      </c>
    </row>
    <row r="157" spans="1:15" x14ac:dyDescent="0.3">
      <c r="A157" t="str">
        <f t="shared" si="2"/>
        <v>CILC1T-KWH</v>
      </c>
      <c r="B157" t="s">
        <v>99</v>
      </c>
      <c r="C157" t="s">
        <v>9</v>
      </c>
      <c r="D157">
        <v>109657117</v>
      </c>
      <c r="E157">
        <v>95153741</v>
      </c>
      <c r="F157">
        <v>110728089</v>
      </c>
      <c r="G157">
        <v>113416446</v>
      </c>
      <c r="H157">
        <v>123313348</v>
      </c>
      <c r="I157">
        <v>113817995</v>
      </c>
      <c r="J157">
        <v>122098242</v>
      </c>
      <c r="K157">
        <v>123729891</v>
      </c>
      <c r="L157">
        <v>116624196</v>
      </c>
      <c r="M157">
        <v>119058539</v>
      </c>
      <c r="N157">
        <v>109270227</v>
      </c>
      <c r="O157">
        <v>116793866</v>
      </c>
    </row>
    <row r="158" spans="1:15" x14ac:dyDescent="0.3">
      <c r="A158" t="str">
        <f t="shared" si="2"/>
        <v>CILC1T-KWH ONPK</v>
      </c>
      <c r="B158" t="s">
        <v>99</v>
      </c>
      <c r="C158" t="s">
        <v>10</v>
      </c>
      <c r="D158">
        <v>26215980</v>
      </c>
      <c r="E158">
        <v>23236798</v>
      </c>
      <c r="F158">
        <v>25142357</v>
      </c>
      <c r="G158">
        <v>31549928</v>
      </c>
      <c r="H158">
        <v>31816691</v>
      </c>
      <c r="I158">
        <v>30154653</v>
      </c>
      <c r="J158">
        <v>32858836</v>
      </c>
      <c r="K158">
        <v>31816830</v>
      </c>
      <c r="L158">
        <v>30761962</v>
      </c>
      <c r="M158">
        <v>33661346</v>
      </c>
      <c r="N158">
        <v>23101680</v>
      </c>
      <c r="O158">
        <v>27912836</v>
      </c>
    </row>
    <row r="159" spans="1:15" x14ac:dyDescent="0.3">
      <c r="A159" t="str">
        <f t="shared" si="2"/>
        <v>CILC1T-KWH OFFPK</v>
      </c>
      <c r="B159" t="s">
        <v>99</v>
      </c>
      <c r="C159" t="s">
        <v>11</v>
      </c>
      <c r="D159">
        <v>83441137</v>
      </c>
      <c r="E159">
        <v>71916943</v>
      </c>
      <c r="F159">
        <v>85585732</v>
      </c>
      <c r="G159">
        <v>81866518</v>
      </c>
      <c r="H159">
        <v>91496657</v>
      </c>
      <c r="I159">
        <v>83663342</v>
      </c>
      <c r="J159">
        <v>89239406</v>
      </c>
      <c r="K159">
        <v>91913062</v>
      </c>
      <c r="L159">
        <v>85862234</v>
      </c>
      <c r="M159">
        <v>85397194</v>
      </c>
      <c r="N159">
        <v>86168548</v>
      </c>
      <c r="O159">
        <v>88881030</v>
      </c>
    </row>
    <row r="160" spans="1:15" x14ac:dyDescent="0.3">
      <c r="A160" t="str">
        <f t="shared" si="2"/>
        <v>CILC1T-KWH ONPK%</v>
      </c>
      <c r="B160" t="s">
        <v>99</v>
      </c>
      <c r="C160" t="s">
        <v>12</v>
      </c>
      <c r="D160" s="2">
        <v>0.23907</v>
      </c>
      <c r="E160" s="2">
        <v>0.2442</v>
      </c>
      <c r="F160" s="2">
        <v>0.22706000000000001</v>
      </c>
      <c r="G160" s="2">
        <v>0.27817999999999998</v>
      </c>
      <c r="H160" s="2">
        <v>0.25801000000000002</v>
      </c>
      <c r="I160" s="2">
        <v>0.26494000000000001</v>
      </c>
      <c r="J160" s="2">
        <v>0.26912000000000003</v>
      </c>
      <c r="K160" s="2">
        <v>0.25714999999999999</v>
      </c>
      <c r="L160" s="2">
        <v>0.26377</v>
      </c>
      <c r="M160" s="2">
        <v>0.28272999999999998</v>
      </c>
      <c r="N160" s="2">
        <v>0.21142</v>
      </c>
      <c r="O160" s="2">
        <v>0.23899000000000001</v>
      </c>
    </row>
    <row r="161" spans="1:15" x14ac:dyDescent="0.3">
      <c r="A161" t="str">
        <f t="shared" si="2"/>
        <v>CILC1T-KWH OFFPK%</v>
      </c>
      <c r="B161" t="s">
        <v>99</v>
      </c>
      <c r="C161" t="s">
        <v>13</v>
      </c>
      <c r="D161" s="2">
        <v>0.76093</v>
      </c>
      <c r="E161" s="2">
        <v>0.75580000000000003</v>
      </c>
      <c r="F161" s="2">
        <v>0.77293999999999996</v>
      </c>
      <c r="G161" s="2">
        <v>0.72182000000000002</v>
      </c>
      <c r="H161" s="2">
        <v>0.74199000000000004</v>
      </c>
      <c r="I161" s="2">
        <v>0.73506000000000005</v>
      </c>
      <c r="J161" s="2">
        <v>0.73087999999999997</v>
      </c>
      <c r="K161" s="2">
        <v>0.74285000000000001</v>
      </c>
      <c r="L161" s="2">
        <v>0.73623000000000005</v>
      </c>
      <c r="M161" s="2">
        <v>0.71726999999999996</v>
      </c>
      <c r="N161" s="2">
        <v>0.78857999999999995</v>
      </c>
      <c r="O161" s="2">
        <v>0.76100999999999996</v>
      </c>
    </row>
    <row r="162" spans="1:15" x14ac:dyDescent="0.3">
      <c r="A162" t="str">
        <f t="shared" si="2"/>
        <v>CILC1T-DEMAND (KW):</v>
      </c>
      <c r="B162" t="s">
        <v>99</v>
      </c>
      <c r="C162" t="s">
        <v>14</v>
      </c>
    </row>
    <row r="163" spans="1:15" x14ac:dyDescent="0.3">
      <c r="A163" t="str">
        <f t="shared" si="2"/>
        <v>CILC1T-NCP</v>
      </c>
      <c r="B163" t="s">
        <v>99</v>
      </c>
      <c r="C163" t="s">
        <v>15</v>
      </c>
      <c r="D163">
        <v>196499</v>
      </c>
      <c r="E163">
        <v>199166</v>
      </c>
      <c r="F163">
        <v>202415</v>
      </c>
      <c r="G163">
        <v>212940</v>
      </c>
      <c r="H163">
        <v>217041</v>
      </c>
      <c r="I163">
        <v>223592</v>
      </c>
      <c r="J163">
        <v>217914</v>
      </c>
      <c r="K163">
        <v>217506</v>
      </c>
      <c r="L163">
        <v>219527</v>
      </c>
      <c r="M163">
        <v>216229</v>
      </c>
      <c r="N163">
        <v>211240</v>
      </c>
      <c r="O163">
        <v>204465</v>
      </c>
    </row>
    <row r="164" spans="1:15" x14ac:dyDescent="0.3">
      <c r="A164" t="str">
        <f t="shared" si="2"/>
        <v>CILC1T-NCP ONPK</v>
      </c>
      <c r="B164" t="s">
        <v>99</v>
      </c>
      <c r="C164" t="s">
        <v>16</v>
      </c>
      <c r="D164">
        <v>192399</v>
      </c>
      <c r="E164">
        <v>194679</v>
      </c>
      <c r="F164">
        <v>198144</v>
      </c>
      <c r="G164">
        <v>208509</v>
      </c>
      <c r="H164">
        <v>215659</v>
      </c>
      <c r="I164">
        <v>216795</v>
      </c>
      <c r="J164">
        <v>214928</v>
      </c>
      <c r="K164">
        <v>213280</v>
      </c>
      <c r="L164">
        <v>215080</v>
      </c>
      <c r="M164">
        <v>210796</v>
      </c>
      <c r="N164">
        <v>207125</v>
      </c>
      <c r="O164">
        <v>200564</v>
      </c>
    </row>
    <row r="165" spans="1:15" x14ac:dyDescent="0.3">
      <c r="A165" t="str">
        <f t="shared" si="2"/>
        <v>CILC1T-NCP OFFPK</v>
      </c>
      <c r="B165" t="s">
        <v>99</v>
      </c>
      <c r="C165" t="s">
        <v>17</v>
      </c>
      <c r="D165">
        <v>196218</v>
      </c>
      <c r="E165">
        <v>198593</v>
      </c>
      <c r="F165">
        <v>202204</v>
      </c>
      <c r="G165">
        <v>211348</v>
      </c>
      <c r="H165">
        <v>213290</v>
      </c>
      <c r="I165">
        <v>220750</v>
      </c>
      <c r="J165">
        <v>216978</v>
      </c>
      <c r="K165">
        <v>214219</v>
      </c>
      <c r="L165">
        <v>216005</v>
      </c>
      <c r="M165">
        <v>213795</v>
      </c>
      <c r="N165">
        <v>209904</v>
      </c>
      <c r="O165">
        <v>204019</v>
      </c>
    </row>
    <row r="166" spans="1:15" x14ac:dyDescent="0.3">
      <c r="A166" t="str">
        <f t="shared" si="2"/>
        <v>CILC1T-GCP DATE</v>
      </c>
      <c r="B166" t="s">
        <v>99</v>
      </c>
      <c r="C166" t="s">
        <v>18</v>
      </c>
      <c r="D166" t="s">
        <v>100</v>
      </c>
      <c r="E166" t="s">
        <v>20</v>
      </c>
      <c r="F166" t="s">
        <v>68</v>
      </c>
      <c r="G166" t="s">
        <v>101</v>
      </c>
      <c r="H166" t="s">
        <v>102</v>
      </c>
      <c r="I166" t="s">
        <v>103</v>
      </c>
      <c r="J166" t="s">
        <v>104</v>
      </c>
      <c r="K166" t="s">
        <v>105</v>
      </c>
      <c r="L166" t="s">
        <v>74</v>
      </c>
      <c r="M166" t="s">
        <v>106</v>
      </c>
      <c r="N166" t="s">
        <v>107</v>
      </c>
      <c r="O166" t="s">
        <v>76</v>
      </c>
    </row>
    <row r="167" spans="1:15" x14ac:dyDescent="0.3">
      <c r="A167" t="str">
        <f t="shared" si="2"/>
        <v>CILC1T-GCP TIME</v>
      </c>
      <c r="B167" t="s">
        <v>99</v>
      </c>
      <c r="C167" t="s">
        <v>31</v>
      </c>
      <c r="D167" t="s">
        <v>32</v>
      </c>
      <c r="E167" t="s">
        <v>77</v>
      </c>
      <c r="F167" t="s">
        <v>33</v>
      </c>
      <c r="G167" t="s">
        <v>78</v>
      </c>
      <c r="H167" t="s">
        <v>96</v>
      </c>
      <c r="I167" t="s">
        <v>33</v>
      </c>
      <c r="J167" t="s">
        <v>35</v>
      </c>
      <c r="K167" t="s">
        <v>96</v>
      </c>
      <c r="L167" t="s">
        <v>78</v>
      </c>
      <c r="M167" t="s">
        <v>77</v>
      </c>
      <c r="N167" t="s">
        <v>108</v>
      </c>
      <c r="O167" t="s">
        <v>77</v>
      </c>
    </row>
    <row r="168" spans="1:15" x14ac:dyDescent="0.3">
      <c r="A168" t="str">
        <f t="shared" si="2"/>
        <v>CILC1T-GCP</v>
      </c>
      <c r="B168" t="s">
        <v>99</v>
      </c>
      <c r="C168" t="s">
        <v>36</v>
      </c>
      <c r="D168">
        <v>170267</v>
      </c>
      <c r="E168">
        <v>171842</v>
      </c>
      <c r="F168">
        <v>178811</v>
      </c>
      <c r="G168">
        <v>187233</v>
      </c>
      <c r="H168">
        <v>191114</v>
      </c>
      <c r="I168">
        <v>185371</v>
      </c>
      <c r="J168">
        <v>189900</v>
      </c>
      <c r="K168">
        <v>185458</v>
      </c>
      <c r="L168">
        <v>190694</v>
      </c>
      <c r="M168">
        <v>193326</v>
      </c>
      <c r="N168">
        <v>178305</v>
      </c>
      <c r="O168">
        <v>184525</v>
      </c>
    </row>
    <row r="169" spans="1:15" x14ac:dyDescent="0.3">
      <c r="A169" t="str">
        <f t="shared" si="2"/>
        <v>CILC1T-GCP ONPK</v>
      </c>
      <c r="B169" t="s">
        <v>99</v>
      </c>
      <c r="C169" t="s">
        <v>37</v>
      </c>
      <c r="D169">
        <v>170267</v>
      </c>
      <c r="E169">
        <v>164807</v>
      </c>
      <c r="F169">
        <v>178811</v>
      </c>
      <c r="G169">
        <v>180194</v>
      </c>
      <c r="H169">
        <v>191114</v>
      </c>
      <c r="I169">
        <v>181658</v>
      </c>
      <c r="J169">
        <v>189900</v>
      </c>
      <c r="K169">
        <v>185458</v>
      </c>
      <c r="L169">
        <v>180676</v>
      </c>
      <c r="M169">
        <v>193326</v>
      </c>
      <c r="N169">
        <v>178305</v>
      </c>
      <c r="O169">
        <v>183027</v>
      </c>
    </row>
    <row r="170" spans="1:15" x14ac:dyDescent="0.3">
      <c r="A170" t="str">
        <f t="shared" si="2"/>
        <v>CILC1T-GCP OFFPK</v>
      </c>
      <c r="B170" t="s">
        <v>99</v>
      </c>
      <c r="C170" t="s">
        <v>38</v>
      </c>
      <c r="D170">
        <v>169068</v>
      </c>
      <c r="E170">
        <v>171842</v>
      </c>
      <c r="F170">
        <v>171584</v>
      </c>
      <c r="G170">
        <v>187233</v>
      </c>
      <c r="H170">
        <v>189787</v>
      </c>
      <c r="I170">
        <v>185371</v>
      </c>
      <c r="J170">
        <v>187095</v>
      </c>
      <c r="K170">
        <v>185359</v>
      </c>
      <c r="L170">
        <v>190694</v>
      </c>
      <c r="M170">
        <v>189747</v>
      </c>
      <c r="N170">
        <v>176945</v>
      </c>
      <c r="O170">
        <v>184525</v>
      </c>
    </row>
    <row r="171" spans="1:15" x14ac:dyDescent="0.3">
      <c r="A171" t="str">
        <f t="shared" si="2"/>
        <v>CILC1T-CP</v>
      </c>
      <c r="B171" t="s">
        <v>99</v>
      </c>
      <c r="C171" t="s">
        <v>39</v>
      </c>
      <c r="D171">
        <v>160829</v>
      </c>
      <c r="E171">
        <v>135945</v>
      </c>
      <c r="F171">
        <v>150750</v>
      </c>
      <c r="G171">
        <v>167741</v>
      </c>
      <c r="H171">
        <v>184273</v>
      </c>
      <c r="I171">
        <v>170480</v>
      </c>
      <c r="J171">
        <v>180279</v>
      </c>
      <c r="K171">
        <v>167317</v>
      </c>
      <c r="L171">
        <v>168288</v>
      </c>
      <c r="M171">
        <v>160680</v>
      </c>
      <c r="N171">
        <v>163485</v>
      </c>
      <c r="O171">
        <v>154874</v>
      </c>
    </row>
    <row r="172" spans="1:15" x14ac:dyDescent="0.3">
      <c r="A172" t="str">
        <f t="shared" si="2"/>
        <v>CILC1T-PERIOD START</v>
      </c>
      <c r="B172" t="s">
        <v>99</v>
      </c>
      <c r="C172" t="s">
        <v>40</v>
      </c>
      <c r="D172" s="3">
        <v>41640</v>
      </c>
      <c r="E172" s="3">
        <v>41671</v>
      </c>
      <c r="F172" s="3">
        <v>41699</v>
      </c>
      <c r="G172" s="3">
        <v>41730</v>
      </c>
      <c r="H172" s="3">
        <v>41760</v>
      </c>
      <c r="I172" s="3">
        <v>41791</v>
      </c>
      <c r="J172" s="3">
        <v>41821</v>
      </c>
      <c r="K172" s="3">
        <v>41852</v>
      </c>
      <c r="L172" s="3">
        <v>41883</v>
      </c>
      <c r="M172" s="3">
        <v>41913</v>
      </c>
      <c r="N172" s="3">
        <v>41944</v>
      </c>
      <c r="O172" s="3">
        <v>41974</v>
      </c>
    </row>
    <row r="173" spans="1:15" x14ac:dyDescent="0.3">
      <c r="A173" t="str">
        <f t="shared" si="2"/>
        <v>CILC1T-NCP LF</v>
      </c>
      <c r="B173" t="s">
        <v>99</v>
      </c>
      <c r="C173" t="s">
        <v>41</v>
      </c>
      <c r="D173" s="2">
        <v>0.75009999999999999</v>
      </c>
      <c r="E173" s="2">
        <v>0.71099999999999997</v>
      </c>
      <c r="F173" s="2">
        <v>0.73629999999999995</v>
      </c>
      <c r="G173" s="2">
        <v>0.73980000000000001</v>
      </c>
      <c r="H173" s="2">
        <v>0.76370000000000005</v>
      </c>
      <c r="I173" s="2">
        <v>0.70699999999999996</v>
      </c>
      <c r="J173" s="2">
        <v>0.75309999999999999</v>
      </c>
      <c r="K173" s="2">
        <v>0.76459999999999995</v>
      </c>
      <c r="L173" s="2">
        <v>0.73780000000000001</v>
      </c>
      <c r="M173" s="2">
        <v>0.74009999999999998</v>
      </c>
      <c r="N173" s="2">
        <v>0.71840000000000004</v>
      </c>
      <c r="O173" s="2">
        <v>0.76780000000000004</v>
      </c>
    </row>
    <row r="174" spans="1:15" x14ac:dyDescent="0.3">
      <c r="A174" t="str">
        <f t="shared" si="2"/>
        <v>CILC1T-NCP LF ONPK</v>
      </c>
      <c r="B174" t="s">
        <v>99</v>
      </c>
      <c r="C174" t="s">
        <v>42</v>
      </c>
      <c r="D174" s="2">
        <v>0.7742</v>
      </c>
      <c r="E174" s="2">
        <v>0.746</v>
      </c>
      <c r="F174" s="2">
        <v>0.75529999999999997</v>
      </c>
      <c r="G174" s="2">
        <v>0.76419999999999999</v>
      </c>
      <c r="H174" s="2">
        <v>0.78059999999999996</v>
      </c>
      <c r="I174" s="2">
        <v>0.7359</v>
      </c>
      <c r="J174" s="2">
        <v>0.77210000000000001</v>
      </c>
      <c r="K174" s="2">
        <v>0.7893</v>
      </c>
      <c r="L174" s="2">
        <v>0.75670000000000004</v>
      </c>
      <c r="M174" s="2">
        <v>0.77139999999999997</v>
      </c>
      <c r="N174" s="2">
        <v>0.73380000000000001</v>
      </c>
      <c r="O174" s="2">
        <v>0.79079999999999995</v>
      </c>
    </row>
    <row r="175" spans="1:15" x14ac:dyDescent="0.3">
      <c r="A175" t="str">
        <f t="shared" si="2"/>
        <v>CILC1T-NCP LF OFFPK</v>
      </c>
      <c r="B175" t="s">
        <v>99</v>
      </c>
      <c r="C175" t="s">
        <v>43</v>
      </c>
      <c r="D175" s="2">
        <v>0.74870000000000003</v>
      </c>
      <c r="E175" s="2">
        <v>0.70730000000000004</v>
      </c>
      <c r="F175" s="2">
        <v>0.73609999999999998</v>
      </c>
      <c r="G175" s="2">
        <v>0.74209999999999998</v>
      </c>
      <c r="H175" s="2">
        <v>0.77290000000000003</v>
      </c>
      <c r="I175" s="2">
        <v>0.7137</v>
      </c>
      <c r="J175" s="2">
        <v>0.75329999999999997</v>
      </c>
      <c r="K175" s="2">
        <v>0.77310000000000001</v>
      </c>
      <c r="L175" s="2">
        <v>0.74860000000000004</v>
      </c>
      <c r="M175" s="2">
        <v>0.74380000000000002</v>
      </c>
      <c r="N175" s="2">
        <v>0.72270000000000001</v>
      </c>
      <c r="O175" s="2">
        <v>0.76700000000000002</v>
      </c>
    </row>
    <row r="176" spans="1:15" x14ac:dyDescent="0.3">
      <c r="A176" t="str">
        <f t="shared" si="2"/>
        <v>CILC1T-GCP CF</v>
      </c>
      <c r="B176" t="s">
        <v>99</v>
      </c>
      <c r="C176" t="s">
        <v>44</v>
      </c>
      <c r="D176" s="2">
        <v>0.86650000000000005</v>
      </c>
      <c r="E176" s="2">
        <v>0.86280000000000001</v>
      </c>
      <c r="F176" s="2">
        <v>0.88339999999999996</v>
      </c>
      <c r="G176" s="2">
        <v>0.87929999999999997</v>
      </c>
      <c r="H176" s="2">
        <v>0.88049999999999995</v>
      </c>
      <c r="I176" s="2">
        <v>0.82909999999999995</v>
      </c>
      <c r="J176" s="2">
        <v>0.87139999999999995</v>
      </c>
      <c r="K176" s="2">
        <v>0.85270000000000001</v>
      </c>
      <c r="L176" s="2">
        <v>0.86870000000000003</v>
      </c>
      <c r="M176" s="2">
        <v>0.89410000000000001</v>
      </c>
      <c r="N176" s="2">
        <v>0.84409999999999996</v>
      </c>
      <c r="O176" s="2">
        <v>0.90249999999999997</v>
      </c>
    </row>
    <row r="177" spans="1:15" x14ac:dyDescent="0.3">
      <c r="A177" t="str">
        <f t="shared" si="2"/>
        <v>CILC1T-CP CF</v>
      </c>
      <c r="B177" t="s">
        <v>99</v>
      </c>
      <c r="C177" t="s">
        <v>45</v>
      </c>
      <c r="D177" s="2">
        <v>0.81850000000000001</v>
      </c>
      <c r="E177" s="2">
        <v>0.68259999999999998</v>
      </c>
      <c r="F177" s="2">
        <v>0.74480000000000002</v>
      </c>
      <c r="G177" s="2">
        <v>0.78769999999999996</v>
      </c>
      <c r="H177" s="2">
        <v>0.84899999999999998</v>
      </c>
      <c r="I177" s="2">
        <v>0.76249999999999996</v>
      </c>
      <c r="J177" s="2">
        <v>0.82730000000000004</v>
      </c>
      <c r="K177" s="2">
        <v>0.76929999999999998</v>
      </c>
      <c r="L177" s="2">
        <v>0.76659999999999995</v>
      </c>
      <c r="M177" s="2">
        <v>0.74309999999999998</v>
      </c>
      <c r="N177" s="2">
        <v>0.77390000000000003</v>
      </c>
      <c r="O177" s="2">
        <v>0.75749999999999995</v>
      </c>
    </row>
    <row r="178" spans="1:15" x14ac:dyDescent="0.3">
      <c r="A178" t="str">
        <f t="shared" si="2"/>
        <v>CILC1T-GCP LF</v>
      </c>
      <c r="B178" t="s">
        <v>99</v>
      </c>
      <c r="C178" t="s">
        <v>46</v>
      </c>
      <c r="D178" s="2">
        <v>0.86560000000000004</v>
      </c>
      <c r="E178" s="2">
        <v>0.82399999999999995</v>
      </c>
      <c r="F178" s="2">
        <v>0.83340000000000003</v>
      </c>
      <c r="G178" s="2">
        <v>0.84130000000000005</v>
      </c>
      <c r="H178" s="2">
        <v>0.86729999999999996</v>
      </c>
      <c r="I178" s="2">
        <v>0.8528</v>
      </c>
      <c r="J178" s="2">
        <v>0.86419999999999997</v>
      </c>
      <c r="K178" s="2">
        <v>0.89670000000000005</v>
      </c>
      <c r="L178" s="2">
        <v>0.84940000000000004</v>
      </c>
      <c r="M178" s="2">
        <v>0.82769999999999999</v>
      </c>
      <c r="N178" s="2">
        <v>0.85109999999999997</v>
      </c>
      <c r="O178" s="2">
        <v>0.85070000000000001</v>
      </c>
    </row>
    <row r="179" spans="1:15" x14ac:dyDescent="0.3">
      <c r="A179" t="str">
        <f t="shared" si="2"/>
        <v>CILC1T-GCP LF ONPK</v>
      </c>
      <c r="B179" t="s">
        <v>99</v>
      </c>
      <c r="C179" t="s">
        <v>47</v>
      </c>
      <c r="D179" s="2">
        <v>0.87480000000000002</v>
      </c>
      <c r="E179" s="2">
        <v>0.88119999999999998</v>
      </c>
      <c r="F179" s="2">
        <v>0.83699999999999997</v>
      </c>
      <c r="G179" s="2">
        <v>0.88429999999999997</v>
      </c>
      <c r="H179" s="2">
        <v>0.88080000000000003</v>
      </c>
      <c r="I179" s="2">
        <v>0.87829999999999997</v>
      </c>
      <c r="J179" s="2">
        <v>0.87390000000000001</v>
      </c>
      <c r="K179" s="2">
        <v>0.90769999999999995</v>
      </c>
      <c r="L179" s="2">
        <v>0.90080000000000005</v>
      </c>
      <c r="M179" s="2">
        <v>0.84109999999999996</v>
      </c>
      <c r="N179" s="2">
        <v>0.85240000000000005</v>
      </c>
      <c r="O179" s="2">
        <v>0.86650000000000005</v>
      </c>
    </row>
    <row r="180" spans="1:15" x14ac:dyDescent="0.3">
      <c r="A180" t="str">
        <f t="shared" si="2"/>
        <v>CILC1T-GCP LF OFFPK</v>
      </c>
      <c r="B180" t="s">
        <v>99</v>
      </c>
      <c r="C180" t="s">
        <v>48</v>
      </c>
      <c r="D180" s="2">
        <v>0.86890000000000001</v>
      </c>
      <c r="E180" s="2">
        <v>0.81740000000000002</v>
      </c>
      <c r="F180" s="2">
        <v>0.86750000000000005</v>
      </c>
      <c r="G180" s="2">
        <v>0.83760000000000001</v>
      </c>
      <c r="H180" s="2">
        <v>0.86860000000000004</v>
      </c>
      <c r="I180" s="2">
        <v>0.85</v>
      </c>
      <c r="J180" s="2">
        <v>0.87360000000000004</v>
      </c>
      <c r="K180" s="2">
        <v>0.89349999999999996</v>
      </c>
      <c r="L180" s="2">
        <v>0.84799999999999998</v>
      </c>
      <c r="M180" s="2">
        <v>0.83809999999999996</v>
      </c>
      <c r="N180" s="2">
        <v>0.85740000000000005</v>
      </c>
      <c r="O180" s="2">
        <v>0.84799999999999998</v>
      </c>
    </row>
    <row r="181" spans="1:15" x14ac:dyDescent="0.3">
      <c r="A181" t="str">
        <f t="shared" si="2"/>
        <v>CILC1T-CP LF</v>
      </c>
      <c r="B181" t="s">
        <v>99</v>
      </c>
      <c r="C181" t="s">
        <v>49</v>
      </c>
      <c r="D181" s="2">
        <v>0.91639999999999999</v>
      </c>
      <c r="E181" s="2">
        <v>1.0416000000000001</v>
      </c>
      <c r="F181" s="2">
        <v>0.98860000000000003</v>
      </c>
      <c r="G181" s="2">
        <v>0.93910000000000005</v>
      </c>
      <c r="H181" s="2">
        <v>0.89939999999999998</v>
      </c>
      <c r="I181" s="2">
        <v>0.92730000000000001</v>
      </c>
      <c r="J181" s="2">
        <v>0.9103</v>
      </c>
      <c r="K181" s="2">
        <v>0.99390000000000001</v>
      </c>
      <c r="L181" s="2">
        <v>0.96250000000000002</v>
      </c>
      <c r="M181" s="2">
        <v>0.99590000000000001</v>
      </c>
      <c r="N181" s="2">
        <v>0.92830000000000001</v>
      </c>
      <c r="O181" s="2">
        <v>1.0136000000000001</v>
      </c>
    </row>
    <row r="182" spans="1:15" x14ac:dyDescent="0.3">
      <c r="A182" t="str">
        <f t="shared" si="2"/>
        <v>CILC1T-REL PREC:</v>
      </c>
      <c r="B182" t="s">
        <v>99</v>
      </c>
      <c r="C182" t="s">
        <v>50</v>
      </c>
    </row>
    <row r="183" spans="1:15" x14ac:dyDescent="0.3">
      <c r="A183" t="str">
        <f t="shared" si="2"/>
        <v>CILC1T-NCP RP</v>
      </c>
      <c r="B183" t="s">
        <v>99</v>
      </c>
      <c r="C183" t="s">
        <v>51</v>
      </c>
      <c r="D183" s="2">
        <v>0</v>
      </c>
      <c r="E183" s="2">
        <v>0</v>
      </c>
      <c r="F183" s="2">
        <v>0</v>
      </c>
      <c r="G183" s="2">
        <v>0</v>
      </c>
      <c r="H183" s="2">
        <v>0</v>
      </c>
      <c r="I183" s="2">
        <v>0</v>
      </c>
      <c r="J183" s="2">
        <v>0</v>
      </c>
      <c r="K183" s="2">
        <v>0</v>
      </c>
      <c r="L183" s="2">
        <v>0</v>
      </c>
      <c r="M183" s="2">
        <v>0</v>
      </c>
      <c r="N183" s="2">
        <v>0</v>
      </c>
      <c r="O183" s="2">
        <v>0</v>
      </c>
    </row>
    <row r="184" spans="1:15" x14ac:dyDescent="0.3">
      <c r="A184" t="str">
        <f t="shared" si="2"/>
        <v>CILC1T-NCP RP ONPK</v>
      </c>
      <c r="B184" t="s">
        <v>99</v>
      </c>
      <c r="C184" t="s">
        <v>52</v>
      </c>
      <c r="D184" s="2">
        <v>0</v>
      </c>
      <c r="E184" s="2">
        <v>0</v>
      </c>
      <c r="F184" s="2">
        <v>0</v>
      </c>
      <c r="G184" s="2">
        <v>0</v>
      </c>
      <c r="H184" s="2">
        <v>0</v>
      </c>
      <c r="I184" s="2">
        <v>0</v>
      </c>
      <c r="J184" s="2">
        <v>0</v>
      </c>
      <c r="K184" s="2">
        <v>0</v>
      </c>
      <c r="L184" s="2">
        <v>0</v>
      </c>
      <c r="M184" s="2">
        <v>0</v>
      </c>
      <c r="N184" s="2">
        <v>0</v>
      </c>
      <c r="O184" s="2">
        <v>0</v>
      </c>
    </row>
    <row r="185" spans="1:15" x14ac:dyDescent="0.3">
      <c r="A185" t="str">
        <f t="shared" si="2"/>
        <v>CILC1T-NCP RP OFFPK</v>
      </c>
      <c r="B185" t="s">
        <v>99</v>
      </c>
      <c r="C185" t="s">
        <v>53</v>
      </c>
      <c r="D185" s="2">
        <v>0</v>
      </c>
      <c r="E185" s="2">
        <v>0</v>
      </c>
      <c r="F185" s="2">
        <v>0</v>
      </c>
      <c r="G185" s="2">
        <v>0</v>
      </c>
      <c r="H185" s="2">
        <v>0</v>
      </c>
      <c r="I185" s="2">
        <v>0</v>
      </c>
      <c r="J185" s="2">
        <v>0</v>
      </c>
      <c r="K185" s="2">
        <v>0</v>
      </c>
      <c r="L185" s="2">
        <v>0</v>
      </c>
      <c r="M185" s="2">
        <v>0</v>
      </c>
      <c r="N185" s="2">
        <v>0</v>
      </c>
      <c r="O185" s="2">
        <v>0</v>
      </c>
    </row>
    <row r="186" spans="1:15" x14ac:dyDescent="0.3">
      <c r="A186" t="str">
        <f t="shared" si="2"/>
        <v>CILC1T-GCP RP</v>
      </c>
      <c r="B186" t="s">
        <v>99</v>
      </c>
      <c r="C186" t="s">
        <v>54</v>
      </c>
      <c r="D186" s="2">
        <v>0</v>
      </c>
      <c r="E186" s="2">
        <v>0</v>
      </c>
      <c r="F186" s="2">
        <v>0</v>
      </c>
      <c r="G186" s="2">
        <v>6.8400000000000002E-2</v>
      </c>
      <c r="H186" s="2">
        <v>0</v>
      </c>
      <c r="I186" s="2">
        <v>0</v>
      </c>
      <c r="J186" s="2">
        <v>0</v>
      </c>
      <c r="K186" s="2">
        <v>0</v>
      </c>
      <c r="L186" s="2">
        <v>6.6100000000000006E-2</v>
      </c>
      <c r="M186" s="2">
        <v>6.8000000000000005E-2</v>
      </c>
      <c r="N186" s="2">
        <v>0</v>
      </c>
      <c r="O186" s="2">
        <v>0</v>
      </c>
    </row>
    <row r="187" spans="1:15" x14ac:dyDescent="0.3">
      <c r="A187" t="str">
        <f t="shared" si="2"/>
        <v>CILC1T-GCP RP ONPK</v>
      </c>
      <c r="B187" t="s">
        <v>99</v>
      </c>
      <c r="C187" t="s">
        <v>55</v>
      </c>
      <c r="D187" s="2">
        <v>0</v>
      </c>
      <c r="E187" s="2">
        <v>0</v>
      </c>
      <c r="F187" s="2">
        <v>0</v>
      </c>
      <c r="G187" s="2">
        <v>0</v>
      </c>
      <c r="H187" s="2">
        <v>0</v>
      </c>
      <c r="I187" s="2">
        <v>0</v>
      </c>
      <c r="J187" s="2">
        <v>0</v>
      </c>
      <c r="K187" s="2">
        <v>0</v>
      </c>
      <c r="L187" s="2">
        <v>0</v>
      </c>
      <c r="M187" s="2">
        <v>6.8000000000000005E-2</v>
      </c>
      <c r="N187" s="2">
        <v>0</v>
      </c>
      <c r="O187" s="2">
        <v>0</v>
      </c>
    </row>
    <row r="188" spans="1:15" x14ac:dyDescent="0.3">
      <c r="A188" t="str">
        <f t="shared" si="2"/>
        <v>CILC1T-GCP RP OFFPK</v>
      </c>
      <c r="B188" t="s">
        <v>99</v>
      </c>
      <c r="C188" t="s">
        <v>56</v>
      </c>
      <c r="D188" s="2">
        <v>0</v>
      </c>
      <c r="E188" s="2">
        <v>0</v>
      </c>
      <c r="F188" s="2">
        <v>0</v>
      </c>
      <c r="G188" s="2">
        <v>6.8400000000000002E-2</v>
      </c>
      <c r="H188" s="2">
        <v>0</v>
      </c>
      <c r="I188" s="2">
        <v>0</v>
      </c>
      <c r="J188" s="2">
        <v>0</v>
      </c>
      <c r="K188" s="2">
        <v>0</v>
      </c>
      <c r="L188" s="2">
        <v>6.6100000000000006E-2</v>
      </c>
      <c r="M188" s="2">
        <v>6.5500000000000003E-2</v>
      </c>
      <c r="N188" s="2">
        <v>0</v>
      </c>
      <c r="O188" s="2">
        <v>0</v>
      </c>
    </row>
    <row r="189" spans="1:15" x14ac:dyDescent="0.3">
      <c r="A189" t="str">
        <f t="shared" si="2"/>
        <v>CILC1T-CP RP</v>
      </c>
      <c r="B189" t="s">
        <v>99</v>
      </c>
      <c r="C189" t="s">
        <v>57</v>
      </c>
      <c r="D189" s="2">
        <v>0</v>
      </c>
      <c r="E189" s="2">
        <v>0</v>
      </c>
      <c r="F189" s="2">
        <v>0</v>
      </c>
      <c r="G189" s="2">
        <v>0</v>
      </c>
      <c r="H189" s="2">
        <v>0</v>
      </c>
      <c r="I189" s="2">
        <v>0</v>
      </c>
      <c r="J189" s="2">
        <v>0</v>
      </c>
      <c r="K189" s="2">
        <v>0</v>
      </c>
      <c r="L189" s="2">
        <v>0</v>
      </c>
      <c r="M189" s="2">
        <v>0</v>
      </c>
      <c r="N189" s="2">
        <v>0</v>
      </c>
      <c r="O189" s="2">
        <v>0</v>
      </c>
    </row>
    <row r="190" spans="1:15" x14ac:dyDescent="0.3">
      <c r="A190" t="str">
        <f t="shared" si="2"/>
        <v>CILC1T-SAMPLE SIZE:</v>
      </c>
      <c r="B190" t="s">
        <v>99</v>
      </c>
      <c r="C190" t="s">
        <v>58</v>
      </c>
    </row>
    <row r="191" spans="1:15" x14ac:dyDescent="0.3">
      <c r="A191" t="str">
        <f t="shared" si="2"/>
        <v>CILC1T-GCPSZ</v>
      </c>
      <c r="B191" t="s">
        <v>99</v>
      </c>
      <c r="C191" t="s">
        <v>59</v>
      </c>
      <c r="D191">
        <v>17</v>
      </c>
      <c r="E191">
        <v>17</v>
      </c>
      <c r="F191">
        <v>17</v>
      </c>
      <c r="G191">
        <v>16</v>
      </c>
      <c r="H191">
        <v>17</v>
      </c>
      <c r="I191">
        <v>17</v>
      </c>
      <c r="J191">
        <v>17</v>
      </c>
      <c r="K191">
        <v>17</v>
      </c>
      <c r="L191">
        <v>16</v>
      </c>
      <c r="M191">
        <v>16</v>
      </c>
      <c r="N191">
        <v>17</v>
      </c>
      <c r="O191">
        <v>17</v>
      </c>
    </row>
    <row r="192" spans="1:15" x14ac:dyDescent="0.3">
      <c r="A192" t="str">
        <f t="shared" si="2"/>
        <v>CILC1T-GCPSZ ONPK</v>
      </c>
      <c r="B192" t="s">
        <v>99</v>
      </c>
      <c r="C192" t="s">
        <v>60</v>
      </c>
      <c r="D192">
        <v>17</v>
      </c>
      <c r="E192">
        <v>17</v>
      </c>
      <c r="F192">
        <v>17</v>
      </c>
      <c r="G192">
        <v>17</v>
      </c>
      <c r="H192">
        <v>17</v>
      </c>
      <c r="I192">
        <v>17</v>
      </c>
      <c r="J192">
        <v>17</v>
      </c>
      <c r="K192">
        <v>17</v>
      </c>
      <c r="L192">
        <v>17</v>
      </c>
      <c r="M192">
        <v>16</v>
      </c>
      <c r="N192">
        <v>17</v>
      </c>
      <c r="O192">
        <v>17</v>
      </c>
    </row>
    <row r="193" spans="1:15" x14ac:dyDescent="0.3">
      <c r="A193" t="str">
        <f t="shared" si="2"/>
        <v>CILC1T-GCPSZ OFFPK</v>
      </c>
      <c r="B193" t="s">
        <v>99</v>
      </c>
      <c r="C193" t="s">
        <v>61</v>
      </c>
      <c r="D193">
        <v>17</v>
      </c>
      <c r="E193">
        <v>17</v>
      </c>
      <c r="F193">
        <v>17</v>
      </c>
      <c r="G193">
        <v>16</v>
      </c>
      <c r="H193">
        <v>17</v>
      </c>
      <c r="I193">
        <v>17</v>
      </c>
      <c r="J193">
        <v>17</v>
      </c>
      <c r="K193">
        <v>17</v>
      </c>
      <c r="L193">
        <v>16</v>
      </c>
      <c r="M193">
        <v>16</v>
      </c>
      <c r="N193">
        <v>17</v>
      </c>
      <c r="O193">
        <v>17</v>
      </c>
    </row>
    <row r="194" spans="1:15" x14ac:dyDescent="0.3">
      <c r="A194" t="str">
        <f t="shared" si="2"/>
        <v>CILC1T-CPSZ</v>
      </c>
      <c r="B194" t="s">
        <v>99</v>
      </c>
      <c r="C194" t="s">
        <v>62</v>
      </c>
      <c r="D194">
        <v>17</v>
      </c>
      <c r="E194">
        <v>17</v>
      </c>
      <c r="F194">
        <v>17</v>
      </c>
      <c r="G194">
        <v>17</v>
      </c>
      <c r="H194">
        <v>17</v>
      </c>
      <c r="I194">
        <v>17</v>
      </c>
      <c r="J194">
        <v>17</v>
      </c>
      <c r="K194">
        <v>17</v>
      </c>
      <c r="L194">
        <v>17</v>
      </c>
      <c r="M194">
        <v>17</v>
      </c>
      <c r="N194">
        <v>17</v>
      </c>
      <c r="O194">
        <v>17</v>
      </c>
    </row>
    <row r="195" spans="1:15" x14ac:dyDescent="0.3">
      <c r="A195" t="str">
        <f t="shared" si="2"/>
        <v xml:space="preserve">CNTRFK -Wholesale - Contract Rate (FKEC) </v>
      </c>
      <c r="B195" t="s">
        <v>109</v>
      </c>
      <c r="C195" t="s">
        <v>110</v>
      </c>
    </row>
    <row r="196" spans="1:15" x14ac:dyDescent="0.3">
      <c r="A196" t="str">
        <f t="shared" si="2"/>
        <v xml:space="preserve">CNTRFK-MONTH </v>
      </c>
      <c r="B196" t="s">
        <v>111</v>
      </c>
      <c r="C196" t="s">
        <v>3</v>
      </c>
      <c r="D196" s="1">
        <v>41640</v>
      </c>
      <c r="E196" s="1">
        <v>41671</v>
      </c>
      <c r="F196" s="1">
        <v>41699</v>
      </c>
      <c r="G196" s="1">
        <v>41730</v>
      </c>
      <c r="H196" s="1">
        <v>41760</v>
      </c>
      <c r="I196" s="1">
        <v>41791</v>
      </c>
      <c r="J196" s="1">
        <v>41821</v>
      </c>
      <c r="K196" s="1">
        <v>41852</v>
      </c>
      <c r="L196" s="1">
        <v>41883</v>
      </c>
      <c r="M196" s="1">
        <v>41913</v>
      </c>
      <c r="N196" s="1">
        <v>41944</v>
      </c>
      <c r="O196" s="1">
        <v>41974</v>
      </c>
    </row>
    <row r="197" spans="1:15" x14ac:dyDescent="0.3">
      <c r="A197" t="str">
        <f t="shared" ref="A197:A260" si="3">CONCATENATE(B197,"-",C197)</f>
        <v xml:space="preserve">CNTRFK-CUSTOMERS </v>
      </c>
      <c r="B197" t="s">
        <v>111</v>
      </c>
      <c r="C197" t="s">
        <v>4</v>
      </c>
      <c r="D197">
        <v>5</v>
      </c>
      <c r="E197">
        <v>6</v>
      </c>
      <c r="F197">
        <v>7</v>
      </c>
      <c r="G197">
        <v>7</v>
      </c>
      <c r="H197">
        <v>7</v>
      </c>
      <c r="I197">
        <v>7</v>
      </c>
      <c r="J197">
        <v>7</v>
      </c>
      <c r="K197">
        <v>7</v>
      </c>
      <c r="L197">
        <v>7</v>
      </c>
      <c r="M197">
        <v>7</v>
      </c>
      <c r="N197">
        <v>7</v>
      </c>
      <c r="O197">
        <v>7</v>
      </c>
    </row>
    <row r="198" spans="1:15" x14ac:dyDescent="0.3">
      <c r="A198" t="str">
        <f t="shared" si="3"/>
        <v xml:space="preserve">CNTRFK-SALES </v>
      </c>
      <c r="B198" t="s">
        <v>111</v>
      </c>
      <c r="C198" t="s">
        <v>5</v>
      </c>
      <c r="D198">
        <v>65718983</v>
      </c>
      <c r="E198">
        <v>363393801</v>
      </c>
      <c r="F198">
        <v>320951303</v>
      </c>
      <c r="G198">
        <v>347436900</v>
      </c>
      <c r="H198">
        <v>372411170</v>
      </c>
      <c r="I198">
        <v>423074060</v>
      </c>
      <c r="J198">
        <v>444647562</v>
      </c>
      <c r="K198">
        <v>469005158</v>
      </c>
      <c r="L198">
        <v>502571938</v>
      </c>
      <c r="M198">
        <v>416168345</v>
      </c>
      <c r="N198">
        <v>395833111</v>
      </c>
      <c r="O198">
        <v>317966615</v>
      </c>
    </row>
    <row r="199" spans="1:15" x14ac:dyDescent="0.3">
      <c r="A199" t="str">
        <f t="shared" si="3"/>
        <v>CNTRFK-KW</v>
      </c>
      <c r="B199" t="s">
        <v>111</v>
      </c>
      <c r="C199" t="s">
        <v>6</v>
      </c>
    </row>
    <row r="200" spans="1:15" x14ac:dyDescent="0.3">
      <c r="A200" t="str">
        <f t="shared" si="3"/>
        <v>CNTRFK-N</v>
      </c>
      <c r="B200" t="s">
        <v>111</v>
      </c>
      <c r="C200" t="s">
        <v>7</v>
      </c>
      <c r="D200">
        <v>1</v>
      </c>
      <c r="E200">
        <v>1</v>
      </c>
      <c r="F200">
        <v>1</v>
      </c>
      <c r="G200">
        <v>1</v>
      </c>
      <c r="H200">
        <v>1</v>
      </c>
      <c r="I200">
        <v>1</v>
      </c>
      <c r="J200">
        <v>1</v>
      </c>
      <c r="K200">
        <v>1</v>
      </c>
      <c r="L200">
        <v>1</v>
      </c>
      <c r="M200">
        <v>1</v>
      </c>
      <c r="N200">
        <v>1</v>
      </c>
      <c r="O200">
        <v>1</v>
      </c>
    </row>
    <row r="201" spans="1:15" x14ac:dyDescent="0.3">
      <c r="A201" t="str">
        <f t="shared" si="3"/>
        <v>CNTRFK-RLR ENERGY:</v>
      </c>
      <c r="B201" t="s">
        <v>111</v>
      </c>
      <c r="C201" t="s">
        <v>8</v>
      </c>
    </row>
    <row r="202" spans="1:15" x14ac:dyDescent="0.3">
      <c r="A202" t="str">
        <f t="shared" si="3"/>
        <v>CNTRFK-KWH</v>
      </c>
      <c r="B202" t="s">
        <v>111</v>
      </c>
      <c r="C202" t="s">
        <v>9</v>
      </c>
      <c r="D202">
        <v>53908077</v>
      </c>
      <c r="E202">
        <v>55149873</v>
      </c>
      <c r="F202">
        <v>59094648</v>
      </c>
      <c r="G202">
        <v>63568647</v>
      </c>
      <c r="H202">
        <v>69356881</v>
      </c>
      <c r="I202">
        <v>72738909</v>
      </c>
      <c r="J202">
        <v>84671098</v>
      </c>
      <c r="K202">
        <v>85515076</v>
      </c>
      <c r="L202">
        <v>68248488</v>
      </c>
      <c r="M202">
        <v>64111841</v>
      </c>
      <c r="N202">
        <v>50236552</v>
      </c>
      <c r="O202">
        <v>53858177</v>
      </c>
    </row>
    <row r="203" spans="1:15" x14ac:dyDescent="0.3">
      <c r="A203" t="str">
        <f t="shared" si="3"/>
        <v>CNTRFK-KWH ONPK</v>
      </c>
      <c r="B203" t="s">
        <v>111</v>
      </c>
      <c r="C203" t="s">
        <v>10</v>
      </c>
      <c r="D203">
        <v>13604776</v>
      </c>
      <c r="E203">
        <v>13733641</v>
      </c>
      <c r="F203">
        <v>13928287</v>
      </c>
      <c r="G203">
        <v>21185230</v>
      </c>
      <c r="H203">
        <v>21071683</v>
      </c>
      <c r="I203">
        <v>22527888</v>
      </c>
      <c r="J203">
        <v>26638718</v>
      </c>
      <c r="K203">
        <v>26025359</v>
      </c>
      <c r="L203">
        <v>21037355</v>
      </c>
      <c r="M203">
        <v>21420494</v>
      </c>
      <c r="N203">
        <v>11111808</v>
      </c>
      <c r="O203">
        <v>13466759</v>
      </c>
    </row>
    <row r="204" spans="1:15" x14ac:dyDescent="0.3">
      <c r="A204" t="str">
        <f t="shared" si="3"/>
        <v>CNTRFK-KWH OFFPK</v>
      </c>
      <c r="B204" t="s">
        <v>111</v>
      </c>
      <c r="C204" t="s">
        <v>11</v>
      </c>
      <c r="D204">
        <v>40303301</v>
      </c>
      <c r="E204">
        <v>41416232</v>
      </c>
      <c r="F204">
        <v>45166361</v>
      </c>
      <c r="G204">
        <v>42383417</v>
      </c>
      <c r="H204">
        <v>48285198</v>
      </c>
      <c r="I204">
        <v>50211022</v>
      </c>
      <c r="J204">
        <v>58032381</v>
      </c>
      <c r="K204">
        <v>59489716</v>
      </c>
      <c r="L204">
        <v>47211133</v>
      </c>
      <c r="M204">
        <v>42691346</v>
      </c>
      <c r="N204">
        <v>39124745</v>
      </c>
      <c r="O204">
        <v>40391418</v>
      </c>
    </row>
    <row r="205" spans="1:15" x14ac:dyDescent="0.3">
      <c r="A205" t="str">
        <f t="shared" si="3"/>
        <v>CNTRFK-KWH ONPK%</v>
      </c>
      <c r="B205" t="s">
        <v>111</v>
      </c>
      <c r="C205" t="s">
        <v>12</v>
      </c>
      <c r="D205" s="2">
        <v>0.25236999999999998</v>
      </c>
      <c r="E205" s="2">
        <v>0.24901999999999999</v>
      </c>
      <c r="F205" s="2">
        <v>0.23569000000000001</v>
      </c>
      <c r="G205" s="2">
        <v>0.33327000000000001</v>
      </c>
      <c r="H205" s="2">
        <v>0.30381999999999998</v>
      </c>
      <c r="I205" s="2">
        <v>0.30970999999999999</v>
      </c>
      <c r="J205" s="2">
        <v>0.31461</v>
      </c>
      <c r="K205" s="2">
        <v>0.30434</v>
      </c>
      <c r="L205" s="2">
        <v>0.30825000000000002</v>
      </c>
      <c r="M205" s="2">
        <v>0.33411000000000002</v>
      </c>
      <c r="N205" s="2">
        <v>0.22119</v>
      </c>
      <c r="O205" s="2">
        <v>0.25003999999999998</v>
      </c>
    </row>
    <row r="206" spans="1:15" x14ac:dyDescent="0.3">
      <c r="A206" t="str">
        <f t="shared" si="3"/>
        <v>CNTRFK-KWH OFFPK%</v>
      </c>
      <c r="B206" t="s">
        <v>111</v>
      </c>
      <c r="C206" t="s">
        <v>13</v>
      </c>
      <c r="D206" s="2">
        <v>0.74763000000000002</v>
      </c>
      <c r="E206" s="2">
        <v>0.75097999999999998</v>
      </c>
      <c r="F206" s="2">
        <v>0.76431000000000004</v>
      </c>
      <c r="G206" s="2">
        <v>0.66673000000000004</v>
      </c>
      <c r="H206" s="2">
        <v>0.69618000000000002</v>
      </c>
      <c r="I206" s="2">
        <v>0.69028999999999996</v>
      </c>
      <c r="J206" s="2">
        <v>0.68539000000000005</v>
      </c>
      <c r="K206" s="2">
        <v>0.69565999999999995</v>
      </c>
      <c r="L206" s="2">
        <v>0.69174999999999998</v>
      </c>
      <c r="M206" s="2">
        <v>0.66588999999999998</v>
      </c>
      <c r="N206" s="2">
        <v>0.77881</v>
      </c>
      <c r="O206" s="2">
        <v>0.74995999999999996</v>
      </c>
    </row>
    <row r="207" spans="1:15" x14ac:dyDescent="0.3">
      <c r="A207" t="str">
        <f t="shared" si="3"/>
        <v>CNTRFK-DEMAND (KW):</v>
      </c>
      <c r="B207" t="s">
        <v>111</v>
      </c>
      <c r="C207" t="s">
        <v>14</v>
      </c>
    </row>
    <row r="208" spans="1:15" x14ac:dyDescent="0.3">
      <c r="A208" t="str">
        <f t="shared" si="3"/>
        <v>CNTRFK-NCP</v>
      </c>
      <c r="B208" t="s">
        <v>111</v>
      </c>
      <c r="C208" t="s">
        <v>15</v>
      </c>
      <c r="D208">
        <v>119648</v>
      </c>
      <c r="E208">
        <v>118724</v>
      </c>
      <c r="F208">
        <v>124969</v>
      </c>
      <c r="G208">
        <v>130649</v>
      </c>
      <c r="H208">
        <v>135618</v>
      </c>
      <c r="I208">
        <v>144202</v>
      </c>
      <c r="J208">
        <v>158706</v>
      </c>
      <c r="K208">
        <v>156563</v>
      </c>
      <c r="L208">
        <v>143516</v>
      </c>
      <c r="M208">
        <v>136857</v>
      </c>
      <c r="N208">
        <v>115289</v>
      </c>
      <c r="O208">
        <v>118302</v>
      </c>
    </row>
    <row r="209" spans="1:15" x14ac:dyDescent="0.3">
      <c r="A209" t="str">
        <f t="shared" si="3"/>
        <v>CNTRFK-NCP ONPK</v>
      </c>
      <c r="B209" t="s">
        <v>111</v>
      </c>
      <c r="C209" t="s">
        <v>16</v>
      </c>
      <c r="D209">
        <v>116339</v>
      </c>
      <c r="E209">
        <v>111866</v>
      </c>
      <c r="F209">
        <v>112653</v>
      </c>
      <c r="G209">
        <v>130649</v>
      </c>
      <c r="H209">
        <v>129272</v>
      </c>
      <c r="I209">
        <v>144202</v>
      </c>
      <c r="J209">
        <v>158706</v>
      </c>
      <c r="K209">
        <v>156563</v>
      </c>
      <c r="L209">
        <v>141684</v>
      </c>
      <c r="M209">
        <v>136857</v>
      </c>
      <c r="N209">
        <v>110957</v>
      </c>
      <c r="O209">
        <v>118302</v>
      </c>
    </row>
    <row r="210" spans="1:15" x14ac:dyDescent="0.3">
      <c r="A210" t="str">
        <f t="shared" si="3"/>
        <v>CNTRFK-NCP OFFPK</v>
      </c>
      <c r="B210" t="s">
        <v>111</v>
      </c>
      <c r="C210" t="s">
        <v>17</v>
      </c>
      <c r="D210">
        <v>119648</v>
      </c>
      <c r="E210">
        <v>118724</v>
      </c>
      <c r="F210">
        <v>124969</v>
      </c>
      <c r="G210">
        <v>127904</v>
      </c>
      <c r="H210">
        <v>135618</v>
      </c>
      <c r="I210">
        <v>143799</v>
      </c>
      <c r="J210">
        <v>158259</v>
      </c>
      <c r="K210">
        <v>156275</v>
      </c>
      <c r="L210">
        <v>143516</v>
      </c>
      <c r="M210">
        <v>133405</v>
      </c>
      <c r="N210">
        <v>115289</v>
      </c>
      <c r="O210">
        <v>114580</v>
      </c>
    </row>
    <row r="211" spans="1:15" x14ac:dyDescent="0.3">
      <c r="A211" t="str">
        <f t="shared" si="3"/>
        <v>CNTRFK-GCP DATE</v>
      </c>
      <c r="B211" t="s">
        <v>111</v>
      </c>
      <c r="C211" t="s">
        <v>18</v>
      </c>
      <c r="D211" t="s">
        <v>112</v>
      </c>
      <c r="E211" t="s">
        <v>113</v>
      </c>
      <c r="F211" t="s">
        <v>114</v>
      </c>
      <c r="G211" t="s">
        <v>101</v>
      </c>
      <c r="H211" t="s">
        <v>115</v>
      </c>
      <c r="I211" t="s">
        <v>116</v>
      </c>
      <c r="J211" t="s">
        <v>104</v>
      </c>
      <c r="K211" t="s">
        <v>117</v>
      </c>
      <c r="L211" t="s">
        <v>118</v>
      </c>
      <c r="M211" t="s">
        <v>119</v>
      </c>
      <c r="N211" t="s">
        <v>120</v>
      </c>
      <c r="O211" t="s">
        <v>121</v>
      </c>
    </row>
    <row r="212" spans="1:15" x14ac:dyDescent="0.3">
      <c r="A212" t="str">
        <f t="shared" si="3"/>
        <v>CNTRFK-GCP TIME</v>
      </c>
      <c r="B212" t="s">
        <v>111</v>
      </c>
      <c r="C212" t="s">
        <v>31</v>
      </c>
      <c r="D212" t="s">
        <v>122</v>
      </c>
      <c r="E212" t="s">
        <v>34</v>
      </c>
      <c r="F212" t="s">
        <v>123</v>
      </c>
      <c r="G212" t="s">
        <v>34</v>
      </c>
      <c r="H212" t="s">
        <v>123</v>
      </c>
      <c r="I212" t="s">
        <v>34</v>
      </c>
      <c r="J212" t="s">
        <v>34</v>
      </c>
      <c r="K212" t="s">
        <v>34</v>
      </c>
      <c r="L212" t="s">
        <v>124</v>
      </c>
      <c r="M212" t="s">
        <v>124</v>
      </c>
      <c r="N212" t="s">
        <v>35</v>
      </c>
      <c r="O212" t="s">
        <v>122</v>
      </c>
    </row>
    <row r="213" spans="1:15" x14ac:dyDescent="0.3">
      <c r="A213" t="str">
        <f t="shared" si="3"/>
        <v>CNTRFK-GCP</v>
      </c>
      <c r="B213" t="s">
        <v>111</v>
      </c>
      <c r="C213" t="s">
        <v>36</v>
      </c>
      <c r="D213">
        <v>119648</v>
      </c>
      <c r="E213">
        <v>118724</v>
      </c>
      <c r="F213">
        <v>124969</v>
      </c>
      <c r="G213">
        <v>130649</v>
      </c>
      <c r="H213">
        <v>135618</v>
      </c>
      <c r="I213">
        <v>144202</v>
      </c>
      <c r="J213">
        <v>158706</v>
      </c>
      <c r="K213">
        <v>156563</v>
      </c>
      <c r="L213">
        <v>143516</v>
      </c>
      <c r="M213">
        <v>136857</v>
      </c>
      <c r="N213">
        <v>115289</v>
      </c>
      <c r="O213">
        <v>118302</v>
      </c>
    </row>
    <row r="214" spans="1:15" x14ac:dyDescent="0.3">
      <c r="A214" t="str">
        <f t="shared" si="3"/>
        <v>CNTRFK-GCP ONPK</v>
      </c>
      <c r="B214" t="s">
        <v>111</v>
      </c>
      <c r="C214" t="s">
        <v>37</v>
      </c>
      <c r="D214">
        <v>116339</v>
      </c>
      <c r="E214">
        <v>111866</v>
      </c>
      <c r="F214">
        <v>112653</v>
      </c>
      <c r="G214">
        <v>130649</v>
      </c>
      <c r="H214">
        <v>129272</v>
      </c>
      <c r="I214">
        <v>144202</v>
      </c>
      <c r="J214">
        <v>158706</v>
      </c>
      <c r="K214">
        <v>156563</v>
      </c>
      <c r="L214">
        <v>141684</v>
      </c>
      <c r="M214">
        <v>136857</v>
      </c>
      <c r="N214">
        <v>110957</v>
      </c>
      <c r="O214">
        <v>118302</v>
      </c>
    </row>
    <row r="215" spans="1:15" x14ac:dyDescent="0.3">
      <c r="A215" t="str">
        <f t="shared" si="3"/>
        <v>CNTRFK-GCP OFFPK</v>
      </c>
      <c r="B215" t="s">
        <v>111</v>
      </c>
      <c r="C215" t="s">
        <v>38</v>
      </c>
      <c r="D215">
        <v>119648</v>
      </c>
      <c r="E215">
        <v>118724</v>
      </c>
      <c r="F215">
        <v>124969</v>
      </c>
      <c r="G215">
        <v>127904</v>
      </c>
      <c r="H215">
        <v>135618</v>
      </c>
      <c r="I215">
        <v>143799</v>
      </c>
      <c r="J215">
        <v>158259</v>
      </c>
      <c r="K215">
        <v>156275</v>
      </c>
      <c r="L215">
        <v>143516</v>
      </c>
      <c r="M215">
        <v>133405</v>
      </c>
      <c r="N215">
        <v>115289</v>
      </c>
      <c r="O215">
        <v>114580</v>
      </c>
    </row>
    <row r="216" spans="1:15" x14ac:dyDescent="0.3">
      <c r="A216" t="str">
        <f t="shared" si="3"/>
        <v>CNTRFK-CP</v>
      </c>
      <c r="B216" t="s">
        <v>111</v>
      </c>
      <c r="C216" t="s">
        <v>39</v>
      </c>
      <c r="D216">
        <v>87751</v>
      </c>
      <c r="E216">
        <v>111326</v>
      </c>
      <c r="F216">
        <v>123018</v>
      </c>
      <c r="G216">
        <v>128551</v>
      </c>
      <c r="H216">
        <v>122592</v>
      </c>
      <c r="I216">
        <v>140109</v>
      </c>
      <c r="J216">
        <v>150640</v>
      </c>
      <c r="K216">
        <v>146084</v>
      </c>
      <c r="L216">
        <v>128297</v>
      </c>
      <c r="M216">
        <v>136857</v>
      </c>
      <c r="N216">
        <v>115289</v>
      </c>
      <c r="O216">
        <v>105411</v>
      </c>
    </row>
    <row r="217" spans="1:15" x14ac:dyDescent="0.3">
      <c r="A217" t="str">
        <f t="shared" si="3"/>
        <v>CNTRFK-PERIOD START</v>
      </c>
      <c r="B217" t="s">
        <v>111</v>
      </c>
      <c r="C217" t="s">
        <v>40</v>
      </c>
      <c r="D217" s="3">
        <v>41640</v>
      </c>
      <c r="E217" s="3">
        <v>41671</v>
      </c>
      <c r="F217" s="3">
        <v>41699</v>
      </c>
      <c r="G217" s="3">
        <v>41730</v>
      </c>
      <c r="H217" s="3">
        <v>41760</v>
      </c>
      <c r="I217" s="3">
        <v>41791</v>
      </c>
      <c r="J217" s="3">
        <v>41821</v>
      </c>
      <c r="K217" s="3">
        <v>41852</v>
      </c>
      <c r="L217" s="3">
        <v>41883</v>
      </c>
      <c r="M217" s="3">
        <v>41913</v>
      </c>
      <c r="N217" s="3">
        <v>41944</v>
      </c>
      <c r="O217" s="3">
        <v>41974</v>
      </c>
    </row>
    <row r="218" spans="1:15" x14ac:dyDescent="0.3">
      <c r="A218" t="str">
        <f t="shared" si="3"/>
        <v>CNTRFK-NCP LF</v>
      </c>
      <c r="B218" t="s">
        <v>111</v>
      </c>
      <c r="C218" t="s">
        <v>41</v>
      </c>
      <c r="D218" s="2">
        <v>0.60560000000000003</v>
      </c>
      <c r="E218" s="2">
        <v>0.69120000000000004</v>
      </c>
      <c r="F218" s="2">
        <v>0.63639999999999997</v>
      </c>
      <c r="G218" s="2">
        <v>0.67579999999999996</v>
      </c>
      <c r="H218" s="2">
        <v>0.68740000000000001</v>
      </c>
      <c r="I218" s="2">
        <v>0.7006</v>
      </c>
      <c r="J218" s="2">
        <v>0.71709999999999996</v>
      </c>
      <c r="K218" s="2">
        <v>0.73409999999999997</v>
      </c>
      <c r="L218" s="2">
        <v>0.66049999999999998</v>
      </c>
      <c r="M218" s="2">
        <v>0.62960000000000005</v>
      </c>
      <c r="N218" s="2">
        <v>0.60519999999999996</v>
      </c>
      <c r="O218" s="2">
        <v>0.6119</v>
      </c>
    </row>
    <row r="219" spans="1:15" x14ac:dyDescent="0.3">
      <c r="A219" t="str">
        <f t="shared" si="3"/>
        <v>CNTRFK-NCP LF ONPK</v>
      </c>
      <c r="B219" t="s">
        <v>111</v>
      </c>
      <c r="C219" t="s">
        <v>42</v>
      </c>
      <c r="D219" s="2">
        <v>0.66439999999999999</v>
      </c>
      <c r="E219" s="2">
        <v>0.76729999999999998</v>
      </c>
      <c r="F219" s="2">
        <v>0.7359</v>
      </c>
      <c r="G219" s="2">
        <v>0.81899999999999995</v>
      </c>
      <c r="H219" s="2">
        <v>0.86240000000000006</v>
      </c>
      <c r="I219" s="2">
        <v>0.8266</v>
      </c>
      <c r="J219" s="2">
        <v>0.84770000000000001</v>
      </c>
      <c r="K219" s="2">
        <v>0.87949999999999995</v>
      </c>
      <c r="L219" s="2">
        <v>0.78559999999999997</v>
      </c>
      <c r="M219" s="2">
        <v>0.75609999999999999</v>
      </c>
      <c r="N219" s="2">
        <v>0.65880000000000005</v>
      </c>
      <c r="O219" s="2">
        <v>0.64680000000000004</v>
      </c>
    </row>
    <row r="220" spans="1:15" x14ac:dyDescent="0.3">
      <c r="A220" t="str">
        <f t="shared" si="3"/>
        <v>CNTRFK-NCP LF OFFPK</v>
      </c>
      <c r="B220" t="s">
        <v>111</v>
      </c>
      <c r="C220" t="s">
        <v>43</v>
      </c>
      <c r="D220" s="2">
        <v>0.59299999999999997</v>
      </c>
      <c r="E220" s="2">
        <v>0.68130000000000002</v>
      </c>
      <c r="F220" s="2">
        <v>0.62860000000000005</v>
      </c>
      <c r="G220" s="2">
        <v>0.63480000000000003</v>
      </c>
      <c r="H220" s="2">
        <v>0.64149999999999996</v>
      </c>
      <c r="I220" s="2">
        <v>0.65759999999999996</v>
      </c>
      <c r="J220" s="2">
        <v>0.67159999999999997</v>
      </c>
      <c r="K220" s="2">
        <v>0.68589999999999995</v>
      </c>
      <c r="L220" s="2">
        <v>0.61950000000000005</v>
      </c>
      <c r="M220" s="2">
        <v>0.59589999999999999</v>
      </c>
      <c r="N220" s="2">
        <v>0.59750000000000003</v>
      </c>
      <c r="O220" s="2">
        <v>0.62060000000000004</v>
      </c>
    </row>
    <row r="221" spans="1:15" x14ac:dyDescent="0.3">
      <c r="A221" t="str">
        <f t="shared" si="3"/>
        <v>CNTRFK-GCP CF</v>
      </c>
      <c r="B221" t="s">
        <v>111</v>
      </c>
      <c r="C221" t="s">
        <v>44</v>
      </c>
      <c r="D221" s="2">
        <v>1</v>
      </c>
      <c r="E221" s="2">
        <v>1</v>
      </c>
      <c r="F221" s="2">
        <v>1</v>
      </c>
      <c r="G221" s="2">
        <v>1</v>
      </c>
      <c r="H221" s="2">
        <v>1</v>
      </c>
      <c r="I221" s="2">
        <v>1</v>
      </c>
      <c r="J221" s="2">
        <v>1</v>
      </c>
      <c r="K221" s="2">
        <v>1</v>
      </c>
      <c r="L221" s="2">
        <v>1</v>
      </c>
      <c r="M221" s="2">
        <v>1</v>
      </c>
      <c r="N221" s="2">
        <v>1</v>
      </c>
      <c r="O221" s="2">
        <v>1</v>
      </c>
    </row>
    <row r="222" spans="1:15" x14ac:dyDescent="0.3">
      <c r="A222" t="str">
        <f t="shared" si="3"/>
        <v>CNTRFK-CP CF</v>
      </c>
      <c r="B222" t="s">
        <v>111</v>
      </c>
      <c r="C222" t="s">
        <v>45</v>
      </c>
      <c r="D222" s="2">
        <v>0.73340000000000005</v>
      </c>
      <c r="E222" s="2">
        <v>0.93769999999999998</v>
      </c>
      <c r="F222" s="2">
        <v>0.98440000000000005</v>
      </c>
      <c r="G222" s="2">
        <v>0.9839</v>
      </c>
      <c r="H222" s="2">
        <v>0.90400000000000003</v>
      </c>
      <c r="I222" s="2">
        <v>0.97160000000000002</v>
      </c>
      <c r="J222" s="2">
        <v>0.94920000000000004</v>
      </c>
      <c r="K222" s="2">
        <v>0.93310000000000004</v>
      </c>
      <c r="L222" s="2">
        <v>0.89400000000000002</v>
      </c>
      <c r="M222" s="2">
        <v>1</v>
      </c>
      <c r="N222" s="2">
        <v>1</v>
      </c>
      <c r="O222" s="2">
        <v>0.89100000000000001</v>
      </c>
    </row>
    <row r="223" spans="1:15" x14ac:dyDescent="0.3">
      <c r="A223" t="str">
        <f t="shared" si="3"/>
        <v>CNTRFK-GCP LF</v>
      </c>
      <c r="B223" t="s">
        <v>111</v>
      </c>
      <c r="C223" t="s">
        <v>46</v>
      </c>
      <c r="D223" s="2">
        <v>0.60560000000000003</v>
      </c>
      <c r="E223" s="2">
        <v>0.69120000000000004</v>
      </c>
      <c r="F223" s="2">
        <v>0.63639999999999997</v>
      </c>
      <c r="G223" s="2">
        <v>0.67579999999999996</v>
      </c>
      <c r="H223" s="2">
        <v>0.68740000000000001</v>
      </c>
      <c r="I223" s="2">
        <v>0.7006</v>
      </c>
      <c r="J223" s="2">
        <v>0.71709999999999996</v>
      </c>
      <c r="K223" s="2">
        <v>0.73409999999999997</v>
      </c>
      <c r="L223" s="2">
        <v>0.66049999999999998</v>
      </c>
      <c r="M223" s="2">
        <v>0.62960000000000005</v>
      </c>
      <c r="N223" s="2">
        <v>0.60519999999999996</v>
      </c>
      <c r="O223" s="2">
        <v>0.6119</v>
      </c>
    </row>
    <row r="224" spans="1:15" x14ac:dyDescent="0.3">
      <c r="A224" t="str">
        <f t="shared" si="3"/>
        <v>CNTRFK-GCP LF ONPK</v>
      </c>
      <c r="B224" t="s">
        <v>111</v>
      </c>
      <c r="C224" t="s">
        <v>47</v>
      </c>
      <c r="D224" s="2">
        <v>0.66439999999999999</v>
      </c>
      <c r="E224" s="2">
        <v>0.76729999999999998</v>
      </c>
      <c r="F224" s="2">
        <v>0.7359</v>
      </c>
      <c r="G224" s="2">
        <v>0.81899999999999995</v>
      </c>
      <c r="H224" s="2">
        <v>0.86240000000000006</v>
      </c>
      <c r="I224" s="2">
        <v>0.8266</v>
      </c>
      <c r="J224" s="2">
        <v>0.84770000000000001</v>
      </c>
      <c r="K224" s="2">
        <v>0.87949999999999995</v>
      </c>
      <c r="L224" s="2">
        <v>0.78559999999999997</v>
      </c>
      <c r="M224" s="2">
        <v>0.75609999999999999</v>
      </c>
      <c r="N224" s="2">
        <v>0.65880000000000005</v>
      </c>
      <c r="O224" s="2">
        <v>0.64680000000000004</v>
      </c>
    </row>
    <row r="225" spans="1:15" x14ac:dyDescent="0.3">
      <c r="A225" t="str">
        <f t="shared" si="3"/>
        <v>CNTRFK-GCP LF OFFPK</v>
      </c>
      <c r="B225" t="s">
        <v>111</v>
      </c>
      <c r="C225" t="s">
        <v>48</v>
      </c>
      <c r="D225" s="2">
        <v>0.59299999999999997</v>
      </c>
      <c r="E225" s="2">
        <v>0.68130000000000002</v>
      </c>
      <c r="F225" s="2">
        <v>0.62860000000000005</v>
      </c>
      <c r="G225" s="2">
        <v>0.63480000000000003</v>
      </c>
      <c r="H225" s="2">
        <v>0.64149999999999996</v>
      </c>
      <c r="I225" s="2">
        <v>0.65759999999999996</v>
      </c>
      <c r="J225" s="2">
        <v>0.67159999999999997</v>
      </c>
      <c r="K225" s="2">
        <v>0.68589999999999995</v>
      </c>
      <c r="L225" s="2">
        <v>0.61950000000000005</v>
      </c>
      <c r="M225" s="2">
        <v>0.59589999999999999</v>
      </c>
      <c r="N225" s="2">
        <v>0.59750000000000003</v>
      </c>
      <c r="O225" s="2">
        <v>0.62060000000000004</v>
      </c>
    </row>
    <row r="226" spans="1:15" x14ac:dyDescent="0.3">
      <c r="A226" t="str">
        <f t="shared" si="3"/>
        <v>CNTRFK-CP LF</v>
      </c>
      <c r="B226" t="s">
        <v>111</v>
      </c>
      <c r="C226" t="s">
        <v>49</v>
      </c>
      <c r="D226" s="2">
        <v>0.82569999999999999</v>
      </c>
      <c r="E226" s="2">
        <v>0.73719999999999997</v>
      </c>
      <c r="F226" s="2">
        <v>0.64649999999999996</v>
      </c>
      <c r="G226" s="2">
        <v>0.68679999999999997</v>
      </c>
      <c r="H226" s="2">
        <v>0.76039999999999996</v>
      </c>
      <c r="I226" s="2">
        <v>0.72109999999999996</v>
      </c>
      <c r="J226" s="2">
        <v>0.75549999999999995</v>
      </c>
      <c r="K226" s="2">
        <v>0.78680000000000005</v>
      </c>
      <c r="L226" s="2">
        <v>0.73880000000000001</v>
      </c>
      <c r="M226" s="2">
        <v>0.62960000000000005</v>
      </c>
      <c r="N226" s="2">
        <v>0.60519999999999996</v>
      </c>
      <c r="O226" s="2">
        <v>0.68669999999999998</v>
      </c>
    </row>
    <row r="227" spans="1:15" x14ac:dyDescent="0.3">
      <c r="A227" t="str">
        <f t="shared" si="3"/>
        <v>CNTRFK-REL PREC:</v>
      </c>
      <c r="B227" t="s">
        <v>111</v>
      </c>
      <c r="C227" t="s">
        <v>50</v>
      </c>
    </row>
    <row r="228" spans="1:15" x14ac:dyDescent="0.3">
      <c r="A228" t="str">
        <f t="shared" si="3"/>
        <v>CNTRFK-NCP RP</v>
      </c>
      <c r="B228" t="s">
        <v>111</v>
      </c>
      <c r="C228" t="s">
        <v>51</v>
      </c>
      <c r="D228" s="2">
        <v>0</v>
      </c>
      <c r="E228" s="2">
        <v>0</v>
      </c>
      <c r="F228" s="2">
        <v>0</v>
      </c>
      <c r="G228" s="2">
        <v>0</v>
      </c>
      <c r="H228" s="2">
        <v>0</v>
      </c>
      <c r="I228" s="2">
        <v>0</v>
      </c>
      <c r="J228" s="2">
        <v>0</v>
      </c>
      <c r="K228" s="2">
        <v>0</v>
      </c>
      <c r="L228" s="2">
        <v>0</v>
      </c>
      <c r="M228" s="2">
        <v>0</v>
      </c>
      <c r="N228" s="2">
        <v>0</v>
      </c>
      <c r="O228" s="2">
        <v>0</v>
      </c>
    </row>
    <row r="229" spans="1:15" x14ac:dyDescent="0.3">
      <c r="A229" t="str">
        <f t="shared" si="3"/>
        <v>CNTRFK-NCP RP ONPK</v>
      </c>
      <c r="B229" t="s">
        <v>111</v>
      </c>
      <c r="C229" t="s">
        <v>52</v>
      </c>
      <c r="D229" s="2">
        <v>0</v>
      </c>
      <c r="E229" s="2">
        <v>0</v>
      </c>
      <c r="F229" s="2">
        <v>0</v>
      </c>
      <c r="G229" s="2">
        <v>0</v>
      </c>
      <c r="H229" s="2">
        <v>0</v>
      </c>
      <c r="I229" s="2">
        <v>0</v>
      </c>
      <c r="J229" s="2">
        <v>0</v>
      </c>
      <c r="K229" s="2">
        <v>0</v>
      </c>
      <c r="L229" s="2">
        <v>0</v>
      </c>
      <c r="M229" s="2">
        <v>0</v>
      </c>
      <c r="N229" s="2">
        <v>0</v>
      </c>
      <c r="O229" s="2">
        <v>0</v>
      </c>
    </row>
    <row r="230" spans="1:15" x14ac:dyDescent="0.3">
      <c r="A230" t="str">
        <f t="shared" si="3"/>
        <v>CNTRFK-NCP RP OFFPK</v>
      </c>
      <c r="B230" t="s">
        <v>111</v>
      </c>
      <c r="C230" t="s">
        <v>53</v>
      </c>
      <c r="D230" s="2">
        <v>0</v>
      </c>
      <c r="E230" s="2">
        <v>0</v>
      </c>
      <c r="F230" s="2">
        <v>0</v>
      </c>
      <c r="G230" s="2">
        <v>0</v>
      </c>
      <c r="H230" s="2">
        <v>0</v>
      </c>
      <c r="I230" s="2">
        <v>0</v>
      </c>
      <c r="J230" s="2">
        <v>0</v>
      </c>
      <c r="K230" s="2">
        <v>0</v>
      </c>
      <c r="L230" s="2">
        <v>0</v>
      </c>
      <c r="M230" s="2">
        <v>0</v>
      </c>
      <c r="N230" s="2">
        <v>0</v>
      </c>
      <c r="O230" s="2">
        <v>0</v>
      </c>
    </row>
    <row r="231" spans="1:15" x14ac:dyDescent="0.3">
      <c r="A231" t="str">
        <f t="shared" si="3"/>
        <v>CNTRFK-GCP RP</v>
      </c>
      <c r="B231" t="s">
        <v>111</v>
      </c>
      <c r="C231" t="s">
        <v>54</v>
      </c>
      <c r="D231" s="2">
        <v>0</v>
      </c>
      <c r="E231" s="2">
        <v>0</v>
      </c>
      <c r="F231" s="2">
        <v>0</v>
      </c>
      <c r="G231" s="2">
        <v>0</v>
      </c>
      <c r="H231" s="2">
        <v>0</v>
      </c>
      <c r="I231" s="2">
        <v>0</v>
      </c>
      <c r="J231" s="2">
        <v>0</v>
      </c>
      <c r="K231" s="2">
        <v>0</v>
      </c>
      <c r="L231" s="2">
        <v>0</v>
      </c>
      <c r="M231" s="2">
        <v>0</v>
      </c>
      <c r="N231" s="2">
        <v>0</v>
      </c>
      <c r="O231" s="2">
        <v>0</v>
      </c>
    </row>
    <row r="232" spans="1:15" x14ac:dyDescent="0.3">
      <c r="A232" t="str">
        <f t="shared" si="3"/>
        <v>CNTRFK-GCP RP ONPK</v>
      </c>
      <c r="B232" t="s">
        <v>111</v>
      </c>
      <c r="C232" t="s">
        <v>55</v>
      </c>
      <c r="D232" s="2">
        <v>0</v>
      </c>
      <c r="E232" s="2">
        <v>0</v>
      </c>
      <c r="F232" s="2">
        <v>0</v>
      </c>
      <c r="G232" s="2">
        <v>0</v>
      </c>
      <c r="H232" s="2">
        <v>0</v>
      </c>
      <c r="I232" s="2">
        <v>0</v>
      </c>
      <c r="J232" s="2">
        <v>0</v>
      </c>
      <c r="K232" s="2">
        <v>0</v>
      </c>
      <c r="L232" s="2">
        <v>0</v>
      </c>
      <c r="M232" s="2">
        <v>0</v>
      </c>
      <c r="N232" s="2">
        <v>0</v>
      </c>
      <c r="O232" s="2">
        <v>0</v>
      </c>
    </row>
    <row r="233" spans="1:15" x14ac:dyDescent="0.3">
      <c r="A233" t="str">
        <f t="shared" si="3"/>
        <v>CNTRFK-GCP RP OFFPK</v>
      </c>
      <c r="B233" t="s">
        <v>111</v>
      </c>
      <c r="C233" t="s">
        <v>56</v>
      </c>
      <c r="D233" s="2">
        <v>0</v>
      </c>
      <c r="E233" s="2">
        <v>0</v>
      </c>
      <c r="F233" s="2">
        <v>0</v>
      </c>
      <c r="G233" s="2">
        <v>0</v>
      </c>
      <c r="H233" s="2">
        <v>0</v>
      </c>
      <c r="I233" s="2">
        <v>0</v>
      </c>
      <c r="J233" s="2">
        <v>0</v>
      </c>
      <c r="K233" s="2">
        <v>0</v>
      </c>
      <c r="L233" s="2">
        <v>0</v>
      </c>
      <c r="M233" s="2">
        <v>0</v>
      </c>
      <c r="N233" s="2">
        <v>0</v>
      </c>
      <c r="O233" s="2">
        <v>0</v>
      </c>
    </row>
    <row r="234" spans="1:15" x14ac:dyDescent="0.3">
      <c r="A234" t="str">
        <f t="shared" si="3"/>
        <v>CNTRFK-CP RP</v>
      </c>
      <c r="B234" t="s">
        <v>111</v>
      </c>
      <c r="C234" t="s">
        <v>57</v>
      </c>
      <c r="D234" s="2">
        <v>0</v>
      </c>
      <c r="E234" s="2">
        <v>0</v>
      </c>
      <c r="F234" s="2">
        <v>0</v>
      </c>
      <c r="G234" s="2">
        <v>0</v>
      </c>
      <c r="H234" s="2">
        <v>0</v>
      </c>
      <c r="I234" s="2">
        <v>0</v>
      </c>
      <c r="J234" s="2">
        <v>0</v>
      </c>
      <c r="K234" s="2">
        <v>0</v>
      </c>
      <c r="L234" s="2">
        <v>0</v>
      </c>
      <c r="M234" s="2">
        <v>0</v>
      </c>
      <c r="N234" s="2">
        <v>0</v>
      </c>
      <c r="O234" s="2">
        <v>0</v>
      </c>
    </row>
    <row r="235" spans="1:15" x14ac:dyDescent="0.3">
      <c r="A235" t="str">
        <f t="shared" si="3"/>
        <v>CNTRFK-SAMPLE SIZE:</v>
      </c>
      <c r="B235" t="s">
        <v>111</v>
      </c>
      <c r="C235" t="s">
        <v>58</v>
      </c>
    </row>
    <row r="236" spans="1:15" x14ac:dyDescent="0.3">
      <c r="A236" t="str">
        <f t="shared" si="3"/>
        <v>CNTRFK-GCPSZ</v>
      </c>
      <c r="B236" t="s">
        <v>111</v>
      </c>
      <c r="C236" t="s">
        <v>59</v>
      </c>
      <c r="D236">
        <v>1</v>
      </c>
      <c r="E236">
        <v>1</v>
      </c>
      <c r="F236">
        <v>1</v>
      </c>
      <c r="G236">
        <v>1</v>
      </c>
      <c r="H236">
        <v>1</v>
      </c>
      <c r="I236">
        <v>1</v>
      </c>
      <c r="J236">
        <v>1</v>
      </c>
      <c r="K236">
        <v>1</v>
      </c>
      <c r="L236">
        <v>1</v>
      </c>
      <c r="M236">
        <v>1</v>
      </c>
      <c r="N236">
        <v>1</v>
      </c>
      <c r="O236">
        <v>1</v>
      </c>
    </row>
    <row r="237" spans="1:15" x14ac:dyDescent="0.3">
      <c r="A237" t="str">
        <f t="shared" si="3"/>
        <v>CNTRFK-GCPSZ ONPK</v>
      </c>
      <c r="B237" t="s">
        <v>111</v>
      </c>
      <c r="C237" t="s">
        <v>60</v>
      </c>
      <c r="D237">
        <v>1</v>
      </c>
      <c r="E237">
        <v>1</v>
      </c>
      <c r="F237">
        <v>1</v>
      </c>
      <c r="G237">
        <v>1</v>
      </c>
      <c r="H237">
        <v>1</v>
      </c>
      <c r="I237">
        <v>1</v>
      </c>
      <c r="J237">
        <v>1</v>
      </c>
      <c r="K237">
        <v>1</v>
      </c>
      <c r="L237">
        <v>1</v>
      </c>
      <c r="M237">
        <v>1</v>
      </c>
      <c r="N237">
        <v>1</v>
      </c>
      <c r="O237">
        <v>1</v>
      </c>
    </row>
    <row r="238" spans="1:15" x14ac:dyDescent="0.3">
      <c r="A238" t="str">
        <f t="shared" si="3"/>
        <v>CNTRFK-GCPSZ OFFPK</v>
      </c>
      <c r="B238" t="s">
        <v>111</v>
      </c>
      <c r="C238" t="s">
        <v>61</v>
      </c>
      <c r="D238">
        <v>1</v>
      </c>
      <c r="E238">
        <v>1</v>
      </c>
      <c r="F238">
        <v>1</v>
      </c>
      <c r="G238">
        <v>1</v>
      </c>
      <c r="H238">
        <v>1</v>
      </c>
      <c r="I238">
        <v>1</v>
      </c>
      <c r="J238">
        <v>1</v>
      </c>
      <c r="K238">
        <v>1</v>
      </c>
      <c r="L238">
        <v>1</v>
      </c>
      <c r="M238">
        <v>1</v>
      </c>
      <c r="N238">
        <v>1</v>
      </c>
      <c r="O238">
        <v>1</v>
      </c>
    </row>
    <row r="239" spans="1:15" x14ac:dyDescent="0.3">
      <c r="A239" t="str">
        <f t="shared" si="3"/>
        <v>CNTRFK-CPSZ</v>
      </c>
      <c r="B239" t="s">
        <v>111</v>
      </c>
      <c r="C239" t="s">
        <v>62</v>
      </c>
      <c r="D239">
        <v>1</v>
      </c>
      <c r="E239">
        <v>1</v>
      </c>
      <c r="F239">
        <v>1</v>
      </c>
      <c r="G239">
        <v>1</v>
      </c>
      <c r="H239">
        <v>1</v>
      </c>
      <c r="I239">
        <v>1</v>
      </c>
      <c r="J239">
        <v>1</v>
      </c>
      <c r="K239">
        <v>1</v>
      </c>
      <c r="L239">
        <v>1</v>
      </c>
      <c r="M239">
        <v>1</v>
      </c>
      <c r="N239">
        <v>1</v>
      </c>
      <c r="O239">
        <v>1</v>
      </c>
    </row>
    <row r="240" spans="1:15" x14ac:dyDescent="0.3">
      <c r="A240" t="str">
        <f t="shared" si="3"/>
        <v xml:space="preserve">GS12 -GS(T)-1 General Service Non Demand including TOU (0-20 kW)  (Sampled) </v>
      </c>
      <c r="B240" t="s">
        <v>125</v>
      </c>
      <c r="C240" t="s">
        <v>126</v>
      </c>
    </row>
    <row r="241" spans="1:15" x14ac:dyDescent="0.3">
      <c r="A241" t="str">
        <f t="shared" si="3"/>
        <v xml:space="preserve">GS12-MONTH </v>
      </c>
      <c r="B241" t="s">
        <v>127</v>
      </c>
      <c r="C241" t="s">
        <v>3</v>
      </c>
      <c r="D241" s="1">
        <v>41640</v>
      </c>
      <c r="E241" s="1">
        <v>41671</v>
      </c>
      <c r="F241" s="1">
        <v>41699</v>
      </c>
      <c r="G241" s="1">
        <v>41730</v>
      </c>
      <c r="H241" s="1">
        <v>41760</v>
      </c>
      <c r="I241" s="1">
        <v>41791</v>
      </c>
      <c r="J241" s="1">
        <v>41821</v>
      </c>
      <c r="K241" s="1">
        <v>41852</v>
      </c>
      <c r="L241" s="1">
        <v>41883</v>
      </c>
      <c r="M241" s="1">
        <v>41913</v>
      </c>
      <c r="N241" s="1">
        <v>41944</v>
      </c>
      <c r="O241" s="1">
        <v>41974</v>
      </c>
    </row>
    <row r="242" spans="1:15" x14ac:dyDescent="0.3">
      <c r="A242" t="str">
        <f t="shared" si="3"/>
        <v xml:space="preserve">GS12-CUSTOMERS </v>
      </c>
      <c r="B242" t="s">
        <v>127</v>
      </c>
      <c r="C242" t="s">
        <v>4</v>
      </c>
      <c r="D242">
        <v>418701</v>
      </c>
      <c r="E242">
        <v>419169</v>
      </c>
      <c r="F242">
        <v>418708</v>
      </c>
      <c r="G242">
        <v>420049</v>
      </c>
      <c r="H242">
        <v>420656</v>
      </c>
      <c r="I242">
        <v>420732</v>
      </c>
      <c r="J242">
        <v>410407</v>
      </c>
      <c r="K242">
        <v>410443</v>
      </c>
      <c r="L242">
        <v>411492</v>
      </c>
      <c r="M242">
        <v>412090</v>
      </c>
      <c r="N242">
        <v>412857</v>
      </c>
      <c r="O242">
        <v>413270</v>
      </c>
    </row>
    <row r="243" spans="1:15" x14ac:dyDescent="0.3">
      <c r="A243" t="str">
        <f t="shared" si="3"/>
        <v xml:space="preserve">GS12-SALES </v>
      </c>
      <c r="B243" t="s">
        <v>127</v>
      </c>
      <c r="C243" t="s">
        <v>5</v>
      </c>
      <c r="D243">
        <v>461380132</v>
      </c>
      <c r="E243">
        <v>426918154</v>
      </c>
      <c r="F243">
        <v>429132026</v>
      </c>
      <c r="G243">
        <v>452779463</v>
      </c>
      <c r="H243">
        <v>518885327</v>
      </c>
      <c r="I243">
        <v>532379575</v>
      </c>
      <c r="J243">
        <v>512601461</v>
      </c>
      <c r="K243">
        <v>575389721</v>
      </c>
      <c r="L243">
        <v>577047383</v>
      </c>
      <c r="M243">
        <v>514570202</v>
      </c>
      <c r="N243">
        <v>462022193</v>
      </c>
      <c r="O243">
        <v>428584046</v>
      </c>
    </row>
    <row r="244" spans="1:15" x14ac:dyDescent="0.3">
      <c r="A244" t="str">
        <f t="shared" si="3"/>
        <v>GS12-KW</v>
      </c>
      <c r="B244" t="s">
        <v>127</v>
      </c>
      <c r="C244" t="s">
        <v>6</v>
      </c>
    </row>
    <row r="245" spans="1:15" x14ac:dyDescent="0.3">
      <c r="A245" t="str">
        <f t="shared" si="3"/>
        <v>GS12-N</v>
      </c>
      <c r="B245" t="s">
        <v>127</v>
      </c>
      <c r="C245" t="s">
        <v>7</v>
      </c>
      <c r="D245">
        <v>412508</v>
      </c>
      <c r="E245">
        <v>413012</v>
      </c>
      <c r="F245">
        <v>412301</v>
      </c>
      <c r="G245">
        <v>413473</v>
      </c>
      <c r="H245">
        <v>414258</v>
      </c>
      <c r="I245">
        <v>414551</v>
      </c>
      <c r="J245">
        <v>414564</v>
      </c>
      <c r="K245">
        <v>410444</v>
      </c>
      <c r="L245">
        <v>411492</v>
      </c>
      <c r="M245">
        <v>412090</v>
      </c>
      <c r="N245">
        <v>412856</v>
      </c>
      <c r="O245">
        <v>413271</v>
      </c>
    </row>
    <row r="246" spans="1:15" x14ac:dyDescent="0.3">
      <c r="A246" t="str">
        <f t="shared" si="3"/>
        <v>GS12-RLR ENERGY:</v>
      </c>
      <c r="B246" t="s">
        <v>127</v>
      </c>
      <c r="C246" t="s">
        <v>8</v>
      </c>
    </row>
    <row r="247" spans="1:15" x14ac:dyDescent="0.3">
      <c r="A247" t="str">
        <f t="shared" si="3"/>
        <v>GS12-KWH</v>
      </c>
      <c r="B247" t="s">
        <v>127</v>
      </c>
      <c r="C247" t="s">
        <v>9</v>
      </c>
      <c r="D247">
        <v>560170537</v>
      </c>
      <c r="E247">
        <v>522254320</v>
      </c>
      <c r="F247">
        <v>524996218</v>
      </c>
      <c r="G247">
        <v>554272429</v>
      </c>
      <c r="H247">
        <v>634324590</v>
      </c>
      <c r="I247">
        <v>654238466</v>
      </c>
      <c r="J247">
        <v>680895353</v>
      </c>
      <c r="K247">
        <v>575471479</v>
      </c>
      <c r="L247">
        <v>577054559</v>
      </c>
      <c r="M247">
        <v>514571404</v>
      </c>
      <c r="N247">
        <v>462042952</v>
      </c>
      <c r="O247">
        <v>428706486</v>
      </c>
    </row>
    <row r="248" spans="1:15" x14ac:dyDescent="0.3">
      <c r="A248" t="str">
        <f t="shared" si="3"/>
        <v>GS12-KWH ONPK</v>
      </c>
      <c r="B248" t="s">
        <v>127</v>
      </c>
      <c r="C248" t="s">
        <v>10</v>
      </c>
      <c r="D248">
        <v>134045250</v>
      </c>
      <c r="E248">
        <v>123772247</v>
      </c>
      <c r="F248">
        <v>118975754</v>
      </c>
      <c r="G248">
        <v>201752240</v>
      </c>
      <c r="H248">
        <v>218780512</v>
      </c>
      <c r="I248">
        <v>229820837</v>
      </c>
      <c r="J248">
        <v>238967602</v>
      </c>
      <c r="K248">
        <v>194830668</v>
      </c>
      <c r="L248">
        <v>202116865</v>
      </c>
      <c r="M248">
        <v>191143009</v>
      </c>
      <c r="N248">
        <v>99321127</v>
      </c>
      <c r="O248">
        <v>102512249</v>
      </c>
    </row>
    <row r="249" spans="1:15" x14ac:dyDescent="0.3">
      <c r="A249" t="str">
        <f t="shared" si="3"/>
        <v>GS12-KWH OFFPK</v>
      </c>
      <c r="B249" t="s">
        <v>127</v>
      </c>
      <c r="C249" t="s">
        <v>11</v>
      </c>
      <c r="D249">
        <v>426125287</v>
      </c>
      <c r="E249">
        <v>398482073</v>
      </c>
      <c r="F249">
        <v>406020464</v>
      </c>
      <c r="G249">
        <v>352520189</v>
      </c>
      <c r="H249">
        <v>415544078</v>
      </c>
      <c r="I249">
        <v>424417628</v>
      </c>
      <c r="J249">
        <v>441927751</v>
      </c>
      <c r="K249">
        <v>380640812</v>
      </c>
      <c r="L249">
        <v>374937694</v>
      </c>
      <c r="M249">
        <v>323428395</v>
      </c>
      <c r="N249">
        <v>362721825</v>
      </c>
      <c r="O249">
        <v>326194237</v>
      </c>
    </row>
    <row r="250" spans="1:15" x14ac:dyDescent="0.3">
      <c r="A250" t="str">
        <f t="shared" si="3"/>
        <v>GS12-KWH ONPK%</v>
      </c>
      <c r="B250" t="s">
        <v>127</v>
      </c>
      <c r="C250" t="s">
        <v>12</v>
      </c>
      <c r="D250" s="2">
        <v>0.23929</v>
      </c>
      <c r="E250" s="2">
        <v>0.23699999999999999</v>
      </c>
      <c r="F250" s="2">
        <v>0.22661999999999999</v>
      </c>
      <c r="G250" s="2">
        <v>0.36398999999999998</v>
      </c>
      <c r="H250" s="2">
        <v>0.34489999999999998</v>
      </c>
      <c r="I250" s="2">
        <v>0.35127999999999998</v>
      </c>
      <c r="J250" s="2">
        <v>0.35095999999999999</v>
      </c>
      <c r="K250" s="2">
        <v>0.33856000000000003</v>
      </c>
      <c r="L250" s="2">
        <v>0.35026000000000002</v>
      </c>
      <c r="M250" s="2">
        <v>0.37146000000000001</v>
      </c>
      <c r="N250" s="2">
        <v>0.21496000000000001</v>
      </c>
      <c r="O250" s="2">
        <v>0.23912</v>
      </c>
    </row>
    <row r="251" spans="1:15" x14ac:dyDescent="0.3">
      <c r="A251" t="str">
        <f t="shared" si="3"/>
        <v>GS12-KWH OFFPK%</v>
      </c>
      <c r="B251" t="s">
        <v>127</v>
      </c>
      <c r="C251" t="s">
        <v>13</v>
      </c>
      <c r="D251" s="2">
        <v>0.76071</v>
      </c>
      <c r="E251" s="2">
        <v>0.76300000000000001</v>
      </c>
      <c r="F251" s="2">
        <v>0.77337999999999996</v>
      </c>
      <c r="G251" s="2">
        <v>0.63600999999999996</v>
      </c>
      <c r="H251" s="2">
        <v>0.65510000000000002</v>
      </c>
      <c r="I251" s="2">
        <v>0.64871999999999996</v>
      </c>
      <c r="J251" s="2">
        <v>0.64903999999999995</v>
      </c>
      <c r="K251" s="2">
        <v>0.66144000000000003</v>
      </c>
      <c r="L251" s="2">
        <v>0.64973999999999998</v>
      </c>
      <c r="M251" s="2">
        <v>0.62853999999999999</v>
      </c>
      <c r="N251" s="2">
        <v>0.78503999999999996</v>
      </c>
      <c r="O251" s="2">
        <v>0.76088</v>
      </c>
    </row>
    <row r="252" spans="1:15" x14ac:dyDescent="0.3">
      <c r="A252" t="str">
        <f t="shared" si="3"/>
        <v>GS12-DEMAND (KW):</v>
      </c>
      <c r="B252" t="s">
        <v>127</v>
      </c>
      <c r="C252" t="s">
        <v>14</v>
      </c>
    </row>
    <row r="253" spans="1:15" x14ac:dyDescent="0.3">
      <c r="A253" t="str">
        <f t="shared" si="3"/>
        <v>GS12-NCP</v>
      </c>
      <c r="B253" t="s">
        <v>127</v>
      </c>
      <c r="C253" t="s">
        <v>15</v>
      </c>
      <c r="D253">
        <v>2544592</v>
      </c>
      <c r="E253">
        <v>2358162</v>
      </c>
      <c r="F253">
        <v>2153780</v>
      </c>
      <c r="G253">
        <v>2253607</v>
      </c>
      <c r="H253">
        <v>2375819</v>
      </c>
      <c r="I253">
        <v>2591468</v>
      </c>
      <c r="J253">
        <v>2452926</v>
      </c>
      <c r="K253">
        <v>2081883</v>
      </c>
      <c r="L253">
        <v>2202357</v>
      </c>
      <c r="M253">
        <v>1999212</v>
      </c>
      <c r="N253">
        <v>2120300</v>
      </c>
      <c r="O253">
        <v>1905819</v>
      </c>
    </row>
    <row r="254" spans="1:15" x14ac:dyDescent="0.3">
      <c r="A254" t="str">
        <f t="shared" si="3"/>
        <v>GS12-NCP ONPK</v>
      </c>
      <c r="B254" t="s">
        <v>127</v>
      </c>
      <c r="C254" t="s">
        <v>16</v>
      </c>
      <c r="D254">
        <v>2162075</v>
      </c>
      <c r="E254">
        <v>1992059</v>
      </c>
      <c r="F254">
        <v>1851713</v>
      </c>
      <c r="G254">
        <v>2125517</v>
      </c>
      <c r="H254">
        <v>2278361</v>
      </c>
      <c r="I254">
        <v>2450736</v>
      </c>
      <c r="J254">
        <v>2343515</v>
      </c>
      <c r="K254">
        <v>1986834</v>
      </c>
      <c r="L254">
        <v>2077347</v>
      </c>
      <c r="M254">
        <v>1897320</v>
      </c>
      <c r="N254">
        <v>1803435</v>
      </c>
      <c r="O254">
        <v>1653334</v>
      </c>
    </row>
    <row r="255" spans="1:15" x14ac:dyDescent="0.3">
      <c r="A255" t="str">
        <f t="shared" si="3"/>
        <v>GS12-NCP OFFPK</v>
      </c>
      <c r="B255" t="s">
        <v>127</v>
      </c>
      <c r="C255" t="s">
        <v>17</v>
      </c>
      <c r="D255">
        <v>2472837</v>
      </c>
      <c r="E255">
        <v>2313434</v>
      </c>
      <c r="F255">
        <v>2114102</v>
      </c>
      <c r="G255">
        <v>2124986</v>
      </c>
      <c r="H255">
        <v>2242039</v>
      </c>
      <c r="I255">
        <v>2467597</v>
      </c>
      <c r="J255">
        <v>2327855</v>
      </c>
      <c r="K255">
        <v>1970248</v>
      </c>
      <c r="L255">
        <v>2103789</v>
      </c>
      <c r="M255">
        <v>1889090</v>
      </c>
      <c r="N255">
        <v>2084268</v>
      </c>
      <c r="O255">
        <v>1849718</v>
      </c>
    </row>
    <row r="256" spans="1:15" x14ac:dyDescent="0.3">
      <c r="A256" t="str">
        <f t="shared" si="3"/>
        <v>GS12-GCP DATE</v>
      </c>
      <c r="B256" t="s">
        <v>127</v>
      </c>
      <c r="C256" t="s">
        <v>18</v>
      </c>
      <c r="D256" t="s">
        <v>128</v>
      </c>
      <c r="E256" t="s">
        <v>129</v>
      </c>
      <c r="F256" t="s">
        <v>68</v>
      </c>
      <c r="G256" t="s">
        <v>69</v>
      </c>
      <c r="H256" t="s">
        <v>130</v>
      </c>
      <c r="I256" t="s">
        <v>131</v>
      </c>
      <c r="J256" t="s">
        <v>25</v>
      </c>
      <c r="K256" t="s">
        <v>132</v>
      </c>
      <c r="L256" t="s">
        <v>27</v>
      </c>
      <c r="M256" t="s">
        <v>28</v>
      </c>
      <c r="N256" t="s">
        <v>120</v>
      </c>
      <c r="O256" t="s">
        <v>133</v>
      </c>
    </row>
    <row r="257" spans="1:15" x14ac:dyDescent="0.3">
      <c r="A257" t="str">
        <f t="shared" si="3"/>
        <v>GS12-GCP TIME</v>
      </c>
      <c r="B257" t="s">
        <v>127</v>
      </c>
      <c r="C257" t="s">
        <v>31</v>
      </c>
      <c r="D257" t="s">
        <v>35</v>
      </c>
      <c r="E257" t="s">
        <v>124</v>
      </c>
      <c r="F257" t="s">
        <v>35</v>
      </c>
      <c r="G257" t="s">
        <v>124</v>
      </c>
      <c r="H257" t="s">
        <v>124</v>
      </c>
      <c r="I257" t="s">
        <v>35</v>
      </c>
      <c r="J257" t="s">
        <v>124</v>
      </c>
      <c r="K257" t="s">
        <v>124</v>
      </c>
      <c r="L257" t="s">
        <v>35</v>
      </c>
      <c r="M257" t="s">
        <v>124</v>
      </c>
      <c r="N257" t="s">
        <v>77</v>
      </c>
      <c r="O257" t="s">
        <v>35</v>
      </c>
    </row>
    <row r="258" spans="1:15" x14ac:dyDescent="0.3">
      <c r="A258" t="str">
        <f t="shared" si="3"/>
        <v>GS12-GCP</v>
      </c>
      <c r="B258" t="s">
        <v>127</v>
      </c>
      <c r="C258" t="s">
        <v>36</v>
      </c>
      <c r="D258">
        <v>1231551</v>
      </c>
      <c r="E258">
        <v>1313378</v>
      </c>
      <c r="F258">
        <v>1182539</v>
      </c>
      <c r="G258">
        <v>1384291</v>
      </c>
      <c r="H258">
        <v>1434550</v>
      </c>
      <c r="I258">
        <v>1605649</v>
      </c>
      <c r="J258">
        <v>1543768</v>
      </c>
      <c r="K258">
        <v>1293480</v>
      </c>
      <c r="L258">
        <v>1398431</v>
      </c>
      <c r="M258">
        <v>1241796</v>
      </c>
      <c r="N258">
        <v>1211747</v>
      </c>
      <c r="O258">
        <v>954068</v>
      </c>
    </row>
    <row r="259" spans="1:15" x14ac:dyDescent="0.3">
      <c r="A259" t="str">
        <f t="shared" si="3"/>
        <v>GS12-GCP ONPK</v>
      </c>
      <c r="B259" t="s">
        <v>127</v>
      </c>
      <c r="C259" t="s">
        <v>37</v>
      </c>
      <c r="D259">
        <v>1015931</v>
      </c>
      <c r="E259">
        <v>1073481</v>
      </c>
      <c r="F259">
        <v>985755</v>
      </c>
      <c r="G259">
        <v>1384291</v>
      </c>
      <c r="H259">
        <v>1434550</v>
      </c>
      <c r="I259">
        <v>1605649</v>
      </c>
      <c r="J259">
        <v>1543768</v>
      </c>
      <c r="K259">
        <v>1293480</v>
      </c>
      <c r="L259">
        <v>1398431</v>
      </c>
      <c r="M259">
        <v>1241796</v>
      </c>
      <c r="N259">
        <v>1070613</v>
      </c>
      <c r="O259">
        <v>820253</v>
      </c>
    </row>
    <row r="260" spans="1:15" x14ac:dyDescent="0.3">
      <c r="A260" t="str">
        <f t="shared" si="3"/>
        <v>GS12-GCP OFFPK</v>
      </c>
      <c r="B260" t="s">
        <v>127</v>
      </c>
      <c r="C260" t="s">
        <v>38</v>
      </c>
      <c r="D260">
        <v>1231551</v>
      </c>
      <c r="E260">
        <v>1313378</v>
      </c>
      <c r="F260">
        <v>1182539</v>
      </c>
      <c r="G260">
        <v>1305352</v>
      </c>
      <c r="H260">
        <v>1413630</v>
      </c>
      <c r="I260">
        <v>1527690</v>
      </c>
      <c r="J260">
        <v>1487384</v>
      </c>
      <c r="K260">
        <v>1234972</v>
      </c>
      <c r="L260">
        <v>1334862</v>
      </c>
      <c r="M260">
        <v>1185068</v>
      </c>
      <c r="N260">
        <v>1211747</v>
      </c>
      <c r="O260">
        <v>954068</v>
      </c>
    </row>
    <row r="261" spans="1:15" x14ac:dyDescent="0.3">
      <c r="A261" t="str">
        <f t="shared" ref="A261:A324" si="4">CONCATENATE(B261,"-",C261)</f>
        <v>GS12-CP</v>
      </c>
      <c r="B261" t="s">
        <v>127</v>
      </c>
      <c r="C261" t="s">
        <v>39</v>
      </c>
      <c r="D261">
        <v>640150</v>
      </c>
      <c r="E261">
        <v>1270152</v>
      </c>
      <c r="F261">
        <v>663577</v>
      </c>
      <c r="G261">
        <v>1273390</v>
      </c>
      <c r="H261">
        <v>1274265</v>
      </c>
      <c r="I261">
        <v>1595520</v>
      </c>
      <c r="J261">
        <v>1462737</v>
      </c>
      <c r="K261">
        <v>1210875</v>
      </c>
      <c r="L261">
        <v>1286582</v>
      </c>
      <c r="M261">
        <v>1154527</v>
      </c>
      <c r="N261">
        <v>1201871</v>
      </c>
      <c r="O261">
        <v>688842</v>
      </c>
    </row>
    <row r="262" spans="1:15" x14ac:dyDescent="0.3">
      <c r="A262" t="str">
        <f t="shared" si="4"/>
        <v>GS12-PERIOD START</v>
      </c>
      <c r="B262" t="s">
        <v>127</v>
      </c>
      <c r="C262" t="s">
        <v>40</v>
      </c>
      <c r="D262" s="3">
        <v>41640</v>
      </c>
      <c r="E262" s="3">
        <v>41671</v>
      </c>
      <c r="F262" s="3">
        <v>41699</v>
      </c>
      <c r="G262" s="3">
        <v>41730</v>
      </c>
      <c r="H262" s="3">
        <v>41760</v>
      </c>
      <c r="I262" s="3">
        <v>41791</v>
      </c>
      <c r="J262" s="3">
        <v>41821</v>
      </c>
      <c r="K262" s="3">
        <v>41852</v>
      </c>
      <c r="L262" s="3">
        <v>41883</v>
      </c>
      <c r="M262" s="3">
        <v>41913</v>
      </c>
      <c r="N262" s="3">
        <v>41944</v>
      </c>
      <c r="O262" s="3">
        <v>41974</v>
      </c>
    </row>
    <row r="263" spans="1:15" x14ac:dyDescent="0.3">
      <c r="A263" t="str">
        <f t="shared" si="4"/>
        <v>GS12-NCP LF</v>
      </c>
      <c r="B263" t="s">
        <v>127</v>
      </c>
      <c r="C263" t="s">
        <v>41</v>
      </c>
      <c r="D263" s="2">
        <v>0.2959</v>
      </c>
      <c r="E263" s="2">
        <v>0.3296</v>
      </c>
      <c r="F263" s="2">
        <v>0.3276</v>
      </c>
      <c r="G263" s="2">
        <v>0.34160000000000001</v>
      </c>
      <c r="H263" s="2">
        <v>0.3589</v>
      </c>
      <c r="I263" s="2">
        <v>0.35060000000000002</v>
      </c>
      <c r="J263" s="2">
        <v>0.37309999999999999</v>
      </c>
      <c r="K263" s="2">
        <v>0.3715</v>
      </c>
      <c r="L263" s="2">
        <v>0.3639</v>
      </c>
      <c r="M263" s="2">
        <v>0.34599999999999997</v>
      </c>
      <c r="N263" s="2">
        <v>0.30270000000000002</v>
      </c>
      <c r="O263" s="2">
        <v>0.30230000000000001</v>
      </c>
    </row>
    <row r="264" spans="1:15" x14ac:dyDescent="0.3">
      <c r="A264" t="str">
        <f t="shared" si="4"/>
        <v>GS12-NCP LF ONPK</v>
      </c>
      <c r="B264" t="s">
        <v>127</v>
      </c>
      <c r="C264" t="s">
        <v>42</v>
      </c>
      <c r="D264" s="2">
        <v>0.3523</v>
      </c>
      <c r="E264" s="2">
        <v>0.38829999999999998</v>
      </c>
      <c r="F264" s="2">
        <v>0.38250000000000001</v>
      </c>
      <c r="G264" s="2">
        <v>0.47939999999999999</v>
      </c>
      <c r="H264" s="2">
        <v>0.5081</v>
      </c>
      <c r="I264" s="2">
        <v>0.49619999999999997</v>
      </c>
      <c r="J264" s="2">
        <v>0.51500000000000001</v>
      </c>
      <c r="K264" s="2">
        <v>0.51880000000000004</v>
      </c>
      <c r="L264" s="2">
        <v>0.51480000000000004</v>
      </c>
      <c r="M264" s="2">
        <v>0.48670000000000002</v>
      </c>
      <c r="N264" s="2">
        <v>0.36230000000000001</v>
      </c>
      <c r="O264" s="2">
        <v>0.3523</v>
      </c>
    </row>
    <row r="265" spans="1:15" x14ac:dyDescent="0.3">
      <c r="A265" t="str">
        <f t="shared" si="4"/>
        <v>GS12-NCP LF OFFPK</v>
      </c>
      <c r="B265" t="s">
        <v>127</v>
      </c>
      <c r="C265" t="s">
        <v>43</v>
      </c>
      <c r="D265" s="2">
        <v>0.3034</v>
      </c>
      <c r="E265" s="2">
        <v>0.33639999999999998</v>
      </c>
      <c r="F265" s="2">
        <v>0.33339999999999997</v>
      </c>
      <c r="G265" s="2">
        <v>0.31780000000000003</v>
      </c>
      <c r="H265" s="2">
        <v>0.33389999999999997</v>
      </c>
      <c r="I265" s="2">
        <v>0.32390000000000002</v>
      </c>
      <c r="J265" s="2">
        <v>0.34770000000000001</v>
      </c>
      <c r="K265" s="2">
        <v>0.34810000000000002</v>
      </c>
      <c r="L265" s="2">
        <v>0.33560000000000001</v>
      </c>
      <c r="M265" s="2">
        <v>0.31879999999999997</v>
      </c>
      <c r="N265" s="2">
        <v>0.30640000000000001</v>
      </c>
      <c r="O265" s="2">
        <v>0.3105</v>
      </c>
    </row>
    <row r="266" spans="1:15" x14ac:dyDescent="0.3">
      <c r="A266" t="str">
        <f t="shared" si="4"/>
        <v>GS12-GCP CF</v>
      </c>
      <c r="B266" t="s">
        <v>127</v>
      </c>
      <c r="C266" t="s">
        <v>44</v>
      </c>
      <c r="D266" s="2">
        <v>0.48399999999999999</v>
      </c>
      <c r="E266" s="2">
        <v>0.55689999999999995</v>
      </c>
      <c r="F266" s="2">
        <v>0.54910000000000003</v>
      </c>
      <c r="G266" s="2">
        <v>0.61429999999999996</v>
      </c>
      <c r="H266" s="2">
        <v>0.6038</v>
      </c>
      <c r="I266" s="2">
        <v>0.61960000000000004</v>
      </c>
      <c r="J266" s="2">
        <v>0.62939999999999996</v>
      </c>
      <c r="K266" s="2">
        <v>0.62129999999999996</v>
      </c>
      <c r="L266" s="2">
        <v>0.63500000000000001</v>
      </c>
      <c r="M266" s="2">
        <v>0.62109999999999999</v>
      </c>
      <c r="N266" s="2">
        <v>0.57150000000000001</v>
      </c>
      <c r="O266" s="2">
        <v>0.50060000000000004</v>
      </c>
    </row>
    <row r="267" spans="1:15" x14ac:dyDescent="0.3">
      <c r="A267" t="str">
        <f t="shared" si="4"/>
        <v>GS12-CP CF</v>
      </c>
      <c r="B267" t="s">
        <v>127</v>
      </c>
      <c r="C267" t="s">
        <v>45</v>
      </c>
      <c r="D267" s="2">
        <v>0.25159999999999999</v>
      </c>
      <c r="E267" s="2">
        <v>0.53859999999999997</v>
      </c>
      <c r="F267" s="2">
        <v>0.30809999999999998</v>
      </c>
      <c r="G267" s="2">
        <v>0.56499999999999995</v>
      </c>
      <c r="H267" s="2">
        <v>0.5363</v>
      </c>
      <c r="I267" s="2">
        <v>0.61570000000000003</v>
      </c>
      <c r="J267" s="2">
        <v>0.59630000000000005</v>
      </c>
      <c r="K267" s="2">
        <v>0.58160000000000001</v>
      </c>
      <c r="L267" s="2">
        <v>0.58420000000000005</v>
      </c>
      <c r="M267" s="2">
        <v>0.57750000000000001</v>
      </c>
      <c r="N267" s="2">
        <v>0.56679999999999997</v>
      </c>
      <c r="O267" s="2">
        <v>0.3614</v>
      </c>
    </row>
    <row r="268" spans="1:15" x14ac:dyDescent="0.3">
      <c r="A268" t="str">
        <f t="shared" si="4"/>
        <v>GS12-GCP LF</v>
      </c>
      <c r="B268" t="s">
        <v>127</v>
      </c>
      <c r="C268" t="s">
        <v>46</v>
      </c>
      <c r="D268" s="2">
        <v>0.61140000000000005</v>
      </c>
      <c r="E268" s="2">
        <v>0.5917</v>
      </c>
      <c r="F268" s="2">
        <v>0.59670000000000001</v>
      </c>
      <c r="G268" s="2">
        <v>0.55610000000000004</v>
      </c>
      <c r="H268" s="2">
        <v>0.59430000000000005</v>
      </c>
      <c r="I268" s="2">
        <v>0.56589999999999996</v>
      </c>
      <c r="J268" s="2">
        <v>0.59279999999999999</v>
      </c>
      <c r="K268" s="2">
        <v>0.59799999999999998</v>
      </c>
      <c r="L268" s="2">
        <v>0.57310000000000005</v>
      </c>
      <c r="M268" s="2">
        <v>0.55700000000000005</v>
      </c>
      <c r="N268" s="2">
        <v>0.52959999999999996</v>
      </c>
      <c r="O268" s="2">
        <v>0.60399999999999998</v>
      </c>
    </row>
    <row r="269" spans="1:15" x14ac:dyDescent="0.3">
      <c r="A269" t="str">
        <f t="shared" si="4"/>
        <v>GS12-GCP LF ONPK</v>
      </c>
      <c r="B269" t="s">
        <v>127</v>
      </c>
      <c r="C269" t="s">
        <v>47</v>
      </c>
      <c r="D269" s="2">
        <v>0.74970000000000003</v>
      </c>
      <c r="E269" s="2">
        <v>0.72060000000000002</v>
      </c>
      <c r="F269" s="2">
        <v>0.71840000000000004</v>
      </c>
      <c r="G269" s="2">
        <v>0.73609999999999998</v>
      </c>
      <c r="H269" s="2">
        <v>0.80689999999999995</v>
      </c>
      <c r="I269" s="2">
        <v>0.75729999999999997</v>
      </c>
      <c r="J269" s="2">
        <v>0.78180000000000005</v>
      </c>
      <c r="K269" s="2">
        <v>0.79700000000000004</v>
      </c>
      <c r="L269" s="2">
        <v>0.76470000000000005</v>
      </c>
      <c r="M269" s="2">
        <v>0.74360000000000004</v>
      </c>
      <c r="N269" s="2">
        <v>0.61029999999999995</v>
      </c>
      <c r="O269" s="2">
        <v>0.71009999999999995</v>
      </c>
    </row>
    <row r="270" spans="1:15" x14ac:dyDescent="0.3">
      <c r="A270" t="str">
        <f t="shared" si="4"/>
        <v>GS12-GCP LF OFFPK</v>
      </c>
      <c r="B270" t="s">
        <v>127</v>
      </c>
      <c r="C270" t="s">
        <v>48</v>
      </c>
      <c r="D270" s="2">
        <v>0.60919999999999996</v>
      </c>
      <c r="E270" s="2">
        <v>0.59260000000000002</v>
      </c>
      <c r="F270" s="2">
        <v>0.59609999999999996</v>
      </c>
      <c r="G270" s="2">
        <v>0.51739999999999997</v>
      </c>
      <c r="H270" s="2">
        <v>0.52959999999999996</v>
      </c>
      <c r="I270" s="2">
        <v>0.5232</v>
      </c>
      <c r="J270" s="2">
        <v>0.54420000000000002</v>
      </c>
      <c r="K270" s="2">
        <v>0.55530000000000002</v>
      </c>
      <c r="L270" s="2">
        <v>0.52900000000000003</v>
      </c>
      <c r="M270" s="2">
        <v>0.50819999999999999</v>
      </c>
      <c r="N270" s="2">
        <v>0.52700000000000002</v>
      </c>
      <c r="O270" s="2">
        <v>0.60189999999999999</v>
      </c>
    </row>
    <row r="271" spans="1:15" x14ac:dyDescent="0.3">
      <c r="A271" t="str">
        <f t="shared" si="4"/>
        <v>GS12-CP LF</v>
      </c>
      <c r="B271" t="s">
        <v>127</v>
      </c>
      <c r="C271" t="s">
        <v>49</v>
      </c>
      <c r="D271" s="2">
        <v>1.1761999999999999</v>
      </c>
      <c r="E271" s="2">
        <v>0.6119</v>
      </c>
      <c r="F271" s="2">
        <v>1.0633999999999999</v>
      </c>
      <c r="G271" s="2">
        <v>0.60450000000000004</v>
      </c>
      <c r="H271" s="2">
        <v>0.66910000000000003</v>
      </c>
      <c r="I271" s="2">
        <v>0.56950000000000001</v>
      </c>
      <c r="J271" s="2">
        <v>0.62570000000000003</v>
      </c>
      <c r="K271" s="2">
        <v>0.63880000000000003</v>
      </c>
      <c r="L271" s="2">
        <v>0.62290000000000001</v>
      </c>
      <c r="M271" s="2">
        <v>0.59909999999999997</v>
      </c>
      <c r="N271" s="2">
        <v>0.53390000000000004</v>
      </c>
      <c r="O271" s="2">
        <v>0.83650000000000002</v>
      </c>
    </row>
    <row r="272" spans="1:15" x14ac:dyDescent="0.3">
      <c r="A272" t="str">
        <f t="shared" si="4"/>
        <v>GS12-REL PREC:</v>
      </c>
      <c r="B272" t="s">
        <v>127</v>
      </c>
      <c r="C272" t="s">
        <v>50</v>
      </c>
    </row>
    <row r="273" spans="1:15" x14ac:dyDescent="0.3">
      <c r="A273" t="str">
        <f t="shared" si="4"/>
        <v>GS12-NCP RP</v>
      </c>
      <c r="B273" t="s">
        <v>127</v>
      </c>
      <c r="C273" t="s">
        <v>51</v>
      </c>
      <c r="D273" s="2">
        <v>4.2500000000000003E-2</v>
      </c>
      <c r="E273" s="2">
        <v>3.9699999999999999E-2</v>
      </c>
      <c r="F273" s="2">
        <v>4.3700000000000003E-2</v>
      </c>
      <c r="G273" s="2">
        <v>4.1099999999999998E-2</v>
      </c>
      <c r="H273" s="2">
        <v>3.7400000000000003E-2</v>
      </c>
      <c r="I273" s="2">
        <v>3.44E-2</v>
      </c>
      <c r="J273" s="2">
        <v>3.5200000000000002E-2</v>
      </c>
      <c r="K273" s="2">
        <v>4.2999999999999997E-2</v>
      </c>
      <c r="L273" s="2">
        <v>3.6499999999999998E-2</v>
      </c>
      <c r="M273" s="2">
        <v>4.7899999999999998E-2</v>
      </c>
      <c r="N273" s="2">
        <v>5.0500000000000003E-2</v>
      </c>
      <c r="O273" s="2">
        <v>5.6000000000000001E-2</v>
      </c>
    </row>
    <row r="274" spans="1:15" x14ac:dyDescent="0.3">
      <c r="A274" t="str">
        <f t="shared" si="4"/>
        <v>GS12-NCP RP ONPK</v>
      </c>
      <c r="B274" t="s">
        <v>127</v>
      </c>
      <c r="C274" t="s">
        <v>52</v>
      </c>
      <c r="D274" s="2">
        <v>4.1099999999999998E-2</v>
      </c>
      <c r="E274" s="2">
        <v>3.7999999999999999E-2</v>
      </c>
      <c r="F274" s="2">
        <v>4.1300000000000003E-2</v>
      </c>
      <c r="G274" s="2">
        <v>3.9399999999999998E-2</v>
      </c>
      <c r="H274" s="2">
        <v>3.6900000000000002E-2</v>
      </c>
      <c r="I274" s="2">
        <v>3.3799999999999997E-2</v>
      </c>
      <c r="J274" s="2">
        <v>3.5099999999999999E-2</v>
      </c>
      <c r="K274" s="2">
        <v>4.2599999999999999E-2</v>
      </c>
      <c r="L274" s="2">
        <v>3.5099999999999999E-2</v>
      </c>
      <c r="M274" s="2">
        <v>4.7199999999999999E-2</v>
      </c>
      <c r="N274" s="2">
        <v>4.7600000000000003E-2</v>
      </c>
      <c r="O274" s="2">
        <v>5.4899999999999997E-2</v>
      </c>
    </row>
    <row r="275" spans="1:15" x14ac:dyDescent="0.3">
      <c r="A275" t="str">
        <f t="shared" si="4"/>
        <v>GS12-NCP RP OFFPK</v>
      </c>
      <c r="B275" t="s">
        <v>127</v>
      </c>
      <c r="C275" t="s">
        <v>53</v>
      </c>
      <c r="D275" s="2">
        <v>4.2099999999999999E-2</v>
      </c>
      <c r="E275" s="2">
        <v>3.9800000000000002E-2</v>
      </c>
      <c r="F275" s="2">
        <v>4.3700000000000003E-2</v>
      </c>
      <c r="G275" s="2">
        <v>4.0500000000000001E-2</v>
      </c>
      <c r="H275" s="2">
        <v>3.5799999999999998E-2</v>
      </c>
      <c r="I275" s="2">
        <v>3.4000000000000002E-2</v>
      </c>
      <c r="J275" s="2">
        <v>3.4599999999999999E-2</v>
      </c>
      <c r="K275" s="2">
        <v>4.1300000000000003E-2</v>
      </c>
      <c r="L275" s="2">
        <v>3.6499999999999998E-2</v>
      </c>
      <c r="M275" s="2">
        <v>4.6399999999999997E-2</v>
      </c>
      <c r="N275" s="2">
        <v>4.99E-2</v>
      </c>
      <c r="O275" s="2">
        <v>5.4899999999999997E-2</v>
      </c>
    </row>
    <row r="276" spans="1:15" x14ac:dyDescent="0.3">
      <c r="A276" t="str">
        <f t="shared" si="4"/>
        <v>GS12-GCP RP</v>
      </c>
      <c r="B276" t="s">
        <v>127</v>
      </c>
      <c r="C276" t="s">
        <v>54</v>
      </c>
      <c r="D276" s="2">
        <v>5.8799999999999998E-2</v>
      </c>
      <c r="E276" s="2">
        <v>5.33E-2</v>
      </c>
      <c r="F276" s="2">
        <v>5.57E-2</v>
      </c>
      <c r="G276" s="2">
        <v>5.1799999999999999E-2</v>
      </c>
      <c r="H276" s="2">
        <v>4.7100000000000003E-2</v>
      </c>
      <c r="I276" s="2">
        <v>4.3299999999999998E-2</v>
      </c>
      <c r="J276" s="2">
        <v>4.5100000000000001E-2</v>
      </c>
      <c r="K276" s="2">
        <v>5.0200000000000002E-2</v>
      </c>
      <c r="L276" s="2">
        <v>4.7300000000000002E-2</v>
      </c>
      <c r="M276" s="2">
        <v>5.6399999999999999E-2</v>
      </c>
      <c r="N276" s="2">
        <v>6.4199999999999993E-2</v>
      </c>
      <c r="O276" s="2">
        <v>7.46E-2</v>
      </c>
    </row>
    <row r="277" spans="1:15" x14ac:dyDescent="0.3">
      <c r="A277" t="str">
        <f t="shared" si="4"/>
        <v>GS12-GCP RP ONPK</v>
      </c>
      <c r="B277" t="s">
        <v>127</v>
      </c>
      <c r="C277" t="s">
        <v>55</v>
      </c>
      <c r="D277" s="2">
        <v>6.2899999999999998E-2</v>
      </c>
      <c r="E277" s="2">
        <v>5.2499999999999998E-2</v>
      </c>
      <c r="F277" s="2">
        <v>6.0100000000000001E-2</v>
      </c>
      <c r="G277" s="2">
        <v>5.1799999999999999E-2</v>
      </c>
      <c r="H277" s="2">
        <v>4.7100000000000003E-2</v>
      </c>
      <c r="I277" s="2">
        <v>4.3299999999999998E-2</v>
      </c>
      <c r="J277" s="2">
        <v>4.5100000000000001E-2</v>
      </c>
      <c r="K277" s="2">
        <v>5.0200000000000002E-2</v>
      </c>
      <c r="L277" s="2">
        <v>4.7300000000000002E-2</v>
      </c>
      <c r="M277" s="2">
        <v>5.6399999999999999E-2</v>
      </c>
      <c r="N277" s="2">
        <v>6.8199999999999997E-2</v>
      </c>
      <c r="O277" s="2">
        <v>7.7399999999999997E-2</v>
      </c>
    </row>
    <row r="278" spans="1:15" x14ac:dyDescent="0.3">
      <c r="A278" t="str">
        <f t="shared" si="4"/>
        <v>GS12-GCP RP OFFPK</v>
      </c>
      <c r="B278" t="s">
        <v>127</v>
      </c>
      <c r="C278" t="s">
        <v>56</v>
      </c>
      <c r="D278" s="2">
        <v>5.8799999999999998E-2</v>
      </c>
      <c r="E278" s="2">
        <v>5.33E-2</v>
      </c>
      <c r="F278" s="2">
        <v>5.57E-2</v>
      </c>
      <c r="G278" s="2">
        <v>5.1400000000000001E-2</v>
      </c>
      <c r="H278" s="2">
        <v>5.04E-2</v>
      </c>
      <c r="I278" s="2">
        <v>4.3999999999999997E-2</v>
      </c>
      <c r="J278" s="2">
        <v>4.3900000000000002E-2</v>
      </c>
      <c r="K278" s="2">
        <v>5.3699999999999998E-2</v>
      </c>
      <c r="L278" s="2">
        <v>4.9200000000000001E-2</v>
      </c>
      <c r="M278" s="2">
        <v>6.0100000000000001E-2</v>
      </c>
      <c r="N278" s="2">
        <v>6.4199999999999993E-2</v>
      </c>
      <c r="O278" s="2">
        <v>7.46E-2</v>
      </c>
    </row>
    <row r="279" spans="1:15" x14ac:dyDescent="0.3">
      <c r="A279" t="str">
        <f t="shared" si="4"/>
        <v>GS12-CP RP</v>
      </c>
      <c r="B279" t="s">
        <v>127</v>
      </c>
      <c r="C279" t="s">
        <v>57</v>
      </c>
      <c r="D279" s="2">
        <v>6.4899999999999999E-2</v>
      </c>
      <c r="E279" s="2">
        <v>5.1400000000000001E-2</v>
      </c>
      <c r="F279" s="2">
        <v>6.2300000000000001E-2</v>
      </c>
      <c r="G279" s="2">
        <v>5.5800000000000002E-2</v>
      </c>
      <c r="H279" s="2">
        <v>4.5199999999999997E-2</v>
      </c>
      <c r="I279" s="2">
        <v>4.2599999999999999E-2</v>
      </c>
      <c r="J279" s="2">
        <v>4.65E-2</v>
      </c>
      <c r="K279" s="2">
        <v>4.99E-2</v>
      </c>
      <c r="L279" s="2">
        <v>4.7800000000000002E-2</v>
      </c>
      <c r="M279" s="2">
        <v>5.62E-2</v>
      </c>
      <c r="N279" s="2">
        <v>6.7100000000000007E-2</v>
      </c>
      <c r="O279" s="2">
        <v>7.9100000000000004E-2</v>
      </c>
    </row>
    <row r="280" spans="1:15" x14ac:dyDescent="0.3">
      <c r="A280" t="str">
        <f t="shared" si="4"/>
        <v>GS12-SAMPLE SIZE:</v>
      </c>
      <c r="B280" t="s">
        <v>127</v>
      </c>
      <c r="C280" t="s">
        <v>58</v>
      </c>
    </row>
    <row r="281" spans="1:15" x14ac:dyDescent="0.3">
      <c r="A281" t="str">
        <f t="shared" si="4"/>
        <v>GS12-GCPSZ</v>
      </c>
      <c r="B281" t="s">
        <v>127</v>
      </c>
      <c r="C281" t="s">
        <v>59</v>
      </c>
      <c r="D281">
        <v>357</v>
      </c>
      <c r="E281">
        <v>353</v>
      </c>
      <c r="F281">
        <v>353</v>
      </c>
      <c r="G281">
        <v>327</v>
      </c>
      <c r="H281">
        <v>342</v>
      </c>
      <c r="I281">
        <v>348</v>
      </c>
      <c r="J281">
        <v>327</v>
      </c>
      <c r="K281">
        <v>341</v>
      </c>
      <c r="L281">
        <v>353</v>
      </c>
      <c r="M281">
        <v>356</v>
      </c>
      <c r="N281">
        <v>346</v>
      </c>
      <c r="O281">
        <v>356</v>
      </c>
    </row>
    <row r="282" spans="1:15" x14ac:dyDescent="0.3">
      <c r="A282" t="str">
        <f t="shared" si="4"/>
        <v>GS12-GCPSZ ONPK</v>
      </c>
      <c r="B282" t="s">
        <v>127</v>
      </c>
      <c r="C282" t="s">
        <v>60</v>
      </c>
      <c r="D282">
        <v>357</v>
      </c>
      <c r="E282">
        <v>353</v>
      </c>
      <c r="F282">
        <v>353</v>
      </c>
      <c r="G282">
        <v>327</v>
      </c>
      <c r="H282">
        <v>342</v>
      </c>
      <c r="I282">
        <v>348</v>
      </c>
      <c r="J282">
        <v>327</v>
      </c>
      <c r="K282">
        <v>341</v>
      </c>
      <c r="L282">
        <v>353</v>
      </c>
      <c r="M282">
        <v>356</v>
      </c>
      <c r="N282">
        <v>346</v>
      </c>
      <c r="O282">
        <v>356</v>
      </c>
    </row>
    <row r="283" spans="1:15" x14ac:dyDescent="0.3">
      <c r="A283" t="str">
        <f t="shared" si="4"/>
        <v>GS12-GCPSZ OFFPK</v>
      </c>
      <c r="B283" t="s">
        <v>127</v>
      </c>
      <c r="C283" t="s">
        <v>61</v>
      </c>
      <c r="D283">
        <v>357</v>
      </c>
      <c r="E283">
        <v>353</v>
      </c>
      <c r="F283">
        <v>353</v>
      </c>
      <c r="G283">
        <v>327</v>
      </c>
      <c r="H283">
        <v>342</v>
      </c>
      <c r="I283">
        <v>348</v>
      </c>
      <c r="J283">
        <v>327</v>
      </c>
      <c r="K283">
        <v>341</v>
      </c>
      <c r="L283">
        <v>353</v>
      </c>
      <c r="M283">
        <v>356</v>
      </c>
      <c r="N283">
        <v>346</v>
      </c>
      <c r="O283">
        <v>356</v>
      </c>
    </row>
    <row r="284" spans="1:15" x14ac:dyDescent="0.3">
      <c r="A284" t="str">
        <f t="shared" si="4"/>
        <v>GS12-CPSZ</v>
      </c>
      <c r="B284" t="s">
        <v>127</v>
      </c>
      <c r="C284" t="s">
        <v>62</v>
      </c>
      <c r="D284">
        <v>357</v>
      </c>
      <c r="E284">
        <v>353</v>
      </c>
      <c r="F284">
        <v>353</v>
      </c>
      <c r="G284">
        <v>327</v>
      </c>
      <c r="H284">
        <v>342</v>
      </c>
      <c r="I284">
        <v>348</v>
      </c>
      <c r="J284">
        <v>327</v>
      </c>
      <c r="K284">
        <v>341</v>
      </c>
      <c r="L284">
        <v>353</v>
      </c>
      <c r="M284">
        <v>356</v>
      </c>
      <c r="N284">
        <v>346</v>
      </c>
      <c r="O284">
        <v>356</v>
      </c>
    </row>
    <row r="285" spans="1:15" x14ac:dyDescent="0.3">
      <c r="A285" t="str">
        <f t="shared" si="4"/>
        <v xml:space="preserve">GS12 -GS(T)-1 General Service Non Demand including TOU (0-20 kW)  (Sampled) </v>
      </c>
      <c r="B285" t="s">
        <v>125</v>
      </c>
      <c r="C285" t="s">
        <v>126</v>
      </c>
    </row>
    <row r="286" spans="1:15" x14ac:dyDescent="0.3">
      <c r="A286" t="str">
        <f t="shared" si="4"/>
        <v xml:space="preserve">GS12-MONTH </v>
      </c>
      <c r="B286" t="s">
        <v>127</v>
      </c>
      <c r="C286" t="s">
        <v>3</v>
      </c>
      <c r="D286" s="1">
        <v>41640</v>
      </c>
      <c r="E286" s="1">
        <v>41671</v>
      </c>
      <c r="F286" s="1">
        <v>41699</v>
      </c>
      <c r="G286" s="1">
        <v>41730</v>
      </c>
      <c r="H286" s="1">
        <v>41760</v>
      </c>
      <c r="I286" s="1">
        <v>41791</v>
      </c>
      <c r="J286" s="1">
        <v>41821</v>
      </c>
      <c r="K286" s="1">
        <v>41852</v>
      </c>
      <c r="L286" s="1">
        <v>41883</v>
      </c>
      <c r="M286" s="1">
        <v>41913</v>
      </c>
      <c r="N286" s="1">
        <v>41944</v>
      </c>
      <c r="O286" s="1">
        <v>41974</v>
      </c>
    </row>
    <row r="287" spans="1:15" x14ac:dyDescent="0.3">
      <c r="A287" t="str">
        <f t="shared" si="4"/>
        <v>GS12-SDR GCP</v>
      </c>
      <c r="B287" t="s">
        <v>127</v>
      </c>
      <c r="C287" t="s">
        <v>81</v>
      </c>
      <c r="D287">
        <v>0.94199999999999995</v>
      </c>
      <c r="E287">
        <v>0.95899999999999996</v>
      </c>
      <c r="F287">
        <v>0.89400000000000002</v>
      </c>
      <c r="G287">
        <v>0.97399999999999998</v>
      </c>
      <c r="H287">
        <v>0.90500000000000003</v>
      </c>
      <c r="I287">
        <v>0.95699999999999996</v>
      </c>
      <c r="J287">
        <v>0.91100000000000003</v>
      </c>
      <c r="K287">
        <v>0.92300000000000004</v>
      </c>
      <c r="L287">
        <v>0.94299999999999995</v>
      </c>
      <c r="M287">
        <v>1.0009999999999999</v>
      </c>
      <c r="N287">
        <v>1.002</v>
      </c>
      <c r="O287">
        <v>0.96299999999999997</v>
      </c>
    </row>
    <row r="288" spans="1:15" x14ac:dyDescent="0.3">
      <c r="A288" t="str">
        <f t="shared" si="4"/>
        <v>GS12-SDR GCP ONPK</v>
      </c>
      <c r="B288" t="s">
        <v>127</v>
      </c>
      <c r="C288" t="s">
        <v>82</v>
      </c>
      <c r="D288">
        <v>0.83399999999999996</v>
      </c>
      <c r="E288">
        <v>0.755</v>
      </c>
      <c r="F288">
        <v>0.78</v>
      </c>
      <c r="G288">
        <v>0.97399999999999998</v>
      </c>
      <c r="H288">
        <v>0.90500000000000003</v>
      </c>
      <c r="I288">
        <v>0.95699999999999996</v>
      </c>
      <c r="J288">
        <v>0.91100000000000003</v>
      </c>
      <c r="K288">
        <v>0.92300000000000004</v>
      </c>
      <c r="L288">
        <v>0.94299999999999995</v>
      </c>
      <c r="M288">
        <v>1.0009999999999999</v>
      </c>
      <c r="N288">
        <v>0.97799999999999998</v>
      </c>
      <c r="O288">
        <v>0.85799999999999998</v>
      </c>
    </row>
    <row r="289" spans="1:15" x14ac:dyDescent="0.3">
      <c r="A289" t="str">
        <f t="shared" si="4"/>
        <v>GS12-SDR GCP OFFP</v>
      </c>
      <c r="B289" t="s">
        <v>127</v>
      </c>
      <c r="C289" t="s">
        <v>134</v>
      </c>
      <c r="D289">
        <v>0.94199999999999995</v>
      </c>
      <c r="E289">
        <v>0.95899999999999996</v>
      </c>
      <c r="F289">
        <v>0.89400000000000002</v>
      </c>
      <c r="G289">
        <v>0.88800000000000001</v>
      </c>
      <c r="H289">
        <v>0.96899999999999997</v>
      </c>
      <c r="I289">
        <v>0.90600000000000003</v>
      </c>
      <c r="J289">
        <v>0.86899999999999999</v>
      </c>
      <c r="K289">
        <v>0.92900000000000005</v>
      </c>
      <c r="L289">
        <v>0.93100000000000005</v>
      </c>
      <c r="M289">
        <v>1.006</v>
      </c>
      <c r="N289">
        <v>1.002</v>
      </c>
      <c r="O289">
        <v>0.96299999999999997</v>
      </c>
    </row>
    <row r="290" spans="1:15" x14ac:dyDescent="0.3">
      <c r="A290" t="str">
        <f t="shared" si="4"/>
        <v>GS12-SDR CP</v>
      </c>
      <c r="B290" t="s">
        <v>127</v>
      </c>
      <c r="C290" t="s">
        <v>84</v>
      </c>
      <c r="D290">
        <v>0.62</v>
      </c>
      <c r="E290">
        <v>0.86899999999999999</v>
      </c>
      <c r="F290">
        <v>0.52900000000000003</v>
      </c>
      <c r="G290">
        <v>0.92800000000000005</v>
      </c>
      <c r="H290">
        <v>0.77900000000000003</v>
      </c>
      <c r="I290">
        <v>0.92800000000000005</v>
      </c>
      <c r="J290">
        <v>0.88100000000000001</v>
      </c>
      <c r="K290">
        <v>0.85</v>
      </c>
      <c r="L290">
        <v>0.89</v>
      </c>
      <c r="M290">
        <v>0.91500000000000004</v>
      </c>
      <c r="N290">
        <v>1.046</v>
      </c>
      <c r="O290">
        <v>0.71499999999999997</v>
      </c>
    </row>
    <row r="291" spans="1:15" x14ac:dyDescent="0.3">
      <c r="A291" t="str">
        <f t="shared" si="4"/>
        <v>GS12-I   SDR GCP</v>
      </c>
      <c r="B291" t="s">
        <v>127</v>
      </c>
      <c r="C291" t="s">
        <v>135</v>
      </c>
      <c r="D291">
        <v>0.86</v>
      </c>
      <c r="E291">
        <v>0.91600000000000004</v>
      </c>
      <c r="F291">
        <v>0.69899999999999995</v>
      </c>
      <c r="G291">
        <v>0.82499999999999996</v>
      </c>
      <c r="H291">
        <v>0.86399999999999999</v>
      </c>
      <c r="I291">
        <v>1.1539999999999999</v>
      </c>
      <c r="J291">
        <v>0.89500000000000002</v>
      </c>
      <c r="K291">
        <v>0.995</v>
      </c>
      <c r="L291">
        <v>0.98199999999999998</v>
      </c>
      <c r="M291">
        <v>1.1559999999999999</v>
      </c>
      <c r="N291">
        <v>0.88</v>
      </c>
      <c r="O291">
        <v>0.89700000000000002</v>
      </c>
    </row>
    <row r="292" spans="1:15" x14ac:dyDescent="0.3">
      <c r="A292" t="str">
        <f t="shared" si="4"/>
        <v>GS12-I   SDR GCP ONPK</v>
      </c>
      <c r="B292" t="s">
        <v>127</v>
      </c>
      <c r="C292" t="s">
        <v>136</v>
      </c>
      <c r="D292">
        <v>0.78700000000000003</v>
      </c>
      <c r="E292">
        <v>0.57799999999999996</v>
      </c>
      <c r="F292">
        <v>0.61299999999999999</v>
      </c>
      <c r="G292">
        <v>0.82499999999999996</v>
      </c>
      <c r="H292">
        <v>0.86399999999999999</v>
      </c>
      <c r="I292">
        <v>1.1539999999999999</v>
      </c>
      <c r="J292">
        <v>0.89500000000000002</v>
      </c>
      <c r="K292">
        <v>0.995</v>
      </c>
      <c r="L292">
        <v>0.98199999999999998</v>
      </c>
      <c r="M292">
        <v>1.1559999999999999</v>
      </c>
      <c r="N292">
        <v>0.96</v>
      </c>
      <c r="O292">
        <v>0.878</v>
      </c>
    </row>
    <row r="293" spans="1:15" x14ac:dyDescent="0.3">
      <c r="A293" t="str">
        <f t="shared" si="4"/>
        <v>GS12-I   SDR GCP OFFPK</v>
      </c>
      <c r="B293" t="s">
        <v>127</v>
      </c>
      <c r="C293" t="s">
        <v>137</v>
      </c>
      <c r="D293">
        <v>0.86</v>
      </c>
      <c r="E293">
        <v>0.91600000000000004</v>
      </c>
      <c r="F293">
        <v>0.69899999999999995</v>
      </c>
      <c r="G293">
        <v>0.749</v>
      </c>
      <c r="H293">
        <v>1.1679999999999999</v>
      </c>
      <c r="I293">
        <v>0.99199999999999999</v>
      </c>
      <c r="J293">
        <v>0.94399999999999995</v>
      </c>
      <c r="K293">
        <v>1.0369999999999999</v>
      </c>
      <c r="L293">
        <v>1.0860000000000001</v>
      </c>
      <c r="M293">
        <v>1.3420000000000001</v>
      </c>
      <c r="N293">
        <v>0.88</v>
      </c>
      <c r="O293">
        <v>0.89700000000000002</v>
      </c>
    </row>
    <row r="294" spans="1:15" x14ac:dyDescent="0.3">
      <c r="A294" t="str">
        <f t="shared" si="4"/>
        <v>GS12-I   SDR CP</v>
      </c>
      <c r="B294" t="s">
        <v>127</v>
      </c>
      <c r="C294" t="s">
        <v>138</v>
      </c>
      <c r="D294">
        <v>0.64600000000000002</v>
      </c>
      <c r="E294">
        <v>0.68200000000000005</v>
      </c>
      <c r="F294">
        <v>0.36699999999999999</v>
      </c>
      <c r="G294">
        <v>0.85199999999999998</v>
      </c>
      <c r="H294">
        <v>0.77600000000000002</v>
      </c>
      <c r="I294">
        <v>0.94699999999999995</v>
      </c>
      <c r="J294">
        <v>0.77700000000000002</v>
      </c>
      <c r="K294">
        <v>0.86499999999999999</v>
      </c>
      <c r="L294">
        <v>1.056</v>
      </c>
      <c r="M294">
        <v>0.96899999999999997</v>
      </c>
      <c r="N294">
        <v>0.91300000000000003</v>
      </c>
      <c r="O294">
        <v>0.64500000000000002</v>
      </c>
    </row>
    <row r="295" spans="1:15" x14ac:dyDescent="0.3">
      <c r="A295" t="str">
        <f t="shared" si="4"/>
        <v>GS12-II  SDR GCP</v>
      </c>
      <c r="B295" t="s">
        <v>127</v>
      </c>
      <c r="C295" t="s">
        <v>139</v>
      </c>
      <c r="D295">
        <v>1.746</v>
      </c>
      <c r="E295">
        <v>1.9139999999999999</v>
      </c>
      <c r="F295">
        <v>1.742</v>
      </c>
      <c r="G295">
        <v>2.0409999999999999</v>
      </c>
      <c r="H295">
        <v>1.86</v>
      </c>
      <c r="I295">
        <v>1.7889999999999999</v>
      </c>
      <c r="J295">
        <v>1.895</v>
      </c>
      <c r="K295">
        <v>1.9319999999999999</v>
      </c>
      <c r="L295">
        <v>1.907</v>
      </c>
      <c r="M295">
        <v>1.9610000000000001</v>
      </c>
      <c r="N295">
        <v>1.9430000000000001</v>
      </c>
      <c r="O295">
        <v>1.923</v>
      </c>
    </row>
    <row r="296" spans="1:15" x14ac:dyDescent="0.3">
      <c r="A296" t="str">
        <f t="shared" si="4"/>
        <v>GS12-II  SDR GCP ONPK</v>
      </c>
      <c r="B296" t="s">
        <v>127</v>
      </c>
      <c r="C296" t="s">
        <v>140</v>
      </c>
      <c r="D296">
        <v>1.6679999999999999</v>
      </c>
      <c r="E296">
        <v>1.7190000000000001</v>
      </c>
      <c r="F296">
        <v>1.5629999999999999</v>
      </c>
      <c r="G296">
        <v>2.0409999999999999</v>
      </c>
      <c r="H296">
        <v>1.86</v>
      </c>
      <c r="I296">
        <v>1.7889999999999999</v>
      </c>
      <c r="J296">
        <v>1.895</v>
      </c>
      <c r="K296">
        <v>1.9319999999999999</v>
      </c>
      <c r="L296">
        <v>1.907</v>
      </c>
      <c r="M296">
        <v>1.9610000000000001</v>
      </c>
      <c r="N296">
        <v>2.0449999999999999</v>
      </c>
      <c r="O296">
        <v>1.665</v>
      </c>
    </row>
    <row r="297" spans="1:15" x14ac:dyDescent="0.3">
      <c r="A297" t="str">
        <f t="shared" si="4"/>
        <v>GS12-II  SDR GCP OFFPK</v>
      </c>
      <c r="B297" t="s">
        <v>127</v>
      </c>
      <c r="C297" t="s">
        <v>141</v>
      </c>
      <c r="D297">
        <v>1.746</v>
      </c>
      <c r="E297">
        <v>1.9139999999999999</v>
      </c>
      <c r="F297">
        <v>1.742</v>
      </c>
      <c r="G297">
        <v>1.919</v>
      </c>
      <c r="H297">
        <v>1.915</v>
      </c>
      <c r="I297">
        <v>1.8240000000000001</v>
      </c>
      <c r="J297">
        <v>1.823</v>
      </c>
      <c r="K297">
        <v>1.923</v>
      </c>
      <c r="L297">
        <v>1.76</v>
      </c>
      <c r="M297">
        <v>1.796</v>
      </c>
      <c r="N297">
        <v>1.9430000000000001</v>
      </c>
      <c r="O297">
        <v>1.923</v>
      </c>
    </row>
    <row r="298" spans="1:15" x14ac:dyDescent="0.3">
      <c r="A298" t="str">
        <f t="shared" si="4"/>
        <v>GS12-II  SDR CP</v>
      </c>
      <c r="B298" t="s">
        <v>127</v>
      </c>
      <c r="C298" t="s">
        <v>142</v>
      </c>
      <c r="D298">
        <v>1.5669999999999999</v>
      </c>
      <c r="E298">
        <v>1.8320000000000001</v>
      </c>
      <c r="F298">
        <v>1.054</v>
      </c>
      <c r="G298">
        <v>1.9219999999999999</v>
      </c>
      <c r="H298">
        <v>1.627</v>
      </c>
      <c r="I298">
        <v>1.9079999999999999</v>
      </c>
      <c r="J298">
        <v>1.885</v>
      </c>
      <c r="K298">
        <v>1.74</v>
      </c>
      <c r="L298">
        <v>1.7549999999999999</v>
      </c>
      <c r="M298">
        <v>1.796</v>
      </c>
      <c r="N298">
        <v>2.0950000000000002</v>
      </c>
      <c r="O298">
        <v>1.4850000000000001</v>
      </c>
    </row>
    <row r="299" spans="1:15" x14ac:dyDescent="0.3">
      <c r="A299" t="str">
        <f t="shared" si="4"/>
        <v>GS12-III SDR GCP</v>
      </c>
      <c r="B299" t="s">
        <v>127</v>
      </c>
      <c r="C299" t="s">
        <v>143</v>
      </c>
      <c r="D299">
        <v>3.335</v>
      </c>
      <c r="E299">
        <v>3.3119999999999998</v>
      </c>
      <c r="F299">
        <v>3.35</v>
      </c>
      <c r="G299">
        <v>3.4780000000000002</v>
      </c>
      <c r="H299">
        <v>2.9449999999999998</v>
      </c>
      <c r="I299">
        <v>2.9780000000000002</v>
      </c>
      <c r="J299">
        <v>2.9630000000000001</v>
      </c>
      <c r="K299">
        <v>2.9409999999999998</v>
      </c>
      <c r="L299">
        <v>3.161</v>
      </c>
      <c r="M299">
        <v>3.1659999999999999</v>
      </c>
      <c r="N299">
        <v>3.52</v>
      </c>
      <c r="O299">
        <v>3.2879999999999998</v>
      </c>
    </row>
    <row r="300" spans="1:15" x14ac:dyDescent="0.3">
      <c r="A300" t="str">
        <f t="shared" si="4"/>
        <v>GS12-III SDR GCP ONPK</v>
      </c>
      <c r="B300" t="s">
        <v>127</v>
      </c>
      <c r="C300" t="s">
        <v>144</v>
      </c>
      <c r="D300">
        <v>2.661</v>
      </c>
      <c r="E300">
        <v>2.4300000000000002</v>
      </c>
      <c r="F300">
        <v>2.786</v>
      </c>
      <c r="G300">
        <v>3.4780000000000002</v>
      </c>
      <c r="H300">
        <v>2.9449999999999998</v>
      </c>
      <c r="I300">
        <v>2.9780000000000002</v>
      </c>
      <c r="J300">
        <v>2.9630000000000001</v>
      </c>
      <c r="K300">
        <v>2.9409999999999998</v>
      </c>
      <c r="L300">
        <v>3.161</v>
      </c>
      <c r="M300">
        <v>3.1659999999999999</v>
      </c>
      <c r="N300">
        <v>3.129</v>
      </c>
      <c r="O300">
        <v>2.867</v>
      </c>
    </row>
    <row r="301" spans="1:15" x14ac:dyDescent="0.3">
      <c r="A301" t="str">
        <f t="shared" si="4"/>
        <v>GS12-III SDR GCP OFFPK</v>
      </c>
      <c r="B301" t="s">
        <v>127</v>
      </c>
      <c r="C301" t="s">
        <v>145</v>
      </c>
      <c r="D301">
        <v>3.335</v>
      </c>
      <c r="E301">
        <v>3.3119999999999998</v>
      </c>
      <c r="F301">
        <v>3.35</v>
      </c>
      <c r="G301">
        <v>2.952</v>
      </c>
      <c r="H301">
        <v>2.7170000000000001</v>
      </c>
      <c r="I301">
        <v>2.7989999999999999</v>
      </c>
      <c r="J301">
        <v>2.641</v>
      </c>
      <c r="K301">
        <v>2.8519999999999999</v>
      </c>
      <c r="L301">
        <v>3.0510000000000002</v>
      </c>
      <c r="M301">
        <v>2.895</v>
      </c>
      <c r="N301">
        <v>3.52</v>
      </c>
      <c r="O301">
        <v>3.2879999999999998</v>
      </c>
    </row>
    <row r="302" spans="1:15" x14ac:dyDescent="0.3">
      <c r="A302" t="str">
        <f t="shared" si="4"/>
        <v>GS12-III SDR CP</v>
      </c>
      <c r="B302" t="s">
        <v>127</v>
      </c>
      <c r="C302" t="s">
        <v>146</v>
      </c>
      <c r="D302">
        <v>1.468</v>
      </c>
      <c r="E302">
        <v>3.0289999999999999</v>
      </c>
      <c r="F302">
        <v>1.92</v>
      </c>
      <c r="G302">
        <v>3.105</v>
      </c>
      <c r="H302">
        <v>2.544</v>
      </c>
      <c r="I302">
        <v>3.0089999999999999</v>
      </c>
      <c r="J302">
        <v>2.9340000000000002</v>
      </c>
      <c r="K302">
        <v>2.8769999999999998</v>
      </c>
      <c r="L302">
        <v>2.8029999999999999</v>
      </c>
      <c r="M302">
        <v>3.0630000000000002</v>
      </c>
      <c r="N302">
        <v>3.613</v>
      </c>
      <c r="O302">
        <v>2.3250000000000002</v>
      </c>
    </row>
    <row r="303" spans="1:15" x14ac:dyDescent="0.3">
      <c r="A303" t="str">
        <f t="shared" si="4"/>
        <v>GS12-IV  SDR GCP</v>
      </c>
      <c r="B303" t="s">
        <v>127</v>
      </c>
      <c r="C303" t="s">
        <v>147</v>
      </c>
      <c r="D303">
        <v>5.5590000000000002</v>
      </c>
      <c r="E303">
        <v>4.7130000000000001</v>
      </c>
      <c r="F303">
        <v>4.7770000000000001</v>
      </c>
      <c r="G303">
        <v>4.3940000000000001</v>
      </c>
      <c r="H303">
        <v>4.8369999999999997</v>
      </c>
      <c r="I303">
        <v>4.4420000000000002</v>
      </c>
      <c r="J303">
        <v>4.4539999999999997</v>
      </c>
      <c r="K303">
        <v>3.621</v>
      </c>
      <c r="L303">
        <v>3.9620000000000002</v>
      </c>
      <c r="M303">
        <v>4.3250000000000002</v>
      </c>
      <c r="N303">
        <v>5.7329999999999997</v>
      </c>
      <c r="O303">
        <v>5.1040000000000001</v>
      </c>
    </row>
    <row r="304" spans="1:15" x14ac:dyDescent="0.3">
      <c r="A304" t="str">
        <f t="shared" si="4"/>
        <v>GS12-IV  SDR GCP ONPK</v>
      </c>
      <c r="B304" t="s">
        <v>127</v>
      </c>
      <c r="C304" t="s">
        <v>148</v>
      </c>
      <c r="D304">
        <v>5.0750000000000002</v>
      </c>
      <c r="E304">
        <v>4.016</v>
      </c>
      <c r="F304">
        <v>4.4640000000000004</v>
      </c>
      <c r="G304">
        <v>4.3940000000000001</v>
      </c>
      <c r="H304">
        <v>4.8369999999999997</v>
      </c>
      <c r="I304">
        <v>4.4420000000000002</v>
      </c>
      <c r="J304">
        <v>4.4539999999999997</v>
      </c>
      <c r="K304">
        <v>3.621</v>
      </c>
      <c r="L304">
        <v>3.9620000000000002</v>
      </c>
      <c r="M304">
        <v>4.3250000000000002</v>
      </c>
      <c r="N304">
        <v>4.9379999999999997</v>
      </c>
      <c r="O304">
        <v>4.4180000000000001</v>
      </c>
    </row>
    <row r="305" spans="1:15" x14ac:dyDescent="0.3">
      <c r="A305" t="str">
        <f t="shared" si="4"/>
        <v>GS12-IV  SDR GCP OFFPK</v>
      </c>
      <c r="B305" t="s">
        <v>127</v>
      </c>
      <c r="C305" t="s">
        <v>149</v>
      </c>
      <c r="D305">
        <v>5.5590000000000002</v>
      </c>
      <c r="E305">
        <v>4.7130000000000001</v>
      </c>
      <c r="F305">
        <v>4.7770000000000001</v>
      </c>
      <c r="G305">
        <v>4.625</v>
      </c>
      <c r="H305">
        <v>4.9800000000000004</v>
      </c>
      <c r="I305">
        <v>4.5119999999999996</v>
      </c>
      <c r="J305">
        <v>3.9729999999999999</v>
      </c>
      <c r="K305">
        <v>3.9969999999999999</v>
      </c>
      <c r="L305">
        <v>3.8730000000000002</v>
      </c>
      <c r="M305">
        <v>4.5860000000000003</v>
      </c>
      <c r="N305">
        <v>5.7329999999999997</v>
      </c>
      <c r="O305">
        <v>5.1040000000000001</v>
      </c>
    </row>
    <row r="306" spans="1:15" x14ac:dyDescent="0.3">
      <c r="A306" t="str">
        <f t="shared" si="4"/>
        <v>GS12-IV  SDR CP</v>
      </c>
      <c r="B306" t="s">
        <v>127</v>
      </c>
      <c r="C306" t="s">
        <v>150</v>
      </c>
      <c r="D306">
        <v>2.1360000000000001</v>
      </c>
      <c r="E306">
        <v>4.673</v>
      </c>
      <c r="F306">
        <v>3.2650000000000001</v>
      </c>
      <c r="G306">
        <v>4.7969999999999997</v>
      </c>
      <c r="H306">
        <v>3.605</v>
      </c>
      <c r="I306">
        <v>4.3710000000000004</v>
      </c>
      <c r="J306">
        <v>4.4059999999999997</v>
      </c>
      <c r="K306">
        <v>3.4809999999999999</v>
      </c>
      <c r="L306">
        <v>3.3639999999999999</v>
      </c>
      <c r="M306">
        <v>4.1680000000000001</v>
      </c>
      <c r="N306">
        <v>5.84</v>
      </c>
      <c r="O306">
        <v>4.0380000000000003</v>
      </c>
    </row>
    <row r="307" spans="1:15" x14ac:dyDescent="0.3">
      <c r="A307" t="str">
        <f t="shared" si="4"/>
        <v xml:space="preserve">GSCU12 -GSCU-1 General Service Constant Usage (0-20 kW) (Sampled) </v>
      </c>
      <c r="B307" t="s">
        <v>151</v>
      </c>
      <c r="C307" t="s">
        <v>152</v>
      </c>
    </row>
    <row r="308" spans="1:15" x14ac:dyDescent="0.3">
      <c r="A308" t="str">
        <f t="shared" si="4"/>
        <v xml:space="preserve">GSCU12-MONTH </v>
      </c>
      <c r="B308" t="s">
        <v>153</v>
      </c>
      <c r="C308" t="s">
        <v>3</v>
      </c>
      <c r="D308" s="1">
        <v>41640</v>
      </c>
      <c r="E308" s="1">
        <v>41671</v>
      </c>
      <c r="F308" s="1">
        <v>41699</v>
      </c>
      <c r="G308" s="1">
        <v>41730</v>
      </c>
      <c r="H308" s="1">
        <v>41760</v>
      </c>
      <c r="I308" s="1">
        <v>41791</v>
      </c>
      <c r="J308" s="1">
        <v>41821</v>
      </c>
      <c r="K308" s="1">
        <v>41852</v>
      </c>
      <c r="L308" s="1">
        <v>41883</v>
      </c>
      <c r="M308" s="1">
        <v>41913</v>
      </c>
      <c r="N308" s="1">
        <v>41944</v>
      </c>
      <c r="O308" s="1">
        <v>41974</v>
      </c>
    </row>
    <row r="309" spans="1:15" x14ac:dyDescent="0.3">
      <c r="A309" t="str">
        <f t="shared" si="4"/>
        <v xml:space="preserve">GSCU12-CUSTOMERS </v>
      </c>
      <c r="B309" t="s">
        <v>153</v>
      </c>
      <c r="C309" t="s">
        <v>4</v>
      </c>
      <c r="D309">
        <v>663</v>
      </c>
      <c r="E309">
        <v>647</v>
      </c>
      <c r="F309">
        <v>2255</v>
      </c>
      <c r="G309">
        <v>2215</v>
      </c>
      <c r="H309">
        <v>2169</v>
      </c>
      <c r="I309">
        <v>2126</v>
      </c>
      <c r="J309">
        <v>12601</v>
      </c>
      <c r="K309">
        <v>12411</v>
      </c>
      <c r="L309">
        <v>12238</v>
      </c>
      <c r="M309">
        <v>12135</v>
      </c>
      <c r="N309">
        <v>11991</v>
      </c>
      <c r="O309">
        <v>11865</v>
      </c>
    </row>
    <row r="310" spans="1:15" x14ac:dyDescent="0.3">
      <c r="A310" t="str">
        <f t="shared" si="4"/>
        <v xml:space="preserve">GSCU12-SALES </v>
      </c>
      <c r="B310" t="s">
        <v>153</v>
      </c>
      <c r="C310" t="s">
        <v>5</v>
      </c>
      <c r="D310">
        <v>918671</v>
      </c>
      <c r="E310">
        <v>804725</v>
      </c>
      <c r="F310">
        <v>1792597</v>
      </c>
      <c r="G310">
        <v>1929316</v>
      </c>
      <c r="H310">
        <v>1958441</v>
      </c>
      <c r="I310">
        <v>1924211</v>
      </c>
      <c r="J310">
        <v>41787537</v>
      </c>
      <c r="K310">
        <v>6819776</v>
      </c>
      <c r="L310">
        <v>6727169</v>
      </c>
      <c r="M310">
        <v>6411761</v>
      </c>
      <c r="N310">
        <v>6377984</v>
      </c>
      <c r="O310">
        <v>6431428</v>
      </c>
    </row>
    <row r="311" spans="1:15" x14ac:dyDescent="0.3">
      <c r="A311" t="str">
        <f t="shared" si="4"/>
        <v>GSCU12-KW</v>
      </c>
      <c r="B311" t="s">
        <v>153</v>
      </c>
      <c r="C311" t="s">
        <v>6</v>
      </c>
    </row>
    <row r="312" spans="1:15" x14ac:dyDescent="0.3">
      <c r="A312" t="str">
        <f t="shared" si="4"/>
        <v>GSCU12-N</v>
      </c>
      <c r="B312" t="s">
        <v>153</v>
      </c>
      <c r="C312" t="s">
        <v>7</v>
      </c>
      <c r="D312">
        <v>11255</v>
      </c>
      <c r="E312">
        <v>11234</v>
      </c>
      <c r="F312">
        <v>12648</v>
      </c>
      <c r="G312">
        <v>12795</v>
      </c>
      <c r="H312">
        <v>12743</v>
      </c>
      <c r="I312">
        <v>12708</v>
      </c>
      <c r="J312">
        <v>12451</v>
      </c>
      <c r="K312">
        <v>12411</v>
      </c>
      <c r="L312">
        <v>12238</v>
      </c>
      <c r="M312">
        <v>12135</v>
      </c>
      <c r="N312">
        <v>11991</v>
      </c>
      <c r="O312">
        <v>11865</v>
      </c>
    </row>
    <row r="313" spans="1:15" x14ac:dyDescent="0.3">
      <c r="A313" t="str">
        <f t="shared" si="4"/>
        <v>GSCU12-RLR ENERGY:</v>
      </c>
      <c r="B313" t="s">
        <v>153</v>
      </c>
      <c r="C313" t="s">
        <v>8</v>
      </c>
    </row>
    <row r="314" spans="1:15" x14ac:dyDescent="0.3">
      <c r="A314" t="str">
        <f t="shared" si="4"/>
        <v>GSCU12-KWH</v>
      </c>
      <c r="B314" t="s">
        <v>153</v>
      </c>
      <c r="C314" t="s">
        <v>9</v>
      </c>
      <c r="D314">
        <v>8299373</v>
      </c>
      <c r="E314">
        <v>7512177</v>
      </c>
      <c r="F314">
        <v>7365548</v>
      </c>
      <c r="G314">
        <v>7584222</v>
      </c>
      <c r="H314">
        <v>7893259</v>
      </c>
      <c r="I314">
        <v>7880822</v>
      </c>
      <c r="J314">
        <v>7911843</v>
      </c>
      <c r="K314">
        <v>6823391</v>
      </c>
      <c r="L314">
        <v>6727914</v>
      </c>
      <c r="M314">
        <v>6414178</v>
      </c>
      <c r="N314">
        <v>6378240</v>
      </c>
      <c r="O314">
        <v>6431428</v>
      </c>
    </row>
    <row r="315" spans="1:15" x14ac:dyDescent="0.3">
      <c r="A315" t="str">
        <f t="shared" si="4"/>
        <v>GSCU12-KWH ONPK</v>
      </c>
      <c r="B315" t="s">
        <v>153</v>
      </c>
      <c r="C315" t="s">
        <v>10</v>
      </c>
      <c r="D315">
        <v>1960001</v>
      </c>
      <c r="E315">
        <v>1783717</v>
      </c>
      <c r="F315">
        <v>1663710</v>
      </c>
      <c r="G315">
        <v>2091260</v>
      </c>
      <c r="H315">
        <v>2010878</v>
      </c>
      <c r="I315">
        <v>2068768</v>
      </c>
      <c r="J315">
        <v>2109375</v>
      </c>
      <c r="K315">
        <v>1735493</v>
      </c>
      <c r="L315">
        <v>1768299</v>
      </c>
      <c r="M315">
        <v>1786979</v>
      </c>
      <c r="N315">
        <v>1346140</v>
      </c>
      <c r="O315">
        <v>1518841</v>
      </c>
    </row>
    <row r="316" spans="1:15" x14ac:dyDescent="0.3">
      <c r="A316" t="str">
        <f t="shared" si="4"/>
        <v>GSCU12-KWH OFFPK</v>
      </c>
      <c r="B316" t="s">
        <v>153</v>
      </c>
      <c r="C316" t="s">
        <v>11</v>
      </c>
      <c r="D316">
        <v>6339372</v>
      </c>
      <c r="E316">
        <v>5728461</v>
      </c>
      <c r="F316">
        <v>5701838</v>
      </c>
      <c r="G316">
        <v>5492962</v>
      </c>
      <c r="H316">
        <v>5882381</v>
      </c>
      <c r="I316">
        <v>5812054</v>
      </c>
      <c r="J316">
        <v>5802468</v>
      </c>
      <c r="K316">
        <v>5087899</v>
      </c>
      <c r="L316">
        <v>4959615</v>
      </c>
      <c r="M316">
        <v>4627199</v>
      </c>
      <c r="N316">
        <v>5032100</v>
      </c>
      <c r="O316">
        <v>4912587</v>
      </c>
    </row>
    <row r="317" spans="1:15" x14ac:dyDescent="0.3">
      <c r="A317" t="str">
        <f t="shared" si="4"/>
        <v>GSCU12-KWH ONPK%</v>
      </c>
      <c r="B317" t="s">
        <v>153</v>
      </c>
      <c r="C317" t="s">
        <v>12</v>
      </c>
      <c r="D317" s="2">
        <v>0.23616000000000001</v>
      </c>
      <c r="E317" s="2">
        <v>0.23744000000000001</v>
      </c>
      <c r="F317" s="2">
        <v>0.22588</v>
      </c>
      <c r="G317" s="2">
        <v>0.27573999999999999</v>
      </c>
      <c r="H317" s="2">
        <v>0.25475999999999999</v>
      </c>
      <c r="I317" s="2">
        <v>0.26251000000000002</v>
      </c>
      <c r="J317" s="2">
        <v>0.26661000000000001</v>
      </c>
      <c r="K317" s="2">
        <v>0.25434000000000001</v>
      </c>
      <c r="L317" s="2">
        <v>0.26283000000000001</v>
      </c>
      <c r="M317" s="2">
        <v>0.27860000000000001</v>
      </c>
      <c r="N317" s="2">
        <v>0.21104999999999999</v>
      </c>
      <c r="O317" s="2">
        <v>0.23616000000000001</v>
      </c>
    </row>
    <row r="318" spans="1:15" x14ac:dyDescent="0.3">
      <c r="A318" t="str">
        <f t="shared" si="4"/>
        <v>GSCU12-KWH OFFPK%</v>
      </c>
      <c r="B318" t="s">
        <v>153</v>
      </c>
      <c r="C318" t="s">
        <v>13</v>
      </c>
      <c r="D318" s="2">
        <v>0.76383999999999996</v>
      </c>
      <c r="E318" s="2">
        <v>0.76256000000000002</v>
      </c>
      <c r="F318" s="2">
        <v>0.77412000000000003</v>
      </c>
      <c r="G318" s="2">
        <v>0.72426000000000001</v>
      </c>
      <c r="H318" s="2">
        <v>0.74524000000000001</v>
      </c>
      <c r="I318" s="2">
        <v>0.73748999999999998</v>
      </c>
      <c r="J318" s="2">
        <v>0.73338999999999999</v>
      </c>
      <c r="K318" s="2">
        <v>0.74565999999999999</v>
      </c>
      <c r="L318" s="2">
        <v>0.73716999999999999</v>
      </c>
      <c r="M318" s="2">
        <v>0.72140000000000004</v>
      </c>
      <c r="N318" s="2">
        <v>0.78895000000000004</v>
      </c>
      <c r="O318" s="2">
        <v>0.76383999999999996</v>
      </c>
    </row>
    <row r="319" spans="1:15" x14ac:dyDescent="0.3">
      <c r="A319" t="str">
        <f t="shared" si="4"/>
        <v>GSCU12-DEMAND (KW):</v>
      </c>
      <c r="B319" t="s">
        <v>153</v>
      </c>
      <c r="C319" t="s">
        <v>14</v>
      </c>
    </row>
    <row r="320" spans="1:15" x14ac:dyDescent="0.3">
      <c r="A320" t="str">
        <f t="shared" si="4"/>
        <v>GSCU12-NCP</v>
      </c>
      <c r="B320" t="s">
        <v>153</v>
      </c>
      <c r="C320" t="s">
        <v>15</v>
      </c>
      <c r="D320">
        <v>12264</v>
      </c>
      <c r="E320">
        <v>11976</v>
      </c>
      <c r="F320">
        <v>10536</v>
      </c>
      <c r="G320">
        <v>11033</v>
      </c>
      <c r="H320">
        <v>10960</v>
      </c>
      <c r="I320">
        <v>12039</v>
      </c>
      <c r="J320">
        <v>11202</v>
      </c>
      <c r="K320">
        <v>10094</v>
      </c>
      <c r="L320">
        <v>10387</v>
      </c>
      <c r="M320">
        <v>9892</v>
      </c>
      <c r="N320">
        <v>9425</v>
      </c>
      <c r="O320">
        <v>9746</v>
      </c>
    </row>
    <row r="321" spans="1:15" x14ac:dyDescent="0.3">
      <c r="A321" t="str">
        <f t="shared" si="4"/>
        <v>GSCU12-NCP ONPK</v>
      </c>
      <c r="B321" t="s">
        <v>153</v>
      </c>
      <c r="C321" t="s">
        <v>16</v>
      </c>
      <c r="D321">
        <v>11612</v>
      </c>
      <c r="E321">
        <v>11683</v>
      </c>
      <c r="F321">
        <v>10124</v>
      </c>
      <c r="G321">
        <v>10915</v>
      </c>
      <c r="H321">
        <v>10908</v>
      </c>
      <c r="I321">
        <v>11819</v>
      </c>
      <c r="J321">
        <v>11061</v>
      </c>
      <c r="K321">
        <v>9676</v>
      </c>
      <c r="L321">
        <v>9877</v>
      </c>
      <c r="M321">
        <v>9380</v>
      </c>
      <c r="N321">
        <v>9124</v>
      </c>
      <c r="O321">
        <v>9034</v>
      </c>
    </row>
    <row r="322" spans="1:15" x14ac:dyDescent="0.3">
      <c r="A322" t="str">
        <f t="shared" si="4"/>
        <v>GSCU12-NCP OFFPK</v>
      </c>
      <c r="B322" t="s">
        <v>153</v>
      </c>
      <c r="C322" t="s">
        <v>17</v>
      </c>
      <c r="D322">
        <v>12244</v>
      </c>
      <c r="E322">
        <v>11885</v>
      </c>
      <c r="F322">
        <v>10532</v>
      </c>
      <c r="G322">
        <v>10838</v>
      </c>
      <c r="H322">
        <v>10809</v>
      </c>
      <c r="I322">
        <v>11546</v>
      </c>
      <c r="J322">
        <v>10981</v>
      </c>
      <c r="K322">
        <v>9914</v>
      </c>
      <c r="L322">
        <v>10074</v>
      </c>
      <c r="M322">
        <v>9608</v>
      </c>
      <c r="N322">
        <v>9371</v>
      </c>
      <c r="O322">
        <v>9665</v>
      </c>
    </row>
    <row r="323" spans="1:15" x14ac:dyDescent="0.3">
      <c r="A323" t="str">
        <f t="shared" si="4"/>
        <v>GSCU12-GCP DATE</v>
      </c>
      <c r="B323" t="s">
        <v>153</v>
      </c>
      <c r="C323" t="s">
        <v>18</v>
      </c>
      <c r="D323" t="s">
        <v>154</v>
      </c>
      <c r="E323" t="s">
        <v>155</v>
      </c>
      <c r="F323" t="s">
        <v>156</v>
      </c>
      <c r="G323" t="s">
        <v>157</v>
      </c>
      <c r="H323" t="s">
        <v>158</v>
      </c>
      <c r="I323" t="s">
        <v>159</v>
      </c>
      <c r="J323" t="s">
        <v>160</v>
      </c>
      <c r="K323" t="s">
        <v>161</v>
      </c>
      <c r="L323" t="s">
        <v>162</v>
      </c>
      <c r="M323" t="s">
        <v>163</v>
      </c>
      <c r="N323" t="s">
        <v>164</v>
      </c>
      <c r="O323" t="s">
        <v>121</v>
      </c>
    </row>
    <row r="324" spans="1:15" x14ac:dyDescent="0.3">
      <c r="A324" t="str">
        <f t="shared" si="4"/>
        <v>GSCU12-GCP TIME</v>
      </c>
      <c r="B324" t="s">
        <v>153</v>
      </c>
      <c r="C324" t="s">
        <v>31</v>
      </c>
      <c r="D324" t="s">
        <v>123</v>
      </c>
      <c r="E324" t="s">
        <v>123</v>
      </c>
      <c r="F324" t="s">
        <v>79</v>
      </c>
      <c r="G324" t="s">
        <v>77</v>
      </c>
      <c r="H324" t="s">
        <v>96</v>
      </c>
      <c r="I324" t="s">
        <v>96</v>
      </c>
      <c r="J324" t="s">
        <v>124</v>
      </c>
      <c r="K324" t="s">
        <v>165</v>
      </c>
      <c r="L324" t="s">
        <v>35</v>
      </c>
      <c r="M324" t="s">
        <v>34</v>
      </c>
      <c r="N324" t="s">
        <v>77</v>
      </c>
      <c r="O324" t="s">
        <v>123</v>
      </c>
    </row>
    <row r="325" spans="1:15" x14ac:dyDescent="0.3">
      <c r="A325" t="str">
        <f t="shared" ref="A325:A388" si="5">CONCATENATE(B325,"-",C325)</f>
        <v>GSCU12-GCP</v>
      </c>
      <c r="B325" t="s">
        <v>153</v>
      </c>
      <c r="C325" t="s">
        <v>36</v>
      </c>
      <c r="D325">
        <v>11473</v>
      </c>
      <c r="E325">
        <v>11409</v>
      </c>
      <c r="F325">
        <v>10046</v>
      </c>
      <c r="G325">
        <v>10666</v>
      </c>
      <c r="H325">
        <v>10712</v>
      </c>
      <c r="I325">
        <v>11291</v>
      </c>
      <c r="J325">
        <v>10819</v>
      </c>
      <c r="K325">
        <v>9338</v>
      </c>
      <c r="L325">
        <v>9488</v>
      </c>
      <c r="M325">
        <v>8854</v>
      </c>
      <c r="N325">
        <v>8999</v>
      </c>
      <c r="O325">
        <v>9115</v>
      </c>
    </row>
    <row r="326" spans="1:15" x14ac:dyDescent="0.3">
      <c r="A326" t="str">
        <f t="shared" si="5"/>
        <v>GSCU12-GCP ONPK</v>
      </c>
      <c r="B326" t="s">
        <v>153</v>
      </c>
      <c r="C326" t="s">
        <v>37</v>
      </c>
      <c r="D326">
        <v>11337</v>
      </c>
      <c r="E326">
        <v>11382</v>
      </c>
      <c r="F326">
        <v>9976</v>
      </c>
      <c r="G326">
        <v>10648</v>
      </c>
      <c r="H326">
        <v>10712</v>
      </c>
      <c r="I326">
        <v>11291</v>
      </c>
      <c r="J326">
        <v>10819</v>
      </c>
      <c r="K326">
        <v>9278</v>
      </c>
      <c r="L326">
        <v>9488</v>
      </c>
      <c r="M326">
        <v>8854</v>
      </c>
      <c r="N326">
        <v>8939</v>
      </c>
      <c r="O326">
        <v>8798</v>
      </c>
    </row>
    <row r="327" spans="1:15" x14ac:dyDescent="0.3">
      <c r="A327" t="str">
        <f t="shared" si="5"/>
        <v>GSCU12-GCP OFFPK</v>
      </c>
      <c r="B327" t="s">
        <v>153</v>
      </c>
      <c r="C327" t="s">
        <v>38</v>
      </c>
      <c r="D327">
        <v>11473</v>
      </c>
      <c r="E327">
        <v>11409</v>
      </c>
      <c r="F327">
        <v>10046</v>
      </c>
      <c r="G327">
        <v>10666</v>
      </c>
      <c r="H327">
        <v>10662</v>
      </c>
      <c r="I327">
        <v>11117</v>
      </c>
      <c r="J327">
        <v>10779</v>
      </c>
      <c r="K327">
        <v>9338</v>
      </c>
      <c r="L327">
        <v>9482</v>
      </c>
      <c r="M327">
        <v>8801</v>
      </c>
      <c r="N327">
        <v>8999</v>
      </c>
      <c r="O327">
        <v>9115</v>
      </c>
    </row>
    <row r="328" spans="1:15" x14ac:dyDescent="0.3">
      <c r="A328" t="str">
        <f t="shared" si="5"/>
        <v>GSCU12-CP</v>
      </c>
      <c r="B328" t="s">
        <v>153</v>
      </c>
      <c r="C328" t="s">
        <v>39</v>
      </c>
      <c r="D328">
        <v>10834</v>
      </c>
      <c r="E328">
        <v>11332</v>
      </c>
      <c r="F328">
        <v>9990</v>
      </c>
      <c r="G328">
        <v>10062</v>
      </c>
      <c r="H328">
        <v>10660</v>
      </c>
      <c r="I328">
        <v>10992</v>
      </c>
      <c r="J328">
        <v>10653</v>
      </c>
      <c r="K328">
        <v>9201</v>
      </c>
      <c r="L328">
        <v>9381</v>
      </c>
      <c r="M328">
        <v>8673</v>
      </c>
      <c r="N328">
        <v>8945</v>
      </c>
      <c r="O328">
        <v>8689</v>
      </c>
    </row>
    <row r="329" spans="1:15" x14ac:dyDescent="0.3">
      <c r="A329" t="str">
        <f t="shared" si="5"/>
        <v>GSCU12-PERIOD START</v>
      </c>
      <c r="B329" t="s">
        <v>153</v>
      </c>
      <c r="C329" t="s">
        <v>40</v>
      </c>
      <c r="D329" s="3">
        <v>41640</v>
      </c>
      <c r="E329" s="3">
        <v>41671</v>
      </c>
      <c r="F329" s="3">
        <v>41699</v>
      </c>
      <c r="G329" s="3">
        <v>41730</v>
      </c>
      <c r="H329" s="3">
        <v>41760</v>
      </c>
      <c r="I329" s="3">
        <v>41791</v>
      </c>
      <c r="J329" s="3">
        <v>41821</v>
      </c>
      <c r="K329" s="3">
        <v>41852</v>
      </c>
      <c r="L329" s="3">
        <v>41883</v>
      </c>
      <c r="M329" s="3">
        <v>41913</v>
      </c>
      <c r="N329" s="3">
        <v>41944</v>
      </c>
      <c r="O329" s="3">
        <v>41974</v>
      </c>
    </row>
    <row r="330" spans="1:15" x14ac:dyDescent="0.3">
      <c r="A330" t="str">
        <f t="shared" si="5"/>
        <v>GSCU12-NCP LF</v>
      </c>
      <c r="B330" t="s">
        <v>153</v>
      </c>
      <c r="C330" t="s">
        <v>41</v>
      </c>
      <c r="D330" s="2">
        <v>0.90959999999999996</v>
      </c>
      <c r="E330" s="2">
        <v>0.93340000000000001</v>
      </c>
      <c r="F330" s="2">
        <v>0.93959999999999999</v>
      </c>
      <c r="G330" s="2">
        <v>0.95469999999999999</v>
      </c>
      <c r="H330" s="2">
        <v>0.96799999999999997</v>
      </c>
      <c r="I330" s="2">
        <v>0.90920000000000001</v>
      </c>
      <c r="J330" s="2">
        <v>0.94930000000000003</v>
      </c>
      <c r="K330" s="2">
        <v>0.90859999999999996</v>
      </c>
      <c r="L330" s="2">
        <v>0.89959999999999996</v>
      </c>
      <c r="M330" s="2">
        <v>0.87150000000000005</v>
      </c>
      <c r="N330" s="2">
        <v>0.93989999999999996</v>
      </c>
      <c r="O330" s="2">
        <v>0.88700000000000001</v>
      </c>
    </row>
    <row r="331" spans="1:15" x14ac:dyDescent="0.3">
      <c r="A331" t="str">
        <f t="shared" si="5"/>
        <v>GSCU12-NCP LF ONPK</v>
      </c>
      <c r="B331" t="s">
        <v>153</v>
      </c>
      <c r="C331" t="s">
        <v>42</v>
      </c>
      <c r="D331" s="2">
        <v>0.95899999999999996</v>
      </c>
      <c r="E331" s="2">
        <v>0.95420000000000005</v>
      </c>
      <c r="F331" s="2">
        <v>0.97819999999999996</v>
      </c>
      <c r="G331" s="2">
        <v>0.96760000000000002</v>
      </c>
      <c r="H331" s="2">
        <v>0.97540000000000004</v>
      </c>
      <c r="I331" s="2">
        <v>0.92610000000000003</v>
      </c>
      <c r="J331" s="2">
        <v>0.96309999999999996</v>
      </c>
      <c r="K331" s="2">
        <v>0.94899999999999995</v>
      </c>
      <c r="L331" s="2">
        <v>0.94730000000000003</v>
      </c>
      <c r="M331" s="2">
        <v>0.9204</v>
      </c>
      <c r="N331" s="2">
        <v>0.97060000000000002</v>
      </c>
      <c r="O331" s="2">
        <v>0.95530000000000004</v>
      </c>
    </row>
    <row r="332" spans="1:15" x14ac:dyDescent="0.3">
      <c r="A332" t="str">
        <f t="shared" si="5"/>
        <v>GSCU12-NCP LF OFFPK</v>
      </c>
      <c r="B332" t="s">
        <v>153</v>
      </c>
      <c r="C332" t="s">
        <v>43</v>
      </c>
      <c r="D332" s="2">
        <v>0.91149999999999998</v>
      </c>
      <c r="E332" s="2">
        <v>0.94140000000000001</v>
      </c>
      <c r="F332" s="2">
        <v>0.93989999999999996</v>
      </c>
      <c r="G332" s="2">
        <v>0.97089999999999999</v>
      </c>
      <c r="H332" s="2">
        <v>0.98060000000000003</v>
      </c>
      <c r="I332" s="2">
        <v>0.94799999999999995</v>
      </c>
      <c r="J332" s="2">
        <v>0.96779999999999999</v>
      </c>
      <c r="K332" s="2">
        <v>0.92469999999999997</v>
      </c>
      <c r="L332" s="2">
        <v>0.92720000000000002</v>
      </c>
      <c r="M332" s="2">
        <v>0.89680000000000004</v>
      </c>
      <c r="N332" s="2">
        <v>0.94540000000000002</v>
      </c>
      <c r="O332" s="2">
        <v>0.89490000000000003</v>
      </c>
    </row>
    <row r="333" spans="1:15" x14ac:dyDescent="0.3">
      <c r="A333" t="str">
        <f t="shared" si="5"/>
        <v>GSCU12-GCP CF</v>
      </c>
      <c r="B333" t="s">
        <v>153</v>
      </c>
      <c r="C333" t="s">
        <v>44</v>
      </c>
      <c r="D333" s="2">
        <v>0.9355</v>
      </c>
      <c r="E333" s="2">
        <v>0.9526</v>
      </c>
      <c r="F333" s="2">
        <v>0.95350000000000001</v>
      </c>
      <c r="G333" s="2">
        <v>0.9667</v>
      </c>
      <c r="H333" s="2">
        <v>0.97740000000000005</v>
      </c>
      <c r="I333" s="2">
        <v>0.93779999999999997</v>
      </c>
      <c r="J333" s="2">
        <v>0.96589999999999998</v>
      </c>
      <c r="K333" s="2">
        <v>0.92510000000000003</v>
      </c>
      <c r="L333" s="2">
        <v>0.91339999999999999</v>
      </c>
      <c r="M333" s="2">
        <v>0.89500000000000002</v>
      </c>
      <c r="N333" s="2">
        <v>0.95479999999999998</v>
      </c>
      <c r="O333" s="2">
        <v>0.93530000000000002</v>
      </c>
    </row>
    <row r="334" spans="1:15" x14ac:dyDescent="0.3">
      <c r="A334" t="str">
        <f t="shared" si="5"/>
        <v>GSCU12-CP CF</v>
      </c>
      <c r="B334" t="s">
        <v>153</v>
      </c>
      <c r="C334" t="s">
        <v>45</v>
      </c>
      <c r="D334" s="2">
        <v>0.88339999999999996</v>
      </c>
      <c r="E334" s="2">
        <v>0.94620000000000004</v>
      </c>
      <c r="F334" s="2">
        <v>0.94820000000000004</v>
      </c>
      <c r="G334" s="2">
        <v>0.91200000000000003</v>
      </c>
      <c r="H334" s="2">
        <v>0.97260000000000002</v>
      </c>
      <c r="I334" s="2">
        <v>0.91310000000000002</v>
      </c>
      <c r="J334" s="2">
        <v>0.95109999999999995</v>
      </c>
      <c r="K334" s="2">
        <v>0.91149999999999998</v>
      </c>
      <c r="L334" s="2">
        <v>0.90310000000000001</v>
      </c>
      <c r="M334" s="2">
        <v>0.87670000000000003</v>
      </c>
      <c r="N334" s="2">
        <v>0.94910000000000005</v>
      </c>
      <c r="O334" s="2">
        <v>0.89149999999999996</v>
      </c>
    </row>
    <row r="335" spans="1:15" x14ac:dyDescent="0.3">
      <c r="A335" t="str">
        <f t="shared" si="5"/>
        <v>GSCU12-GCP LF</v>
      </c>
      <c r="B335" t="s">
        <v>153</v>
      </c>
      <c r="C335" t="s">
        <v>46</v>
      </c>
      <c r="D335" s="2">
        <v>0.97230000000000005</v>
      </c>
      <c r="E335" s="2">
        <v>0.9798</v>
      </c>
      <c r="F335" s="2">
        <v>0.98540000000000005</v>
      </c>
      <c r="G335" s="2">
        <v>0.98760000000000003</v>
      </c>
      <c r="H335" s="2">
        <v>0.99039999999999995</v>
      </c>
      <c r="I335" s="2">
        <v>0.96940000000000004</v>
      </c>
      <c r="J335" s="2">
        <v>0.9829</v>
      </c>
      <c r="K335" s="2">
        <v>0.98219999999999996</v>
      </c>
      <c r="L335" s="2">
        <v>0.9849</v>
      </c>
      <c r="M335" s="2">
        <v>0.97370000000000001</v>
      </c>
      <c r="N335" s="2">
        <v>0.98440000000000005</v>
      </c>
      <c r="O335" s="2">
        <v>0.94840000000000002</v>
      </c>
    </row>
    <row r="336" spans="1:15" x14ac:dyDescent="0.3">
      <c r="A336" t="str">
        <f t="shared" si="5"/>
        <v>GSCU12-GCP LF ONPK</v>
      </c>
      <c r="B336" t="s">
        <v>153</v>
      </c>
      <c r="C336" t="s">
        <v>47</v>
      </c>
      <c r="D336" s="2">
        <v>0.98229999999999995</v>
      </c>
      <c r="E336" s="2">
        <v>0.97940000000000005</v>
      </c>
      <c r="F336" s="2">
        <v>0.99260000000000004</v>
      </c>
      <c r="G336" s="2">
        <v>0.99199999999999999</v>
      </c>
      <c r="H336" s="2">
        <v>0.99319999999999997</v>
      </c>
      <c r="I336" s="2">
        <v>0.96950000000000003</v>
      </c>
      <c r="J336" s="2">
        <v>0.98470000000000002</v>
      </c>
      <c r="K336" s="2">
        <v>0.98970000000000002</v>
      </c>
      <c r="L336" s="2">
        <v>0.98609999999999998</v>
      </c>
      <c r="M336" s="2">
        <v>0.97499999999999998</v>
      </c>
      <c r="N336" s="2">
        <v>0.99080000000000001</v>
      </c>
      <c r="O336" s="2">
        <v>0.98089999999999999</v>
      </c>
    </row>
    <row r="337" spans="1:15" x14ac:dyDescent="0.3">
      <c r="A337" t="str">
        <f t="shared" si="5"/>
        <v>GSCU12-GCP LF OFFPK</v>
      </c>
      <c r="B337" t="s">
        <v>153</v>
      </c>
      <c r="C337" t="s">
        <v>48</v>
      </c>
      <c r="D337" s="2">
        <v>0.9728</v>
      </c>
      <c r="E337" s="2">
        <v>0.98070000000000002</v>
      </c>
      <c r="F337" s="2">
        <v>0.98529999999999995</v>
      </c>
      <c r="G337" s="2">
        <v>0.98660000000000003</v>
      </c>
      <c r="H337" s="2">
        <v>0.99409999999999998</v>
      </c>
      <c r="I337" s="2">
        <v>0.98460000000000003</v>
      </c>
      <c r="J337" s="2">
        <v>0.98599999999999999</v>
      </c>
      <c r="K337" s="2">
        <v>0.98180000000000001</v>
      </c>
      <c r="L337" s="2">
        <v>0.98499999999999999</v>
      </c>
      <c r="M337" s="2">
        <v>0.97909999999999997</v>
      </c>
      <c r="N337" s="2">
        <v>0.98450000000000004</v>
      </c>
      <c r="O337" s="2">
        <v>0.94889999999999997</v>
      </c>
    </row>
    <row r="338" spans="1:15" x14ac:dyDescent="0.3">
      <c r="A338" t="str">
        <f t="shared" si="5"/>
        <v>GSCU12-CP LF</v>
      </c>
      <c r="B338" t="s">
        <v>153</v>
      </c>
      <c r="C338" t="s">
        <v>49</v>
      </c>
      <c r="D338" s="2">
        <v>1.0296000000000001</v>
      </c>
      <c r="E338" s="2">
        <v>0.98640000000000005</v>
      </c>
      <c r="F338" s="2">
        <v>0.9909</v>
      </c>
      <c r="G338" s="2">
        <v>1.0468</v>
      </c>
      <c r="H338" s="2">
        <v>0.99519999999999997</v>
      </c>
      <c r="I338" s="2">
        <v>0.99570000000000003</v>
      </c>
      <c r="J338" s="2">
        <v>0.99819999999999998</v>
      </c>
      <c r="K338" s="2">
        <v>0.99680000000000002</v>
      </c>
      <c r="L338" s="2">
        <v>0.99609999999999999</v>
      </c>
      <c r="M338" s="2">
        <v>0.99399999999999999</v>
      </c>
      <c r="N338" s="2">
        <v>0.99029999999999996</v>
      </c>
      <c r="O338" s="2">
        <v>0.99490000000000001</v>
      </c>
    </row>
    <row r="339" spans="1:15" x14ac:dyDescent="0.3">
      <c r="A339" t="str">
        <f t="shared" si="5"/>
        <v>GSCU12-REL PREC:</v>
      </c>
      <c r="B339" t="s">
        <v>153</v>
      </c>
      <c r="C339" t="s">
        <v>50</v>
      </c>
    </row>
    <row r="340" spans="1:15" x14ac:dyDescent="0.3">
      <c r="A340" t="str">
        <f t="shared" si="5"/>
        <v>GSCU12-NCP RP</v>
      </c>
      <c r="B340" t="s">
        <v>153</v>
      </c>
      <c r="C340" t="s">
        <v>51</v>
      </c>
      <c r="D340" s="2">
        <v>3.8199999999999998E-2</v>
      </c>
      <c r="E340" s="2">
        <v>1.8700000000000001E-2</v>
      </c>
      <c r="F340" s="2">
        <v>2.1499999999999998E-2</v>
      </c>
      <c r="G340" s="2">
        <v>2.06E-2</v>
      </c>
      <c r="H340" s="2">
        <v>1.66E-2</v>
      </c>
      <c r="I340" s="2">
        <v>5.5E-2</v>
      </c>
      <c r="J340" s="2">
        <v>3.1800000000000002E-2</v>
      </c>
      <c r="K340" s="2">
        <v>4.9099999999999998E-2</v>
      </c>
      <c r="L340" s="2">
        <v>5.0099999999999999E-2</v>
      </c>
      <c r="M340" s="2">
        <v>7.3499999999999996E-2</v>
      </c>
      <c r="N340" s="2">
        <v>2.7300000000000001E-2</v>
      </c>
      <c r="O340" s="2">
        <v>9.7799999999999998E-2</v>
      </c>
    </row>
    <row r="341" spans="1:15" x14ac:dyDescent="0.3">
      <c r="A341" t="str">
        <f t="shared" si="5"/>
        <v>GSCU12-NCP RP ONPK</v>
      </c>
      <c r="B341" t="s">
        <v>153</v>
      </c>
      <c r="C341" t="s">
        <v>52</v>
      </c>
      <c r="D341" s="2">
        <v>1.09E-2</v>
      </c>
      <c r="E341" s="2">
        <v>1.5599999999999999E-2</v>
      </c>
      <c r="F341" s="2">
        <v>0.01</v>
      </c>
      <c r="G341" s="2">
        <v>1.77E-2</v>
      </c>
      <c r="H341" s="2">
        <v>1.5800000000000002E-2</v>
      </c>
      <c r="I341" s="2">
        <v>5.5399999999999998E-2</v>
      </c>
      <c r="J341" s="2">
        <v>2.3400000000000001E-2</v>
      </c>
      <c r="K341" s="2">
        <v>3.1899999999999998E-2</v>
      </c>
      <c r="L341" s="2">
        <v>3.85E-2</v>
      </c>
      <c r="M341" s="2">
        <v>5.67E-2</v>
      </c>
      <c r="N341" s="2">
        <v>1.2999999999999999E-2</v>
      </c>
      <c r="O341" s="2">
        <v>2.7300000000000001E-2</v>
      </c>
    </row>
    <row r="342" spans="1:15" x14ac:dyDescent="0.3">
      <c r="A342" t="str">
        <f t="shared" si="5"/>
        <v>GSCU12-NCP RP OFFPK</v>
      </c>
      <c r="B342" t="s">
        <v>153</v>
      </c>
      <c r="C342" t="s">
        <v>53</v>
      </c>
      <c r="D342" s="2">
        <v>3.8199999999999998E-2</v>
      </c>
      <c r="E342" s="2">
        <v>1.84E-2</v>
      </c>
      <c r="F342" s="2">
        <v>2.1499999999999998E-2</v>
      </c>
      <c r="G342" s="2">
        <v>1.4999999999999999E-2</v>
      </c>
      <c r="H342" s="2">
        <v>7.0000000000000001E-3</v>
      </c>
      <c r="I342" s="2">
        <v>3.04E-2</v>
      </c>
      <c r="J342" s="2">
        <v>2.5399999999999999E-2</v>
      </c>
      <c r="K342" s="2">
        <v>4.3499999999999997E-2</v>
      </c>
      <c r="L342" s="2">
        <v>4.0099999999999997E-2</v>
      </c>
      <c r="M342" s="2">
        <v>6.4000000000000001E-2</v>
      </c>
      <c r="N342" s="2">
        <v>2.6499999999999999E-2</v>
      </c>
      <c r="O342" s="2">
        <v>9.8900000000000002E-2</v>
      </c>
    </row>
    <row r="343" spans="1:15" x14ac:dyDescent="0.3">
      <c r="A343" t="str">
        <f t="shared" si="5"/>
        <v>GSCU12-GCP RP</v>
      </c>
      <c r="B343" t="s">
        <v>153</v>
      </c>
      <c r="C343" t="s">
        <v>54</v>
      </c>
      <c r="D343" s="2">
        <v>3.95E-2</v>
      </c>
      <c r="E343" s="2">
        <v>1.6799999999999999E-2</v>
      </c>
      <c r="F343" s="2">
        <v>8.0000000000000002E-3</v>
      </c>
      <c r="G343" s="2">
        <v>1.0699999999999999E-2</v>
      </c>
      <c r="H343" s="2">
        <v>1.2699999999999999E-2</v>
      </c>
      <c r="I343" s="2">
        <v>4.7800000000000002E-2</v>
      </c>
      <c r="J343" s="2">
        <v>2.2599999999999999E-2</v>
      </c>
      <c r="K343" s="2">
        <v>3.95E-2</v>
      </c>
      <c r="L343" s="2">
        <v>3.49E-2</v>
      </c>
      <c r="M343" s="2">
        <v>4.6399999999999997E-2</v>
      </c>
      <c r="N343" s="2">
        <v>1.35E-2</v>
      </c>
      <c r="O343" s="2">
        <v>9.8000000000000004E-2</v>
      </c>
    </row>
    <row r="344" spans="1:15" x14ac:dyDescent="0.3">
      <c r="A344" t="str">
        <f t="shared" si="5"/>
        <v>GSCU12-GCP RP ONPK</v>
      </c>
      <c r="B344" t="s">
        <v>153</v>
      </c>
      <c r="C344" t="s">
        <v>55</v>
      </c>
      <c r="D344" s="2">
        <v>8.5000000000000006E-3</v>
      </c>
      <c r="E344" s="2">
        <v>1.4200000000000001E-2</v>
      </c>
      <c r="F344" s="2">
        <v>2.8E-3</v>
      </c>
      <c r="G344" s="2">
        <v>1.09E-2</v>
      </c>
      <c r="H344" s="2">
        <v>1.2699999999999999E-2</v>
      </c>
      <c r="I344" s="2">
        <v>4.7800000000000002E-2</v>
      </c>
      <c r="J344" s="2">
        <v>2.2599999999999999E-2</v>
      </c>
      <c r="K344" s="2">
        <v>2.5600000000000001E-2</v>
      </c>
      <c r="L344" s="2">
        <v>3.49E-2</v>
      </c>
      <c r="M344" s="2">
        <v>4.6399999999999997E-2</v>
      </c>
      <c r="N344" s="2">
        <v>3.5999999999999999E-3</v>
      </c>
      <c r="O344" s="2">
        <v>2.6700000000000002E-2</v>
      </c>
    </row>
    <row r="345" spans="1:15" x14ac:dyDescent="0.3">
      <c r="A345" t="str">
        <f t="shared" si="5"/>
        <v>GSCU12-GCP RP OFFPK</v>
      </c>
      <c r="B345" t="s">
        <v>153</v>
      </c>
      <c r="C345" t="s">
        <v>56</v>
      </c>
      <c r="D345" s="2">
        <v>3.95E-2</v>
      </c>
      <c r="E345" s="2">
        <v>1.6799999999999999E-2</v>
      </c>
      <c r="F345" s="2">
        <v>8.0000000000000002E-3</v>
      </c>
      <c r="G345" s="2">
        <v>1.0699999999999999E-2</v>
      </c>
      <c r="H345" s="2">
        <v>2.8999999999999998E-3</v>
      </c>
      <c r="I345" s="2">
        <v>2.6599999999999999E-2</v>
      </c>
      <c r="J345" s="2">
        <v>2.6200000000000001E-2</v>
      </c>
      <c r="K345" s="2">
        <v>3.95E-2</v>
      </c>
      <c r="L345" s="2">
        <v>2.6599999999999999E-2</v>
      </c>
      <c r="M345" s="2">
        <v>4.5400000000000003E-2</v>
      </c>
      <c r="N345" s="2">
        <v>1.35E-2</v>
      </c>
      <c r="O345" s="2">
        <v>9.8000000000000004E-2</v>
      </c>
    </row>
    <row r="346" spans="1:15" x14ac:dyDescent="0.3">
      <c r="A346" t="str">
        <f t="shared" si="5"/>
        <v>GSCU12-CP RP</v>
      </c>
      <c r="B346" t="s">
        <v>153</v>
      </c>
      <c r="C346" t="s">
        <v>57</v>
      </c>
      <c r="D346" s="2">
        <v>1.0800000000000001E-2</v>
      </c>
      <c r="E346" s="2">
        <v>4.0000000000000001E-3</v>
      </c>
      <c r="F346" s="2">
        <v>3.8E-3</v>
      </c>
      <c r="G346" s="2">
        <v>7.1099999999999997E-2</v>
      </c>
      <c r="H346" s="2">
        <v>2.8999999999999998E-3</v>
      </c>
      <c r="I346" s="2">
        <v>5.7000000000000002E-3</v>
      </c>
      <c r="J346" s="2">
        <v>7.9000000000000008E-3</v>
      </c>
      <c r="K346" s="2">
        <v>3.3E-3</v>
      </c>
      <c r="L346" s="2">
        <v>2.7000000000000001E-3</v>
      </c>
      <c r="M346" s="2">
        <v>2.5999999999999999E-3</v>
      </c>
      <c r="N346" s="2">
        <v>4.8999999999999998E-3</v>
      </c>
      <c r="O346" s="2">
        <v>4.1999999999999997E-3</v>
      </c>
    </row>
    <row r="347" spans="1:15" x14ac:dyDescent="0.3">
      <c r="A347" t="str">
        <f t="shared" si="5"/>
        <v>GSCU12-SAMPLE SIZE:</v>
      </c>
      <c r="B347" t="s">
        <v>153</v>
      </c>
      <c r="C347" t="s">
        <v>58</v>
      </c>
    </row>
    <row r="348" spans="1:15" x14ac:dyDescent="0.3">
      <c r="A348" t="str">
        <f t="shared" si="5"/>
        <v>GSCU12-GCPSZ</v>
      </c>
      <c r="B348" t="s">
        <v>153</v>
      </c>
      <c r="C348" t="s">
        <v>59</v>
      </c>
      <c r="D348">
        <v>60</v>
      </c>
      <c r="E348">
        <v>59</v>
      </c>
      <c r="F348">
        <v>56</v>
      </c>
      <c r="G348">
        <v>34</v>
      </c>
      <c r="H348">
        <v>39</v>
      </c>
      <c r="I348">
        <v>47</v>
      </c>
      <c r="J348">
        <v>36</v>
      </c>
      <c r="K348">
        <v>50</v>
      </c>
      <c r="L348">
        <v>58</v>
      </c>
      <c r="M348">
        <v>58</v>
      </c>
      <c r="N348">
        <v>50</v>
      </c>
      <c r="O348">
        <v>59</v>
      </c>
    </row>
    <row r="349" spans="1:15" x14ac:dyDescent="0.3">
      <c r="A349" t="str">
        <f t="shared" si="5"/>
        <v>GSCU12-GCPSZ ONPK</v>
      </c>
      <c r="B349" t="s">
        <v>153</v>
      </c>
      <c r="C349" t="s">
        <v>60</v>
      </c>
      <c r="D349">
        <v>60</v>
      </c>
      <c r="E349">
        <v>59</v>
      </c>
      <c r="F349">
        <v>56</v>
      </c>
      <c r="G349">
        <v>34</v>
      </c>
      <c r="H349">
        <v>39</v>
      </c>
      <c r="I349">
        <v>47</v>
      </c>
      <c r="J349">
        <v>36</v>
      </c>
      <c r="K349">
        <v>50</v>
      </c>
      <c r="L349">
        <v>58</v>
      </c>
      <c r="M349">
        <v>58</v>
      </c>
      <c r="N349">
        <v>50</v>
      </c>
      <c r="O349">
        <v>59</v>
      </c>
    </row>
    <row r="350" spans="1:15" x14ac:dyDescent="0.3">
      <c r="A350" t="str">
        <f t="shared" si="5"/>
        <v>GSCU12-GCPSZ OFFPK</v>
      </c>
      <c r="B350" t="s">
        <v>153</v>
      </c>
      <c r="C350" t="s">
        <v>61</v>
      </c>
      <c r="D350">
        <v>60</v>
      </c>
      <c r="E350">
        <v>59</v>
      </c>
      <c r="F350">
        <v>56</v>
      </c>
      <c r="G350">
        <v>34</v>
      </c>
      <c r="H350">
        <v>39</v>
      </c>
      <c r="I350">
        <v>47</v>
      </c>
      <c r="J350">
        <v>36</v>
      </c>
      <c r="K350">
        <v>50</v>
      </c>
      <c r="L350">
        <v>58</v>
      </c>
      <c r="M350">
        <v>58</v>
      </c>
      <c r="N350">
        <v>50</v>
      </c>
      <c r="O350">
        <v>59</v>
      </c>
    </row>
    <row r="351" spans="1:15" x14ac:dyDescent="0.3">
      <c r="A351" t="str">
        <f t="shared" si="5"/>
        <v>GSCU12-CPSZ</v>
      </c>
      <c r="B351" t="s">
        <v>153</v>
      </c>
      <c r="C351" t="s">
        <v>62</v>
      </c>
      <c r="D351">
        <v>60</v>
      </c>
      <c r="E351">
        <v>59</v>
      </c>
      <c r="F351">
        <v>56</v>
      </c>
      <c r="G351">
        <v>34</v>
      </c>
      <c r="H351">
        <v>39</v>
      </c>
      <c r="I351">
        <v>47</v>
      </c>
      <c r="J351">
        <v>36</v>
      </c>
      <c r="K351">
        <v>50</v>
      </c>
      <c r="L351">
        <v>58</v>
      </c>
      <c r="M351">
        <v>58</v>
      </c>
      <c r="N351">
        <v>50</v>
      </c>
      <c r="O351">
        <v>59</v>
      </c>
    </row>
    <row r="352" spans="1:15" x14ac:dyDescent="0.3">
      <c r="A352" t="str">
        <f t="shared" ref="A352" si="6">CONCATENATE(B352,"-",C352)</f>
        <v xml:space="preserve">GSCU12 -GSCU-1 General Service Constant Usage (0-20 kW) (Sampled) </v>
      </c>
      <c r="B352" t="s">
        <v>151</v>
      </c>
      <c r="C352" t="s">
        <v>152</v>
      </c>
    </row>
    <row r="353" spans="1:15" x14ac:dyDescent="0.3">
      <c r="A353" t="str">
        <f t="shared" si="5"/>
        <v xml:space="preserve">GSCU12-MONTH </v>
      </c>
      <c r="B353" t="s">
        <v>153</v>
      </c>
      <c r="C353" t="s">
        <v>3</v>
      </c>
      <c r="D353" s="1">
        <v>41640</v>
      </c>
      <c r="E353" s="1">
        <v>41671</v>
      </c>
      <c r="F353" s="1">
        <v>41699</v>
      </c>
      <c r="G353" s="1">
        <v>41730</v>
      </c>
      <c r="H353" s="1">
        <v>41760</v>
      </c>
      <c r="I353" s="1">
        <v>41791</v>
      </c>
      <c r="J353" s="1">
        <v>41821</v>
      </c>
      <c r="K353" s="1">
        <v>41852</v>
      </c>
      <c r="L353" s="1">
        <v>41883</v>
      </c>
      <c r="M353" s="1">
        <v>41913</v>
      </c>
      <c r="N353" s="1">
        <v>41944</v>
      </c>
      <c r="O353" s="1">
        <v>41974</v>
      </c>
    </row>
    <row r="354" spans="1:15" x14ac:dyDescent="0.3">
      <c r="A354" t="str">
        <f t="shared" si="5"/>
        <v>GSCU12-SDR GCP</v>
      </c>
      <c r="B354" t="s">
        <v>153</v>
      </c>
      <c r="C354" t="s">
        <v>81</v>
      </c>
      <c r="D354">
        <v>0.13700000000000001</v>
      </c>
      <c r="E354">
        <v>5.8000000000000003E-2</v>
      </c>
      <c r="F354">
        <v>2.1000000000000001E-2</v>
      </c>
      <c r="G354">
        <v>2.1999999999999999E-2</v>
      </c>
      <c r="H354">
        <v>0.03</v>
      </c>
      <c r="I354">
        <v>0.125</v>
      </c>
      <c r="J354">
        <v>5.0999999999999997E-2</v>
      </c>
      <c r="K354">
        <v>9.4E-2</v>
      </c>
      <c r="L354">
        <v>0.09</v>
      </c>
      <c r="M354">
        <v>0.114</v>
      </c>
      <c r="N354">
        <v>0.03</v>
      </c>
      <c r="O354">
        <v>0.249</v>
      </c>
    </row>
    <row r="355" spans="1:15" x14ac:dyDescent="0.3">
      <c r="A355" t="str">
        <f t="shared" si="5"/>
        <v>GSCU12-SDR GCP ONPK</v>
      </c>
      <c r="B355" t="s">
        <v>153</v>
      </c>
      <c r="C355" t="s">
        <v>82</v>
      </c>
      <c r="D355">
        <v>0.03</v>
      </c>
      <c r="E355">
        <v>4.9000000000000002E-2</v>
      </c>
      <c r="F355">
        <v>7.0000000000000001E-3</v>
      </c>
      <c r="G355">
        <v>2.1999999999999999E-2</v>
      </c>
      <c r="H355">
        <v>0.03</v>
      </c>
      <c r="I355">
        <v>0.125</v>
      </c>
      <c r="J355">
        <v>5.0999999999999997E-2</v>
      </c>
      <c r="K355">
        <v>5.8000000000000003E-2</v>
      </c>
      <c r="L355">
        <v>0.09</v>
      </c>
      <c r="M355">
        <v>0.114</v>
      </c>
      <c r="N355">
        <v>8.9999999999999993E-3</v>
      </c>
      <c r="O355">
        <v>6.5000000000000002E-2</v>
      </c>
    </row>
    <row r="356" spans="1:15" x14ac:dyDescent="0.3">
      <c r="A356" t="str">
        <f t="shared" si="5"/>
        <v>GSCU12-SDR GCP OFFP</v>
      </c>
      <c r="B356" t="s">
        <v>153</v>
      </c>
      <c r="C356" t="s">
        <v>134</v>
      </c>
      <c r="D356">
        <v>0.13700000000000001</v>
      </c>
      <c r="E356">
        <v>5.8000000000000003E-2</v>
      </c>
      <c r="F356">
        <v>2.1000000000000001E-2</v>
      </c>
      <c r="G356">
        <v>2.1999999999999999E-2</v>
      </c>
      <c r="H356">
        <v>6.0000000000000001E-3</v>
      </c>
      <c r="I356">
        <v>6.9000000000000006E-2</v>
      </c>
      <c r="J356">
        <v>5.8999999999999997E-2</v>
      </c>
      <c r="K356">
        <v>9.4E-2</v>
      </c>
      <c r="L356">
        <v>6.9000000000000006E-2</v>
      </c>
      <c r="M356">
        <v>0.108</v>
      </c>
      <c r="N356">
        <v>0.03</v>
      </c>
      <c r="O356">
        <v>0.249</v>
      </c>
    </row>
    <row r="357" spans="1:15" x14ac:dyDescent="0.3">
      <c r="A357" t="str">
        <f t="shared" si="5"/>
        <v>GSCU12-SDR CP</v>
      </c>
      <c r="B357" t="s">
        <v>153</v>
      </c>
      <c r="C357" t="s">
        <v>84</v>
      </c>
      <c r="D357">
        <v>3.5999999999999997E-2</v>
      </c>
      <c r="E357">
        <v>1.4E-2</v>
      </c>
      <c r="F357">
        <v>0.01</v>
      </c>
      <c r="G357">
        <v>0.14099999999999999</v>
      </c>
      <c r="H357">
        <v>6.0000000000000001E-3</v>
      </c>
      <c r="I357">
        <v>1.4999999999999999E-2</v>
      </c>
      <c r="J357">
        <v>1.7999999999999999E-2</v>
      </c>
      <c r="K357">
        <v>8.0000000000000002E-3</v>
      </c>
      <c r="L357">
        <v>7.0000000000000001E-3</v>
      </c>
      <c r="M357">
        <v>6.0000000000000001E-3</v>
      </c>
      <c r="N357">
        <v>1.0999999999999999E-2</v>
      </c>
      <c r="O357">
        <v>0.01</v>
      </c>
    </row>
    <row r="358" spans="1:15" x14ac:dyDescent="0.3">
      <c r="A358" t="str">
        <f t="shared" si="5"/>
        <v>GSCU12-I   SDR GCP</v>
      </c>
      <c r="B358" t="s">
        <v>153</v>
      </c>
      <c r="C358" t="s">
        <v>135</v>
      </c>
      <c r="D358">
        <v>1.9E-2</v>
      </c>
      <c r="E358">
        <v>1.2E-2</v>
      </c>
      <c r="F358">
        <v>2.5000000000000001E-2</v>
      </c>
      <c r="G358">
        <v>2.4E-2</v>
      </c>
      <c r="H358">
        <v>7.0000000000000001E-3</v>
      </c>
      <c r="I358">
        <v>0.154</v>
      </c>
      <c r="J358">
        <v>6.3E-2</v>
      </c>
      <c r="K358">
        <v>1.4E-2</v>
      </c>
      <c r="L358">
        <v>0.11</v>
      </c>
      <c r="M358">
        <v>0.14099999999999999</v>
      </c>
      <c r="N358">
        <v>3.6999999999999998E-2</v>
      </c>
      <c r="O358">
        <v>0.308</v>
      </c>
    </row>
    <row r="359" spans="1:15" x14ac:dyDescent="0.3">
      <c r="A359" t="str">
        <f t="shared" si="5"/>
        <v>GSCU12-I   SDR GCP ONPK</v>
      </c>
      <c r="B359" t="s">
        <v>153</v>
      </c>
      <c r="C359" t="s">
        <v>136</v>
      </c>
      <c r="D359">
        <v>0.01</v>
      </c>
      <c r="E359">
        <v>1.0999999999999999E-2</v>
      </c>
      <c r="F359">
        <v>5.0000000000000001E-3</v>
      </c>
      <c r="G359">
        <v>2.5000000000000001E-2</v>
      </c>
      <c r="H359">
        <v>7.0000000000000001E-3</v>
      </c>
      <c r="I359">
        <v>0.154</v>
      </c>
      <c r="J359">
        <v>6.3E-2</v>
      </c>
      <c r="K359">
        <v>7.0999999999999994E-2</v>
      </c>
      <c r="L359">
        <v>0.11</v>
      </c>
      <c r="M359">
        <v>0.14099999999999999</v>
      </c>
      <c r="N359">
        <v>5.0000000000000001E-3</v>
      </c>
      <c r="O359">
        <v>0.08</v>
      </c>
    </row>
    <row r="360" spans="1:15" x14ac:dyDescent="0.3">
      <c r="A360" t="str">
        <f t="shared" si="5"/>
        <v>GSCU12-I   SDR GCP OFFPK</v>
      </c>
      <c r="B360" t="s">
        <v>153</v>
      </c>
      <c r="C360" t="s">
        <v>137</v>
      </c>
      <c r="D360">
        <v>1.9E-2</v>
      </c>
      <c r="E360">
        <v>1.2E-2</v>
      </c>
      <c r="F360">
        <v>2.5000000000000001E-2</v>
      </c>
      <c r="G360">
        <v>2.4E-2</v>
      </c>
      <c r="H360">
        <v>7.0000000000000001E-3</v>
      </c>
      <c r="I360">
        <v>8.4000000000000005E-2</v>
      </c>
      <c r="J360">
        <v>7.2999999999999995E-2</v>
      </c>
      <c r="K360">
        <v>1.4E-2</v>
      </c>
      <c r="L360">
        <v>8.9999999999999993E-3</v>
      </c>
      <c r="M360">
        <v>1.4999999999999999E-2</v>
      </c>
      <c r="N360">
        <v>3.6999999999999998E-2</v>
      </c>
      <c r="O360">
        <v>0.308</v>
      </c>
    </row>
    <row r="361" spans="1:15" x14ac:dyDescent="0.3">
      <c r="A361" t="str">
        <f t="shared" si="5"/>
        <v>GSCU12-I   SDR CP</v>
      </c>
      <c r="B361" t="s">
        <v>153</v>
      </c>
      <c r="C361" t="s">
        <v>138</v>
      </c>
      <c r="D361">
        <v>2.8000000000000001E-2</v>
      </c>
      <c r="E361">
        <v>8.9999999999999993E-3</v>
      </c>
      <c r="F361">
        <v>8.9999999999999993E-3</v>
      </c>
      <c r="G361">
        <v>0.11799999999999999</v>
      </c>
      <c r="H361">
        <v>7.0000000000000001E-3</v>
      </c>
      <c r="I361">
        <v>7.0000000000000001E-3</v>
      </c>
      <c r="J361">
        <v>0.01</v>
      </c>
      <c r="K361">
        <v>7.0000000000000001E-3</v>
      </c>
      <c r="L361">
        <v>3.0000000000000001E-3</v>
      </c>
      <c r="M361">
        <v>4.0000000000000001E-3</v>
      </c>
      <c r="N361">
        <v>8.0000000000000002E-3</v>
      </c>
      <c r="O361">
        <v>6.0000000000000001E-3</v>
      </c>
    </row>
    <row r="362" spans="1:15" x14ac:dyDescent="0.3">
      <c r="A362" t="str">
        <f t="shared" si="5"/>
        <v>GSCU12-II  SDR GCP</v>
      </c>
      <c r="B362" t="s">
        <v>153</v>
      </c>
      <c r="C362" t="s">
        <v>139</v>
      </c>
      <c r="D362">
        <v>0.69799999999999995</v>
      </c>
      <c r="E362">
        <v>0.29599999999999999</v>
      </c>
      <c r="F362">
        <v>3.4000000000000002E-2</v>
      </c>
      <c r="G362">
        <v>5.2999999999999999E-2</v>
      </c>
      <c r="H362">
        <v>0.153</v>
      </c>
      <c r="I362">
        <v>8.5000000000000006E-2</v>
      </c>
      <c r="J362">
        <v>4.3999999999999997E-2</v>
      </c>
      <c r="K362">
        <v>0.47799999999999998</v>
      </c>
      <c r="L362">
        <v>6.8000000000000005E-2</v>
      </c>
      <c r="M362">
        <v>5.8000000000000003E-2</v>
      </c>
      <c r="N362">
        <v>3.9E-2</v>
      </c>
      <c r="O362">
        <v>0.12</v>
      </c>
    </row>
    <row r="363" spans="1:15" x14ac:dyDescent="0.3">
      <c r="A363" t="str">
        <f t="shared" si="5"/>
        <v>GSCU12-II  SDR GCP ONPK</v>
      </c>
      <c r="B363" t="s">
        <v>153</v>
      </c>
      <c r="C363" t="s">
        <v>140</v>
      </c>
      <c r="D363">
        <v>0.14799999999999999</v>
      </c>
      <c r="E363">
        <v>0.249</v>
      </c>
      <c r="F363">
        <v>3.3000000000000002E-2</v>
      </c>
      <c r="G363">
        <v>4.5999999999999999E-2</v>
      </c>
      <c r="H363">
        <v>0.153</v>
      </c>
      <c r="I363">
        <v>8.5000000000000006E-2</v>
      </c>
      <c r="J363">
        <v>4.3999999999999997E-2</v>
      </c>
      <c r="K363">
        <v>4.2000000000000003E-2</v>
      </c>
      <c r="L363">
        <v>6.8000000000000005E-2</v>
      </c>
      <c r="M363">
        <v>5.8000000000000003E-2</v>
      </c>
      <c r="N363">
        <v>0.04</v>
      </c>
      <c r="O363">
        <v>3.4000000000000002E-2</v>
      </c>
    </row>
    <row r="364" spans="1:15" x14ac:dyDescent="0.3">
      <c r="A364" t="str">
        <f t="shared" si="5"/>
        <v>GSCU12-II  SDR GCP OFFPK</v>
      </c>
      <c r="B364" t="s">
        <v>153</v>
      </c>
      <c r="C364" t="s">
        <v>141</v>
      </c>
      <c r="D364">
        <v>0.69799999999999995</v>
      </c>
      <c r="E364">
        <v>0.29599999999999999</v>
      </c>
      <c r="F364">
        <v>3.4000000000000002E-2</v>
      </c>
      <c r="G364">
        <v>5.2999999999999999E-2</v>
      </c>
      <c r="H364">
        <v>1.6E-2</v>
      </c>
      <c r="I364">
        <v>5.8000000000000003E-2</v>
      </c>
      <c r="J364">
        <v>3.6999999999999998E-2</v>
      </c>
      <c r="K364">
        <v>0.47799999999999998</v>
      </c>
      <c r="L364">
        <v>0.35099999999999998</v>
      </c>
      <c r="M364">
        <v>0.55100000000000005</v>
      </c>
      <c r="N364">
        <v>3.9E-2</v>
      </c>
      <c r="O364">
        <v>0.12</v>
      </c>
    </row>
    <row r="365" spans="1:15" x14ac:dyDescent="0.3">
      <c r="A365" t="str">
        <f t="shared" si="5"/>
        <v>GSCU12-II  SDR CP</v>
      </c>
      <c r="B365" t="s">
        <v>153</v>
      </c>
      <c r="C365" t="s">
        <v>142</v>
      </c>
      <c r="D365">
        <v>0.14299999999999999</v>
      </c>
      <c r="E365">
        <v>6.4000000000000001E-2</v>
      </c>
      <c r="F365">
        <v>3.3000000000000002E-2</v>
      </c>
      <c r="G365">
        <v>0.53500000000000003</v>
      </c>
      <c r="H365">
        <v>1.4999999999999999E-2</v>
      </c>
      <c r="I365">
        <v>7.0000000000000007E-2</v>
      </c>
      <c r="J365">
        <v>8.2000000000000003E-2</v>
      </c>
      <c r="K365">
        <v>2.7E-2</v>
      </c>
      <c r="L365">
        <v>3.3000000000000002E-2</v>
      </c>
      <c r="M365">
        <v>2.8000000000000001E-2</v>
      </c>
      <c r="N365">
        <v>4.7E-2</v>
      </c>
      <c r="O365">
        <v>4.7E-2</v>
      </c>
    </row>
    <row r="366" spans="1:15" x14ac:dyDescent="0.3">
      <c r="A366" t="str">
        <f t="shared" si="5"/>
        <v xml:space="preserve">GSD13 -GSD(T)-1 General Service Demand 1 including TOU (21-499 kW)  (Sampled) </v>
      </c>
      <c r="B366" t="s">
        <v>166</v>
      </c>
      <c r="C366" t="s">
        <v>167</v>
      </c>
    </row>
    <row r="367" spans="1:15" x14ac:dyDescent="0.3">
      <c r="A367" t="str">
        <f t="shared" si="5"/>
        <v xml:space="preserve">GSD13-MONTH </v>
      </c>
      <c r="B367" t="s">
        <v>168</v>
      </c>
      <c r="C367" t="s">
        <v>3</v>
      </c>
      <c r="D367" s="1">
        <v>41640</v>
      </c>
      <c r="E367" s="1">
        <v>41671</v>
      </c>
      <c r="F367" s="1">
        <v>41699</v>
      </c>
      <c r="G367" s="1">
        <v>41730</v>
      </c>
      <c r="H367" s="1">
        <v>41760</v>
      </c>
      <c r="I367" s="1">
        <v>41791</v>
      </c>
      <c r="J367" s="1">
        <v>41821</v>
      </c>
      <c r="K367" s="1">
        <v>41852</v>
      </c>
      <c r="L367" s="1">
        <v>41883</v>
      </c>
      <c r="M367" s="1">
        <v>41913</v>
      </c>
      <c r="N367" s="1">
        <v>41944</v>
      </c>
      <c r="O367" s="1">
        <v>41974</v>
      </c>
    </row>
    <row r="368" spans="1:15" x14ac:dyDescent="0.3">
      <c r="A368" t="str">
        <f t="shared" si="5"/>
        <v xml:space="preserve">GSD13-CUSTOMERS </v>
      </c>
      <c r="B368" t="s">
        <v>168</v>
      </c>
      <c r="C368" t="s">
        <v>4</v>
      </c>
      <c r="D368">
        <v>100751</v>
      </c>
      <c r="E368">
        <v>100994</v>
      </c>
      <c r="F368">
        <v>100724</v>
      </c>
      <c r="G368">
        <v>100637</v>
      </c>
      <c r="H368">
        <v>100877</v>
      </c>
      <c r="I368">
        <v>101107</v>
      </c>
      <c r="J368">
        <v>101528</v>
      </c>
      <c r="K368">
        <v>101948</v>
      </c>
      <c r="L368">
        <v>102150</v>
      </c>
      <c r="M368">
        <v>102284</v>
      </c>
      <c r="N368">
        <v>102317</v>
      </c>
      <c r="O368">
        <v>102471</v>
      </c>
    </row>
    <row r="369" spans="1:15" x14ac:dyDescent="0.3">
      <c r="A369" t="str">
        <f t="shared" si="5"/>
        <v xml:space="preserve">GSD13-SALES </v>
      </c>
      <c r="B369" t="s">
        <v>168</v>
      </c>
      <c r="C369" t="s">
        <v>5</v>
      </c>
      <c r="D369">
        <v>2000117663</v>
      </c>
      <c r="E369">
        <v>1838272468</v>
      </c>
      <c r="F369">
        <v>1838899437</v>
      </c>
      <c r="G369">
        <v>1923738577</v>
      </c>
      <c r="H369">
        <v>2168347085</v>
      </c>
      <c r="I369">
        <v>2211446323</v>
      </c>
      <c r="J369">
        <v>2276701478</v>
      </c>
      <c r="K369">
        <v>2371227987</v>
      </c>
      <c r="L369">
        <v>2403292537</v>
      </c>
      <c r="M369">
        <v>2187709175</v>
      </c>
      <c r="N369">
        <v>2008961779</v>
      </c>
      <c r="O369">
        <v>1908349382</v>
      </c>
    </row>
    <row r="370" spans="1:15" x14ac:dyDescent="0.3">
      <c r="A370" t="str">
        <f t="shared" si="5"/>
        <v>GSD13-KW</v>
      </c>
      <c r="B370" t="s">
        <v>168</v>
      </c>
      <c r="C370" t="s">
        <v>6</v>
      </c>
    </row>
    <row r="371" spans="1:15" x14ac:dyDescent="0.3">
      <c r="A371" t="str">
        <f t="shared" si="5"/>
        <v>GSD13-N</v>
      </c>
      <c r="B371" t="s">
        <v>168</v>
      </c>
      <c r="C371" t="s">
        <v>7</v>
      </c>
      <c r="D371">
        <v>100751</v>
      </c>
      <c r="E371">
        <v>100993</v>
      </c>
      <c r="F371">
        <v>100724</v>
      </c>
      <c r="G371">
        <v>100636</v>
      </c>
      <c r="H371">
        <v>100877</v>
      </c>
      <c r="I371">
        <v>101107</v>
      </c>
      <c r="J371">
        <v>101528</v>
      </c>
      <c r="K371">
        <v>101949</v>
      </c>
      <c r="L371">
        <v>102150</v>
      </c>
      <c r="M371">
        <v>102285</v>
      </c>
      <c r="N371">
        <v>102317</v>
      </c>
      <c r="O371">
        <v>102471</v>
      </c>
    </row>
    <row r="372" spans="1:15" x14ac:dyDescent="0.3">
      <c r="A372" t="str">
        <f t="shared" si="5"/>
        <v>GSD13-RLR ENERGY:</v>
      </c>
      <c r="B372" t="s">
        <v>168</v>
      </c>
      <c r="C372" t="s">
        <v>8</v>
      </c>
    </row>
    <row r="373" spans="1:15" x14ac:dyDescent="0.3">
      <c r="A373" t="str">
        <f t="shared" si="5"/>
        <v>GSD13-KWH</v>
      </c>
      <c r="B373" t="s">
        <v>168</v>
      </c>
      <c r="C373" t="s">
        <v>9</v>
      </c>
      <c r="D373">
        <v>2001000026</v>
      </c>
      <c r="E373">
        <v>1839017721</v>
      </c>
      <c r="F373">
        <v>1838909820</v>
      </c>
      <c r="G373">
        <v>1923967245</v>
      </c>
      <c r="H373">
        <v>2168776144</v>
      </c>
      <c r="I373">
        <v>2211587289</v>
      </c>
      <c r="J373">
        <v>2278750115</v>
      </c>
      <c r="K373">
        <v>2372078435</v>
      </c>
      <c r="L373">
        <v>2403312101</v>
      </c>
      <c r="M373">
        <v>2187709174</v>
      </c>
      <c r="N373">
        <v>2009129688</v>
      </c>
      <c r="O373">
        <v>1908976896</v>
      </c>
    </row>
    <row r="374" spans="1:15" x14ac:dyDescent="0.3">
      <c r="A374" t="str">
        <f t="shared" si="5"/>
        <v>GSD13-KWH ONPK</v>
      </c>
      <c r="B374" t="s">
        <v>168</v>
      </c>
      <c r="C374" t="s">
        <v>10</v>
      </c>
      <c r="D374">
        <v>511467401</v>
      </c>
      <c r="E374">
        <v>469027654</v>
      </c>
      <c r="F374">
        <v>446282034</v>
      </c>
      <c r="G374">
        <v>647343076</v>
      </c>
      <c r="H374">
        <v>677837142</v>
      </c>
      <c r="I374">
        <v>700096691</v>
      </c>
      <c r="J374">
        <v>728962419</v>
      </c>
      <c r="K374">
        <v>732089894</v>
      </c>
      <c r="L374">
        <v>764283724</v>
      </c>
      <c r="M374">
        <v>740772510</v>
      </c>
      <c r="N374">
        <v>462823985</v>
      </c>
      <c r="O374">
        <v>482062694</v>
      </c>
    </row>
    <row r="375" spans="1:15" x14ac:dyDescent="0.3">
      <c r="A375" t="str">
        <f t="shared" si="5"/>
        <v>GSD13-KWH OFFPK</v>
      </c>
      <c r="B375" t="s">
        <v>168</v>
      </c>
      <c r="C375" t="s">
        <v>11</v>
      </c>
      <c r="D375">
        <v>1489532625</v>
      </c>
      <c r="E375">
        <v>1369990067</v>
      </c>
      <c r="F375">
        <v>1392627787</v>
      </c>
      <c r="G375">
        <v>1276624169</v>
      </c>
      <c r="H375">
        <v>1490939002</v>
      </c>
      <c r="I375">
        <v>1511490598</v>
      </c>
      <c r="J375">
        <v>1549787696</v>
      </c>
      <c r="K375">
        <v>1639988541</v>
      </c>
      <c r="L375">
        <v>1639028378</v>
      </c>
      <c r="M375">
        <v>1446936664</v>
      </c>
      <c r="N375">
        <v>1546305703</v>
      </c>
      <c r="O375">
        <v>1426914203</v>
      </c>
    </row>
    <row r="376" spans="1:15" x14ac:dyDescent="0.3">
      <c r="A376" t="str">
        <f t="shared" si="5"/>
        <v>GSD13-KWH ONPK%</v>
      </c>
      <c r="B376" t="s">
        <v>168</v>
      </c>
      <c r="C376" t="s">
        <v>12</v>
      </c>
      <c r="D376" s="2">
        <v>0.25561</v>
      </c>
      <c r="E376" s="2">
        <v>0.25503999999999999</v>
      </c>
      <c r="F376" s="2">
        <v>0.24268999999999999</v>
      </c>
      <c r="G376" s="2">
        <v>0.33645999999999998</v>
      </c>
      <c r="H376" s="2">
        <v>0.31253999999999998</v>
      </c>
      <c r="I376" s="2">
        <v>0.31656000000000001</v>
      </c>
      <c r="J376" s="2">
        <v>0.31990000000000002</v>
      </c>
      <c r="K376" s="2">
        <v>0.30863000000000002</v>
      </c>
      <c r="L376" s="2">
        <v>0.31801000000000001</v>
      </c>
      <c r="M376" s="2">
        <v>0.33861000000000002</v>
      </c>
      <c r="N376" s="2">
        <v>0.23036000000000001</v>
      </c>
      <c r="O376" s="2">
        <v>0.25252000000000002</v>
      </c>
    </row>
    <row r="377" spans="1:15" x14ac:dyDescent="0.3">
      <c r="A377" t="str">
        <f t="shared" si="5"/>
        <v>GSD13-KWH OFFPK%</v>
      </c>
      <c r="B377" t="s">
        <v>168</v>
      </c>
      <c r="C377" t="s">
        <v>13</v>
      </c>
      <c r="D377" s="2">
        <v>0.74439</v>
      </c>
      <c r="E377" s="2">
        <v>0.74495999999999996</v>
      </c>
      <c r="F377" s="2">
        <v>0.75731000000000004</v>
      </c>
      <c r="G377" s="2">
        <v>0.66354000000000002</v>
      </c>
      <c r="H377" s="2">
        <v>0.68745999999999996</v>
      </c>
      <c r="I377" s="2">
        <v>0.68344000000000005</v>
      </c>
      <c r="J377" s="2">
        <v>0.68010000000000004</v>
      </c>
      <c r="K377" s="2">
        <v>0.69137000000000004</v>
      </c>
      <c r="L377" s="2">
        <v>0.68198999999999999</v>
      </c>
      <c r="M377" s="2">
        <v>0.66139000000000003</v>
      </c>
      <c r="N377" s="2">
        <v>0.76963999999999999</v>
      </c>
      <c r="O377" s="2">
        <v>0.74748000000000003</v>
      </c>
    </row>
    <row r="378" spans="1:15" x14ac:dyDescent="0.3">
      <c r="A378" t="str">
        <f t="shared" si="5"/>
        <v>GSD13-DEMAND (KW):</v>
      </c>
      <c r="B378" t="s">
        <v>168</v>
      </c>
      <c r="C378" t="s">
        <v>14</v>
      </c>
    </row>
    <row r="379" spans="1:15" x14ac:dyDescent="0.3">
      <c r="A379" t="str">
        <f t="shared" si="5"/>
        <v>GSD13-NCP</v>
      </c>
      <c r="B379" t="s">
        <v>168</v>
      </c>
      <c r="C379" t="s">
        <v>15</v>
      </c>
      <c r="D379">
        <v>6282120</v>
      </c>
      <c r="E379">
        <v>5938173</v>
      </c>
      <c r="F379">
        <v>5366713</v>
      </c>
      <c r="G379">
        <v>5693067</v>
      </c>
      <c r="H379">
        <v>5852618</v>
      </c>
      <c r="I379">
        <v>6123182</v>
      </c>
      <c r="J379">
        <v>6001395</v>
      </c>
      <c r="K379">
        <v>6107329</v>
      </c>
      <c r="L379">
        <v>6484783</v>
      </c>
      <c r="M379">
        <v>6038095</v>
      </c>
      <c r="N379">
        <v>6298926</v>
      </c>
      <c r="O379">
        <v>5503340</v>
      </c>
    </row>
    <row r="380" spans="1:15" x14ac:dyDescent="0.3">
      <c r="A380" t="str">
        <f t="shared" si="5"/>
        <v>GSD13-NCP ONPK</v>
      </c>
      <c r="B380" t="s">
        <v>168</v>
      </c>
      <c r="C380" t="s">
        <v>16</v>
      </c>
      <c r="D380">
        <v>5716501</v>
      </c>
      <c r="E380">
        <v>5376733</v>
      </c>
      <c r="F380">
        <v>4949407</v>
      </c>
      <c r="G380">
        <v>5359575</v>
      </c>
      <c r="H380">
        <v>5534741</v>
      </c>
      <c r="I380">
        <v>5746465</v>
      </c>
      <c r="J380">
        <v>5670898</v>
      </c>
      <c r="K380">
        <v>5798934</v>
      </c>
      <c r="L380">
        <v>6114629</v>
      </c>
      <c r="M380">
        <v>5696449</v>
      </c>
      <c r="N380">
        <v>5770478</v>
      </c>
      <c r="O380">
        <v>5081223</v>
      </c>
    </row>
    <row r="381" spans="1:15" x14ac:dyDescent="0.3">
      <c r="A381" t="str">
        <f t="shared" si="5"/>
        <v>GSD13-NCP OFFPK</v>
      </c>
      <c r="B381" t="s">
        <v>168</v>
      </c>
      <c r="C381" t="s">
        <v>17</v>
      </c>
      <c r="D381">
        <v>6125258</v>
      </c>
      <c r="E381">
        <v>5760370</v>
      </c>
      <c r="F381">
        <v>5198574</v>
      </c>
      <c r="G381">
        <v>5513810</v>
      </c>
      <c r="H381">
        <v>5684372</v>
      </c>
      <c r="I381">
        <v>5927542</v>
      </c>
      <c r="J381">
        <v>5774277</v>
      </c>
      <c r="K381">
        <v>5892780</v>
      </c>
      <c r="L381">
        <v>6283138</v>
      </c>
      <c r="M381">
        <v>5688946</v>
      </c>
      <c r="N381">
        <v>6199934</v>
      </c>
      <c r="O381">
        <v>5405462</v>
      </c>
    </row>
    <row r="382" spans="1:15" x14ac:dyDescent="0.3">
      <c r="A382" t="str">
        <f t="shared" si="5"/>
        <v>GSD13-GCP DATE</v>
      </c>
      <c r="B382" t="s">
        <v>168</v>
      </c>
      <c r="C382" t="s">
        <v>18</v>
      </c>
      <c r="D382" t="s">
        <v>169</v>
      </c>
      <c r="E382" t="s">
        <v>89</v>
      </c>
      <c r="F382" t="s">
        <v>68</v>
      </c>
      <c r="G382" t="s">
        <v>69</v>
      </c>
      <c r="H382" t="s">
        <v>70</v>
      </c>
      <c r="I382" t="s">
        <v>71</v>
      </c>
      <c r="J382" t="s">
        <v>25</v>
      </c>
      <c r="K382" t="s">
        <v>132</v>
      </c>
      <c r="L382" t="s">
        <v>95</v>
      </c>
      <c r="M382" t="s">
        <v>28</v>
      </c>
      <c r="N382" t="s">
        <v>120</v>
      </c>
      <c r="O382" t="s">
        <v>170</v>
      </c>
    </row>
    <row r="383" spans="1:15" x14ac:dyDescent="0.3">
      <c r="A383" t="str">
        <f t="shared" si="5"/>
        <v>GSD13-GCP TIME</v>
      </c>
      <c r="B383" t="s">
        <v>168</v>
      </c>
      <c r="C383" t="s">
        <v>31</v>
      </c>
      <c r="D383" t="s">
        <v>77</v>
      </c>
      <c r="E383" t="s">
        <v>77</v>
      </c>
      <c r="F383" t="s">
        <v>77</v>
      </c>
      <c r="G383" t="s">
        <v>35</v>
      </c>
      <c r="H383" t="s">
        <v>77</v>
      </c>
      <c r="I383" t="s">
        <v>35</v>
      </c>
      <c r="J383" t="s">
        <v>77</v>
      </c>
      <c r="K383" t="s">
        <v>35</v>
      </c>
      <c r="L383" t="s">
        <v>35</v>
      </c>
      <c r="M383" t="s">
        <v>35</v>
      </c>
      <c r="N383" t="s">
        <v>35</v>
      </c>
      <c r="O383" t="s">
        <v>35</v>
      </c>
    </row>
    <row r="384" spans="1:15" x14ac:dyDescent="0.3">
      <c r="A384" t="str">
        <f t="shared" si="5"/>
        <v>GSD13-GCP</v>
      </c>
      <c r="B384" t="s">
        <v>168</v>
      </c>
      <c r="C384" t="s">
        <v>36</v>
      </c>
      <c r="D384">
        <v>3888033</v>
      </c>
      <c r="E384">
        <v>3967306</v>
      </c>
      <c r="F384">
        <v>3590660</v>
      </c>
      <c r="G384">
        <v>4103300</v>
      </c>
      <c r="H384">
        <v>4223266</v>
      </c>
      <c r="I384">
        <v>4442457</v>
      </c>
      <c r="J384">
        <v>4347017</v>
      </c>
      <c r="K384">
        <v>4508362</v>
      </c>
      <c r="L384">
        <v>4772110</v>
      </c>
      <c r="M384">
        <v>4327672</v>
      </c>
      <c r="N384">
        <v>4453263</v>
      </c>
      <c r="O384">
        <v>3712640</v>
      </c>
    </row>
    <row r="385" spans="1:15" x14ac:dyDescent="0.3">
      <c r="A385" t="str">
        <f t="shared" si="5"/>
        <v>GSD13-GCP ONPK</v>
      </c>
      <c r="B385" t="s">
        <v>168</v>
      </c>
      <c r="C385" t="s">
        <v>37</v>
      </c>
      <c r="D385">
        <v>3610080</v>
      </c>
      <c r="E385">
        <v>3597358</v>
      </c>
      <c r="F385">
        <v>3188690</v>
      </c>
      <c r="G385">
        <v>4103300</v>
      </c>
      <c r="H385">
        <v>4223266</v>
      </c>
      <c r="I385">
        <v>4442457</v>
      </c>
      <c r="J385">
        <v>4347017</v>
      </c>
      <c r="K385">
        <v>4508362</v>
      </c>
      <c r="L385">
        <v>4772110</v>
      </c>
      <c r="M385">
        <v>4327672</v>
      </c>
      <c r="N385">
        <v>4001086</v>
      </c>
      <c r="O385">
        <v>3338749</v>
      </c>
    </row>
    <row r="386" spans="1:15" x14ac:dyDescent="0.3">
      <c r="A386" t="str">
        <f t="shared" si="5"/>
        <v>GSD13-GCP OFFPK</v>
      </c>
      <c r="B386" t="s">
        <v>168</v>
      </c>
      <c r="C386" t="s">
        <v>38</v>
      </c>
      <c r="D386">
        <v>3888033</v>
      </c>
      <c r="E386">
        <v>3967306</v>
      </c>
      <c r="F386">
        <v>3590660</v>
      </c>
      <c r="G386">
        <v>4016363</v>
      </c>
      <c r="H386">
        <v>4068812</v>
      </c>
      <c r="I386">
        <v>4265869</v>
      </c>
      <c r="J386">
        <v>4174360</v>
      </c>
      <c r="K386">
        <v>4365804</v>
      </c>
      <c r="L386">
        <v>4625678</v>
      </c>
      <c r="M386">
        <v>4149786</v>
      </c>
      <c r="N386">
        <v>4453263</v>
      </c>
      <c r="O386">
        <v>3712640</v>
      </c>
    </row>
    <row r="387" spans="1:15" x14ac:dyDescent="0.3">
      <c r="A387" t="str">
        <f t="shared" si="5"/>
        <v>GSD13-CP</v>
      </c>
      <c r="B387" t="s">
        <v>168</v>
      </c>
      <c r="C387" t="s">
        <v>39</v>
      </c>
      <c r="D387">
        <v>2794071</v>
      </c>
      <c r="E387">
        <v>3877250</v>
      </c>
      <c r="F387">
        <v>2873867</v>
      </c>
      <c r="G387">
        <v>3602331</v>
      </c>
      <c r="H387">
        <v>3815983</v>
      </c>
      <c r="I387">
        <v>4336638</v>
      </c>
      <c r="J387">
        <v>4134365</v>
      </c>
      <c r="K387">
        <v>4169735</v>
      </c>
      <c r="L387">
        <v>4428678</v>
      </c>
      <c r="M387">
        <v>4188243</v>
      </c>
      <c r="N387">
        <v>4453263</v>
      </c>
      <c r="O387">
        <v>3240267</v>
      </c>
    </row>
    <row r="388" spans="1:15" x14ac:dyDescent="0.3">
      <c r="A388" t="str">
        <f t="shared" si="5"/>
        <v>GSD13-PERIOD START</v>
      </c>
      <c r="B388" t="s">
        <v>168</v>
      </c>
      <c r="C388" t="s">
        <v>40</v>
      </c>
      <c r="D388" s="3">
        <v>41640</v>
      </c>
      <c r="E388" s="3">
        <v>41671</v>
      </c>
      <c r="F388" s="3">
        <v>41699</v>
      </c>
      <c r="G388" s="3">
        <v>41730</v>
      </c>
      <c r="H388" s="3">
        <v>41760</v>
      </c>
      <c r="I388" s="3">
        <v>41791</v>
      </c>
      <c r="J388" s="3">
        <v>41821</v>
      </c>
      <c r="K388" s="3">
        <v>41852</v>
      </c>
      <c r="L388" s="3">
        <v>41883</v>
      </c>
      <c r="M388" s="3">
        <v>41913</v>
      </c>
      <c r="N388" s="3">
        <v>41944</v>
      </c>
      <c r="O388" s="3">
        <v>41974</v>
      </c>
    </row>
    <row r="389" spans="1:15" x14ac:dyDescent="0.3">
      <c r="A389" t="str">
        <f t="shared" ref="A389:A452" si="7">CONCATENATE(B389,"-",C389)</f>
        <v>GSD13-NCP LF</v>
      </c>
      <c r="B389" t="s">
        <v>168</v>
      </c>
      <c r="C389" t="s">
        <v>41</v>
      </c>
      <c r="D389" s="2">
        <v>0.42809999999999998</v>
      </c>
      <c r="E389" s="2">
        <v>0.46089999999999998</v>
      </c>
      <c r="F389" s="2">
        <v>0.46060000000000001</v>
      </c>
      <c r="G389" s="2">
        <v>0.46939999999999998</v>
      </c>
      <c r="H389" s="2">
        <v>0.49809999999999999</v>
      </c>
      <c r="I389" s="2">
        <v>0.50160000000000005</v>
      </c>
      <c r="J389" s="2">
        <v>0.51039999999999996</v>
      </c>
      <c r="K389" s="2">
        <v>0.52200000000000002</v>
      </c>
      <c r="L389" s="2">
        <v>0.51470000000000005</v>
      </c>
      <c r="M389" s="2">
        <v>0.48699999999999999</v>
      </c>
      <c r="N389" s="2">
        <v>0.443</v>
      </c>
      <c r="O389" s="2">
        <v>0.4662</v>
      </c>
    </row>
    <row r="390" spans="1:15" x14ac:dyDescent="0.3">
      <c r="A390" t="str">
        <f t="shared" si="7"/>
        <v>GSD13-NCP LF ONPK</v>
      </c>
      <c r="B390" t="s">
        <v>168</v>
      </c>
      <c r="C390" t="s">
        <v>42</v>
      </c>
      <c r="D390" s="2">
        <v>0.50839999999999996</v>
      </c>
      <c r="E390" s="2">
        <v>0.54520000000000002</v>
      </c>
      <c r="F390" s="2">
        <v>0.53669999999999995</v>
      </c>
      <c r="G390" s="2">
        <v>0.61</v>
      </c>
      <c r="H390" s="2">
        <v>0.64800000000000002</v>
      </c>
      <c r="I390" s="2">
        <v>0.64459999999999995</v>
      </c>
      <c r="J390" s="2">
        <v>0.6492</v>
      </c>
      <c r="K390" s="2">
        <v>0.66800000000000004</v>
      </c>
      <c r="L390" s="2">
        <v>0.6613</v>
      </c>
      <c r="M390" s="2">
        <v>0.62819999999999998</v>
      </c>
      <c r="N390" s="2">
        <v>0.52769999999999995</v>
      </c>
      <c r="O390" s="2">
        <v>0.53900000000000003</v>
      </c>
    </row>
    <row r="391" spans="1:15" x14ac:dyDescent="0.3">
      <c r="A391" t="str">
        <f t="shared" si="7"/>
        <v>GSD13-NCP LF OFFPK</v>
      </c>
      <c r="B391" t="s">
        <v>168</v>
      </c>
      <c r="C391" t="s">
        <v>43</v>
      </c>
      <c r="D391" s="2">
        <v>0.42809999999999998</v>
      </c>
      <c r="E391" s="2">
        <v>0.46450000000000002</v>
      </c>
      <c r="F391" s="2">
        <v>0.46510000000000001</v>
      </c>
      <c r="G391" s="2">
        <v>0.44350000000000001</v>
      </c>
      <c r="H391" s="2">
        <v>0.47260000000000002</v>
      </c>
      <c r="I391" s="2">
        <v>0.48020000000000002</v>
      </c>
      <c r="J391" s="2">
        <v>0.49159999999999998</v>
      </c>
      <c r="K391" s="2">
        <v>0.50139999999999996</v>
      </c>
      <c r="L391" s="2">
        <v>0.49130000000000001</v>
      </c>
      <c r="M391" s="2">
        <v>0.47360000000000002</v>
      </c>
      <c r="N391" s="2">
        <v>0.43909999999999999</v>
      </c>
      <c r="O391" s="2">
        <v>0.4647</v>
      </c>
    </row>
    <row r="392" spans="1:15" x14ac:dyDescent="0.3">
      <c r="A392" t="str">
        <f t="shared" si="7"/>
        <v>GSD13-GCP CF</v>
      </c>
      <c r="B392" t="s">
        <v>168</v>
      </c>
      <c r="C392" t="s">
        <v>44</v>
      </c>
      <c r="D392" s="2">
        <v>0.61890000000000001</v>
      </c>
      <c r="E392" s="2">
        <v>0.66810000000000003</v>
      </c>
      <c r="F392" s="2">
        <v>0.66910000000000003</v>
      </c>
      <c r="G392" s="2">
        <v>0.7208</v>
      </c>
      <c r="H392" s="2">
        <v>0.72160000000000002</v>
      </c>
      <c r="I392" s="2">
        <v>0.72550000000000003</v>
      </c>
      <c r="J392" s="2">
        <v>0.72430000000000005</v>
      </c>
      <c r="K392" s="2">
        <v>0.73819999999999997</v>
      </c>
      <c r="L392" s="2">
        <v>0.7359</v>
      </c>
      <c r="M392" s="2">
        <v>0.7167</v>
      </c>
      <c r="N392" s="2">
        <v>0.70699999999999996</v>
      </c>
      <c r="O392" s="2">
        <v>0.67459999999999998</v>
      </c>
    </row>
    <row r="393" spans="1:15" x14ac:dyDescent="0.3">
      <c r="A393" t="str">
        <f t="shared" si="7"/>
        <v>GSD13-CP CF</v>
      </c>
      <c r="B393" t="s">
        <v>168</v>
      </c>
      <c r="C393" t="s">
        <v>45</v>
      </c>
      <c r="D393" s="2">
        <v>0.44479999999999997</v>
      </c>
      <c r="E393" s="2">
        <v>0.65290000000000004</v>
      </c>
      <c r="F393" s="2">
        <v>0.53549999999999998</v>
      </c>
      <c r="G393" s="2">
        <v>0.63280000000000003</v>
      </c>
      <c r="H393" s="2">
        <v>0.65200000000000002</v>
      </c>
      <c r="I393" s="2">
        <v>0.70820000000000005</v>
      </c>
      <c r="J393" s="2">
        <v>0.68889999999999996</v>
      </c>
      <c r="K393" s="2">
        <v>0.68269999999999997</v>
      </c>
      <c r="L393" s="2">
        <v>0.68289999999999995</v>
      </c>
      <c r="M393" s="2">
        <v>0.69359999999999999</v>
      </c>
      <c r="N393" s="2">
        <v>0.70699999999999996</v>
      </c>
      <c r="O393" s="2">
        <v>0.58879999999999999</v>
      </c>
    </row>
    <row r="394" spans="1:15" x14ac:dyDescent="0.3">
      <c r="A394" t="str">
        <f t="shared" si="7"/>
        <v>GSD13-GCP LF</v>
      </c>
      <c r="B394" t="s">
        <v>168</v>
      </c>
      <c r="C394" t="s">
        <v>46</v>
      </c>
      <c r="D394" s="2">
        <v>0.69169999999999998</v>
      </c>
      <c r="E394" s="2">
        <v>0.68979999999999997</v>
      </c>
      <c r="F394" s="2">
        <v>0.68840000000000001</v>
      </c>
      <c r="G394" s="2">
        <v>0.6512</v>
      </c>
      <c r="H394" s="2">
        <v>0.69020000000000004</v>
      </c>
      <c r="I394" s="2">
        <v>0.69140000000000001</v>
      </c>
      <c r="J394" s="2">
        <v>0.7046</v>
      </c>
      <c r="K394" s="2">
        <v>0.70720000000000005</v>
      </c>
      <c r="L394" s="2">
        <v>0.69950000000000001</v>
      </c>
      <c r="M394" s="2">
        <v>0.67949999999999999</v>
      </c>
      <c r="N394" s="2">
        <v>0.62660000000000005</v>
      </c>
      <c r="O394" s="2">
        <v>0.69110000000000005</v>
      </c>
    </row>
    <row r="395" spans="1:15" x14ac:dyDescent="0.3">
      <c r="A395" t="str">
        <f t="shared" si="7"/>
        <v>GSD13-GCP LF ONPK</v>
      </c>
      <c r="B395" t="s">
        <v>168</v>
      </c>
      <c r="C395" t="s">
        <v>47</v>
      </c>
      <c r="D395" s="2">
        <v>0.80500000000000005</v>
      </c>
      <c r="E395" s="2">
        <v>0.81489999999999996</v>
      </c>
      <c r="F395" s="2">
        <v>0.83309999999999995</v>
      </c>
      <c r="G395" s="2">
        <v>0.79679999999999995</v>
      </c>
      <c r="H395" s="2">
        <v>0.84919999999999995</v>
      </c>
      <c r="I395" s="2">
        <v>0.83379999999999999</v>
      </c>
      <c r="J395" s="2">
        <v>0.84689999999999999</v>
      </c>
      <c r="K395" s="2">
        <v>0.85919999999999996</v>
      </c>
      <c r="L395" s="2">
        <v>0.84740000000000004</v>
      </c>
      <c r="M395" s="2">
        <v>0.82689999999999997</v>
      </c>
      <c r="N395" s="2">
        <v>0.76100000000000001</v>
      </c>
      <c r="O395" s="2">
        <v>0.82040000000000002</v>
      </c>
    </row>
    <row r="396" spans="1:15" x14ac:dyDescent="0.3">
      <c r="A396" t="str">
        <f t="shared" si="7"/>
        <v>GSD13-GCP LF OFFPK</v>
      </c>
      <c r="B396" t="s">
        <v>168</v>
      </c>
      <c r="C396" t="s">
        <v>48</v>
      </c>
      <c r="D396" s="2">
        <v>0.67449999999999999</v>
      </c>
      <c r="E396" s="2">
        <v>0.67449999999999999</v>
      </c>
      <c r="F396" s="2">
        <v>0.67330000000000001</v>
      </c>
      <c r="G396" s="2">
        <v>0.6089</v>
      </c>
      <c r="H396" s="2">
        <v>0.66020000000000001</v>
      </c>
      <c r="I396" s="2">
        <v>0.6673</v>
      </c>
      <c r="J396" s="2">
        <v>0.68</v>
      </c>
      <c r="K396" s="2">
        <v>0.67679999999999996</v>
      </c>
      <c r="L396" s="2">
        <v>0.6673</v>
      </c>
      <c r="M396" s="2">
        <v>0.64929999999999999</v>
      </c>
      <c r="N396" s="2">
        <v>0.61129999999999995</v>
      </c>
      <c r="O396" s="2">
        <v>0.67669999999999997</v>
      </c>
    </row>
    <row r="397" spans="1:15" x14ac:dyDescent="0.3">
      <c r="A397" t="str">
        <f t="shared" si="7"/>
        <v>GSD13-CP LF</v>
      </c>
      <c r="B397" t="s">
        <v>168</v>
      </c>
      <c r="C397" t="s">
        <v>49</v>
      </c>
      <c r="D397" s="2">
        <v>0.96260000000000001</v>
      </c>
      <c r="E397" s="2">
        <v>0.70579999999999998</v>
      </c>
      <c r="F397" s="2">
        <v>0.86</v>
      </c>
      <c r="G397" s="2">
        <v>0.74180000000000001</v>
      </c>
      <c r="H397" s="2">
        <v>0.76390000000000002</v>
      </c>
      <c r="I397" s="2">
        <v>0.70830000000000004</v>
      </c>
      <c r="J397" s="2">
        <v>0.74080000000000001</v>
      </c>
      <c r="K397" s="2">
        <v>0.76459999999999995</v>
      </c>
      <c r="L397" s="2">
        <v>0.75370000000000004</v>
      </c>
      <c r="M397" s="2">
        <v>0.70209999999999995</v>
      </c>
      <c r="N397" s="2">
        <v>0.62660000000000005</v>
      </c>
      <c r="O397" s="2">
        <v>0.79190000000000005</v>
      </c>
    </row>
    <row r="398" spans="1:15" x14ac:dyDescent="0.3">
      <c r="A398" t="str">
        <f t="shared" si="7"/>
        <v>GSD13-REL PREC:</v>
      </c>
      <c r="B398" t="s">
        <v>168</v>
      </c>
      <c r="C398" t="s">
        <v>50</v>
      </c>
    </row>
    <row r="399" spans="1:15" x14ac:dyDescent="0.3">
      <c r="A399" t="str">
        <f t="shared" si="7"/>
        <v>GSD13-NCP RP</v>
      </c>
      <c r="B399" t="s">
        <v>168</v>
      </c>
      <c r="C399" t="s">
        <v>51</v>
      </c>
      <c r="D399" s="2">
        <v>4.07E-2</v>
      </c>
      <c r="E399" s="2">
        <v>4.1799999999999997E-2</v>
      </c>
      <c r="F399" s="2">
        <v>4.36E-2</v>
      </c>
      <c r="G399" s="2">
        <v>4.1500000000000002E-2</v>
      </c>
      <c r="H399" s="2">
        <v>3.6999999999999998E-2</v>
      </c>
      <c r="I399" s="2">
        <v>3.8300000000000001E-2</v>
      </c>
      <c r="J399" s="2">
        <v>4.4299999999999999E-2</v>
      </c>
      <c r="K399" s="2">
        <v>4.1200000000000001E-2</v>
      </c>
      <c r="L399" s="2">
        <v>3.6400000000000002E-2</v>
      </c>
      <c r="M399" s="2">
        <v>4.2700000000000002E-2</v>
      </c>
      <c r="N399" s="2">
        <v>4.07E-2</v>
      </c>
      <c r="O399" s="2">
        <v>4.1799999999999997E-2</v>
      </c>
    </row>
    <row r="400" spans="1:15" x14ac:dyDescent="0.3">
      <c r="A400" t="str">
        <f t="shared" si="7"/>
        <v>GSD13-NCP RP ONPK</v>
      </c>
      <c r="B400" t="s">
        <v>168</v>
      </c>
      <c r="C400" t="s">
        <v>52</v>
      </c>
      <c r="D400" s="2">
        <v>4.1000000000000002E-2</v>
      </c>
      <c r="E400" s="2">
        <v>4.1500000000000002E-2</v>
      </c>
      <c r="F400" s="2">
        <v>4.4900000000000002E-2</v>
      </c>
      <c r="G400" s="2">
        <v>3.7199999999999997E-2</v>
      </c>
      <c r="H400" s="2">
        <v>3.3099999999999997E-2</v>
      </c>
      <c r="I400" s="2">
        <v>3.1199999999999999E-2</v>
      </c>
      <c r="J400" s="2">
        <v>3.6999999999999998E-2</v>
      </c>
      <c r="K400" s="2">
        <v>3.5700000000000003E-2</v>
      </c>
      <c r="L400" s="2">
        <v>3.04E-2</v>
      </c>
      <c r="M400" s="2">
        <v>3.8300000000000001E-2</v>
      </c>
      <c r="N400" s="2">
        <v>4.0899999999999999E-2</v>
      </c>
      <c r="O400" s="2">
        <v>4.1799999999999997E-2</v>
      </c>
    </row>
    <row r="401" spans="1:15" x14ac:dyDescent="0.3">
      <c r="A401" t="str">
        <f t="shared" si="7"/>
        <v>GSD13-NCP RP OFFPK</v>
      </c>
      <c r="B401" t="s">
        <v>168</v>
      </c>
      <c r="C401" t="s">
        <v>53</v>
      </c>
      <c r="D401" s="2">
        <v>3.7199999999999997E-2</v>
      </c>
      <c r="E401" s="2">
        <v>3.6299999999999999E-2</v>
      </c>
      <c r="F401" s="2">
        <v>3.7699999999999997E-2</v>
      </c>
      <c r="G401" s="2">
        <v>4.2900000000000001E-2</v>
      </c>
      <c r="H401" s="2">
        <v>3.7699999999999997E-2</v>
      </c>
      <c r="I401" s="2">
        <v>3.6799999999999999E-2</v>
      </c>
      <c r="J401" s="2">
        <v>4.0399999999999998E-2</v>
      </c>
      <c r="K401" s="2">
        <v>3.7999999999999999E-2</v>
      </c>
      <c r="L401" s="2">
        <v>3.49E-2</v>
      </c>
      <c r="M401" s="2">
        <v>3.6799999999999999E-2</v>
      </c>
      <c r="N401" s="2">
        <v>3.9699999999999999E-2</v>
      </c>
      <c r="O401" s="2">
        <v>4.07E-2</v>
      </c>
    </row>
    <row r="402" spans="1:15" x14ac:dyDescent="0.3">
      <c r="A402" t="str">
        <f t="shared" si="7"/>
        <v>GSD13-GCP RP</v>
      </c>
      <c r="B402" t="s">
        <v>168</v>
      </c>
      <c r="C402" t="s">
        <v>54</v>
      </c>
      <c r="D402" s="2">
        <v>3.1800000000000002E-2</v>
      </c>
      <c r="E402" s="2">
        <v>2.9000000000000001E-2</v>
      </c>
      <c r="F402" s="2">
        <v>3.4599999999999999E-2</v>
      </c>
      <c r="G402" s="2">
        <v>3.6999999999999998E-2</v>
      </c>
      <c r="H402" s="2">
        <v>3.27E-2</v>
      </c>
      <c r="I402" s="2">
        <v>2.7300000000000001E-2</v>
      </c>
      <c r="J402" s="2">
        <v>3.0099999999999998E-2</v>
      </c>
      <c r="K402" s="2">
        <v>2.93E-2</v>
      </c>
      <c r="L402" s="2">
        <v>2.5100000000000001E-2</v>
      </c>
      <c r="M402" s="2">
        <v>2.81E-2</v>
      </c>
      <c r="N402" s="2">
        <v>3.1899999999999998E-2</v>
      </c>
      <c r="O402" s="2">
        <v>3.2599999999999997E-2</v>
      </c>
    </row>
    <row r="403" spans="1:15" x14ac:dyDescent="0.3">
      <c r="A403" t="str">
        <f t="shared" si="7"/>
        <v>GSD13-GCP RP ONPK</v>
      </c>
      <c r="B403" t="s">
        <v>168</v>
      </c>
      <c r="C403" t="s">
        <v>55</v>
      </c>
      <c r="D403" s="2">
        <v>4.8399999999999999E-2</v>
      </c>
      <c r="E403" s="2">
        <v>3.1699999999999999E-2</v>
      </c>
      <c r="F403" s="2">
        <v>3.6600000000000001E-2</v>
      </c>
      <c r="G403" s="2">
        <v>3.6999999999999998E-2</v>
      </c>
      <c r="H403" s="2">
        <v>3.27E-2</v>
      </c>
      <c r="I403" s="2">
        <v>2.7300000000000001E-2</v>
      </c>
      <c r="J403" s="2">
        <v>3.0099999999999998E-2</v>
      </c>
      <c r="K403" s="2">
        <v>2.93E-2</v>
      </c>
      <c r="L403" s="2">
        <v>2.5100000000000001E-2</v>
      </c>
      <c r="M403" s="2">
        <v>2.81E-2</v>
      </c>
      <c r="N403" s="2">
        <v>3.6499999999999998E-2</v>
      </c>
      <c r="O403" s="2">
        <v>4.6800000000000001E-2</v>
      </c>
    </row>
    <row r="404" spans="1:15" x14ac:dyDescent="0.3">
      <c r="A404" t="str">
        <f t="shared" si="7"/>
        <v>GSD13-GCP RP OFFPK</v>
      </c>
      <c r="B404" t="s">
        <v>168</v>
      </c>
      <c r="C404" t="s">
        <v>56</v>
      </c>
      <c r="D404" s="2">
        <v>3.1800000000000002E-2</v>
      </c>
      <c r="E404" s="2">
        <v>2.9000000000000001E-2</v>
      </c>
      <c r="F404" s="2">
        <v>3.4599999999999999E-2</v>
      </c>
      <c r="G404" s="2">
        <v>3.6600000000000001E-2</v>
      </c>
      <c r="H404" s="2">
        <v>3.2300000000000002E-2</v>
      </c>
      <c r="I404" s="2">
        <v>2.7699999999999999E-2</v>
      </c>
      <c r="J404" s="2">
        <v>2.9499999999999998E-2</v>
      </c>
      <c r="K404" s="2">
        <v>0.03</v>
      </c>
      <c r="L404" s="2">
        <v>2.5899999999999999E-2</v>
      </c>
      <c r="M404" s="2">
        <v>2.8799999999999999E-2</v>
      </c>
      <c r="N404" s="2">
        <v>3.1899999999999998E-2</v>
      </c>
      <c r="O404" s="2">
        <v>3.2599999999999997E-2</v>
      </c>
    </row>
    <row r="405" spans="1:15" x14ac:dyDescent="0.3">
      <c r="A405" t="str">
        <f t="shared" si="7"/>
        <v>GSD13-CP RP</v>
      </c>
      <c r="B405" t="s">
        <v>168</v>
      </c>
      <c r="C405" t="s">
        <v>57</v>
      </c>
      <c r="D405" s="2">
        <v>4.2299999999999997E-2</v>
      </c>
      <c r="E405" s="2">
        <v>2.93E-2</v>
      </c>
      <c r="F405" s="2">
        <v>4.02E-2</v>
      </c>
      <c r="G405" s="2">
        <v>3.8300000000000001E-2</v>
      </c>
      <c r="H405" s="2">
        <v>2.6599999999999999E-2</v>
      </c>
      <c r="I405" s="2">
        <v>2.6800000000000001E-2</v>
      </c>
      <c r="J405" s="2">
        <v>2.5999999999999999E-2</v>
      </c>
      <c r="K405" s="2">
        <v>2.3900000000000001E-2</v>
      </c>
      <c r="L405" s="2">
        <v>2.1299999999999999E-2</v>
      </c>
      <c r="M405" s="2">
        <v>2.7199999999999998E-2</v>
      </c>
      <c r="N405" s="2">
        <v>3.1899999999999998E-2</v>
      </c>
      <c r="O405" s="2">
        <v>3.5400000000000001E-2</v>
      </c>
    </row>
    <row r="406" spans="1:15" x14ac:dyDescent="0.3">
      <c r="A406" t="str">
        <f t="shared" si="7"/>
        <v>GSD13-SAMPLE SIZE:</v>
      </c>
      <c r="B406" t="s">
        <v>168</v>
      </c>
      <c r="C406" t="s">
        <v>58</v>
      </c>
    </row>
    <row r="407" spans="1:15" x14ac:dyDescent="0.3">
      <c r="A407" t="str">
        <f t="shared" si="7"/>
        <v>GSD13-GCPSZ</v>
      </c>
      <c r="B407" t="s">
        <v>168</v>
      </c>
      <c r="C407" t="s">
        <v>59</v>
      </c>
      <c r="D407">
        <v>393</v>
      </c>
      <c r="E407">
        <v>398</v>
      </c>
      <c r="F407">
        <v>394</v>
      </c>
      <c r="G407">
        <v>311</v>
      </c>
      <c r="H407">
        <v>354</v>
      </c>
      <c r="I407">
        <v>385</v>
      </c>
      <c r="J407">
        <v>343</v>
      </c>
      <c r="K407">
        <v>397</v>
      </c>
      <c r="L407">
        <v>397</v>
      </c>
      <c r="M407">
        <v>391</v>
      </c>
      <c r="N407">
        <v>356</v>
      </c>
      <c r="O407">
        <v>398</v>
      </c>
    </row>
    <row r="408" spans="1:15" x14ac:dyDescent="0.3">
      <c r="A408" t="str">
        <f t="shared" si="7"/>
        <v>GSD13-GCPSZ ONPK</v>
      </c>
      <c r="B408" t="s">
        <v>168</v>
      </c>
      <c r="C408" t="s">
        <v>60</v>
      </c>
      <c r="D408">
        <v>393</v>
      </c>
      <c r="E408">
        <v>398</v>
      </c>
      <c r="F408">
        <v>394</v>
      </c>
      <c r="G408">
        <v>311</v>
      </c>
      <c r="H408">
        <v>354</v>
      </c>
      <c r="I408">
        <v>385</v>
      </c>
      <c r="J408">
        <v>343</v>
      </c>
      <c r="K408">
        <v>397</v>
      </c>
      <c r="L408">
        <v>397</v>
      </c>
      <c r="M408">
        <v>391</v>
      </c>
      <c r="N408">
        <v>356</v>
      </c>
      <c r="O408">
        <v>398</v>
      </c>
    </row>
    <row r="409" spans="1:15" x14ac:dyDescent="0.3">
      <c r="A409" t="str">
        <f t="shared" si="7"/>
        <v>GSD13-GCPSZ OFFPK</v>
      </c>
      <c r="B409" t="s">
        <v>168</v>
      </c>
      <c r="C409" t="s">
        <v>61</v>
      </c>
      <c r="D409">
        <v>393</v>
      </c>
      <c r="E409">
        <v>398</v>
      </c>
      <c r="F409">
        <v>394</v>
      </c>
      <c r="G409">
        <v>311</v>
      </c>
      <c r="H409">
        <v>354</v>
      </c>
      <c r="I409">
        <v>385</v>
      </c>
      <c r="J409">
        <v>343</v>
      </c>
      <c r="K409">
        <v>397</v>
      </c>
      <c r="L409">
        <v>397</v>
      </c>
      <c r="M409">
        <v>391</v>
      </c>
      <c r="N409">
        <v>356</v>
      </c>
      <c r="O409">
        <v>398</v>
      </c>
    </row>
    <row r="410" spans="1:15" x14ac:dyDescent="0.3">
      <c r="A410" t="str">
        <f t="shared" si="7"/>
        <v>GSD13-CPSZ</v>
      </c>
      <c r="B410" t="s">
        <v>168</v>
      </c>
      <c r="C410" t="s">
        <v>62</v>
      </c>
      <c r="D410">
        <v>393</v>
      </c>
      <c r="E410">
        <v>398</v>
      </c>
      <c r="F410">
        <v>394</v>
      </c>
      <c r="G410">
        <v>311</v>
      </c>
      <c r="H410">
        <v>354</v>
      </c>
      <c r="I410">
        <v>385</v>
      </c>
      <c r="J410">
        <v>343</v>
      </c>
      <c r="K410">
        <v>397</v>
      </c>
      <c r="L410">
        <v>397</v>
      </c>
      <c r="M410">
        <v>391</v>
      </c>
      <c r="N410">
        <v>356</v>
      </c>
      <c r="O410">
        <v>398</v>
      </c>
    </row>
    <row r="411" spans="1:15" x14ac:dyDescent="0.3">
      <c r="A411" t="str">
        <f t="shared" si="7"/>
        <v xml:space="preserve">GSD13 -GSD(T)-1 General Service Demand 1 including TOU (21-499 kW)  (Sampled) </v>
      </c>
      <c r="B411" t="s">
        <v>166</v>
      </c>
      <c r="C411" t="s">
        <v>167</v>
      </c>
    </row>
    <row r="412" spans="1:15" x14ac:dyDescent="0.3">
      <c r="A412" t="str">
        <f t="shared" si="7"/>
        <v xml:space="preserve">GSD13-MONTH </v>
      </c>
      <c r="B412" t="s">
        <v>168</v>
      </c>
      <c r="C412" t="s">
        <v>3</v>
      </c>
      <c r="D412" s="1">
        <v>41640</v>
      </c>
      <c r="E412" s="1">
        <v>41671</v>
      </c>
      <c r="F412" s="1">
        <v>41699</v>
      </c>
      <c r="G412" s="1">
        <v>41730</v>
      </c>
      <c r="H412" s="1">
        <v>41760</v>
      </c>
      <c r="I412" s="1">
        <v>41791</v>
      </c>
      <c r="J412" s="1">
        <v>41821</v>
      </c>
      <c r="K412" s="1">
        <v>41852</v>
      </c>
      <c r="L412" s="1">
        <v>41883</v>
      </c>
      <c r="M412" s="1">
        <v>41913</v>
      </c>
      <c r="N412" s="1">
        <v>41944</v>
      </c>
      <c r="O412" s="1">
        <v>41974</v>
      </c>
    </row>
    <row r="413" spans="1:15" x14ac:dyDescent="0.3">
      <c r="A413" t="str">
        <f t="shared" si="7"/>
        <v>GSD13-SDR GCP</v>
      </c>
      <c r="B413" t="s">
        <v>168</v>
      </c>
      <c r="C413" t="s">
        <v>81</v>
      </c>
      <c r="D413">
        <v>8.8559999999999999</v>
      </c>
      <c r="E413">
        <v>8.1750000000000007</v>
      </c>
      <c r="F413">
        <v>8.9290000000000003</v>
      </c>
      <c r="G413">
        <v>9.8829999999999991</v>
      </c>
      <c r="H413">
        <v>9.44</v>
      </c>
      <c r="I413">
        <v>8.6050000000000004</v>
      </c>
      <c r="J413">
        <v>8.7089999999999996</v>
      </c>
      <c r="K413">
        <v>9.5779999999999994</v>
      </c>
      <c r="L413">
        <v>8.5630000000000006</v>
      </c>
      <c r="M413">
        <v>8.8070000000000004</v>
      </c>
      <c r="N413">
        <v>9.5589999999999993</v>
      </c>
      <c r="O413">
        <v>8.6419999999999995</v>
      </c>
    </row>
    <row r="414" spans="1:15" x14ac:dyDescent="0.3">
      <c r="A414" t="str">
        <f t="shared" si="7"/>
        <v>GSD13-SDR GCP ONPK</v>
      </c>
      <c r="B414" t="s">
        <v>168</v>
      </c>
      <c r="C414" t="s">
        <v>82</v>
      </c>
      <c r="D414">
        <v>12.301</v>
      </c>
      <c r="E414">
        <v>8.1159999999999997</v>
      </c>
      <c r="F414">
        <v>8.3439999999999994</v>
      </c>
      <c r="G414">
        <v>9.8829999999999991</v>
      </c>
      <c r="H414">
        <v>9.44</v>
      </c>
      <c r="I414">
        <v>8.6050000000000004</v>
      </c>
      <c r="J414">
        <v>8.7089999999999996</v>
      </c>
      <c r="K414">
        <v>9.5779999999999994</v>
      </c>
      <c r="L414">
        <v>8.5630000000000006</v>
      </c>
      <c r="M414">
        <v>8.8070000000000004</v>
      </c>
      <c r="N414">
        <v>9.7089999999999996</v>
      </c>
      <c r="O414">
        <v>11.058999999999999</v>
      </c>
    </row>
    <row r="415" spans="1:15" x14ac:dyDescent="0.3">
      <c r="A415" t="str">
        <f t="shared" si="7"/>
        <v>GSD13-SDR GCP OFFP</v>
      </c>
      <c r="B415" t="s">
        <v>168</v>
      </c>
      <c r="C415" t="s">
        <v>134</v>
      </c>
      <c r="D415">
        <v>8.8559999999999999</v>
      </c>
      <c r="E415">
        <v>8.1750000000000007</v>
      </c>
      <c r="F415">
        <v>8.9290000000000003</v>
      </c>
      <c r="G415">
        <v>9.27</v>
      </c>
      <c r="H415">
        <v>8.7680000000000007</v>
      </c>
      <c r="I415">
        <v>8.1829999999999998</v>
      </c>
      <c r="J415">
        <v>8.0269999999999992</v>
      </c>
      <c r="K415">
        <v>9.1219999999999999</v>
      </c>
      <c r="L415">
        <v>8.2840000000000007</v>
      </c>
      <c r="M415">
        <v>8.3670000000000009</v>
      </c>
      <c r="N415">
        <v>9.5589999999999993</v>
      </c>
      <c r="O415">
        <v>8.6419999999999995</v>
      </c>
    </row>
    <row r="416" spans="1:15" x14ac:dyDescent="0.3">
      <c r="A416" t="str">
        <f t="shared" si="7"/>
        <v>GSD13-SDR CP</v>
      </c>
      <c r="B416" t="s">
        <v>168</v>
      </c>
      <c r="C416" t="s">
        <v>84</v>
      </c>
      <c r="D416">
        <v>8.3970000000000002</v>
      </c>
      <c r="E416">
        <v>8.3309999999999995</v>
      </c>
      <c r="F416">
        <v>8.2460000000000004</v>
      </c>
      <c r="G416">
        <v>8.6370000000000005</v>
      </c>
      <c r="H416">
        <v>6.8810000000000002</v>
      </c>
      <c r="I416">
        <v>8.0510000000000002</v>
      </c>
      <c r="J416">
        <v>7.1630000000000003</v>
      </c>
      <c r="K416">
        <v>7.1020000000000003</v>
      </c>
      <c r="L416">
        <v>6.8380000000000001</v>
      </c>
      <c r="M416">
        <v>8.1379999999999999</v>
      </c>
      <c r="N416">
        <v>9.5589999999999993</v>
      </c>
      <c r="O416">
        <v>8.2349999999999994</v>
      </c>
    </row>
    <row r="417" spans="1:15" x14ac:dyDescent="0.3">
      <c r="A417" t="str">
        <f t="shared" si="7"/>
        <v>GSD13-I   SDR GCP</v>
      </c>
      <c r="B417" t="s">
        <v>168</v>
      </c>
      <c r="C417" t="s">
        <v>135</v>
      </c>
      <c r="D417">
        <v>7.6139999999999999</v>
      </c>
      <c r="E417">
        <v>8.0109999999999992</v>
      </c>
      <c r="F417">
        <v>7.9279999999999999</v>
      </c>
      <c r="G417">
        <v>8.0670000000000002</v>
      </c>
      <c r="H417">
        <v>8.9459999999999997</v>
      </c>
      <c r="I417">
        <v>8.4190000000000005</v>
      </c>
      <c r="J417">
        <v>9.391</v>
      </c>
      <c r="K417">
        <v>8.7129999999999992</v>
      </c>
      <c r="L417">
        <v>7.6310000000000002</v>
      </c>
      <c r="M417">
        <v>8.4600000000000009</v>
      </c>
      <c r="N417">
        <v>7.9889999999999999</v>
      </c>
      <c r="O417">
        <v>7.34</v>
      </c>
    </row>
    <row r="418" spans="1:15" x14ac:dyDescent="0.3">
      <c r="A418" t="str">
        <f t="shared" si="7"/>
        <v>GSD13-I   SDR GCP ONPK</v>
      </c>
      <c r="B418" t="s">
        <v>168</v>
      </c>
      <c r="C418" t="s">
        <v>136</v>
      </c>
      <c r="D418">
        <v>16.838000000000001</v>
      </c>
      <c r="E418">
        <v>7.36</v>
      </c>
      <c r="F418">
        <v>7.15</v>
      </c>
      <c r="G418">
        <v>8.0670000000000002</v>
      </c>
      <c r="H418">
        <v>8.9459999999999997</v>
      </c>
      <c r="I418">
        <v>8.4190000000000005</v>
      </c>
      <c r="J418">
        <v>9.391</v>
      </c>
      <c r="K418">
        <v>8.7129999999999992</v>
      </c>
      <c r="L418">
        <v>7.6310000000000002</v>
      </c>
      <c r="M418">
        <v>8.4600000000000009</v>
      </c>
      <c r="N418">
        <v>8.5030000000000001</v>
      </c>
      <c r="O418">
        <v>14.106</v>
      </c>
    </row>
    <row r="419" spans="1:15" x14ac:dyDescent="0.3">
      <c r="A419" t="str">
        <f t="shared" si="7"/>
        <v>GSD13-I   SDR GCP OFFPK</v>
      </c>
      <c r="B419" t="s">
        <v>168</v>
      </c>
      <c r="C419" t="s">
        <v>137</v>
      </c>
      <c r="D419">
        <v>7.6139999999999999</v>
      </c>
      <c r="E419">
        <v>8.0109999999999992</v>
      </c>
      <c r="F419">
        <v>7.9279999999999999</v>
      </c>
      <c r="G419">
        <v>8.5879999999999992</v>
      </c>
      <c r="H419">
        <v>8.6720000000000006</v>
      </c>
      <c r="I419">
        <v>8.1739999999999995</v>
      </c>
      <c r="J419">
        <v>8.5670000000000002</v>
      </c>
      <c r="K419">
        <v>8.9710000000000001</v>
      </c>
      <c r="L419">
        <v>8.3030000000000008</v>
      </c>
      <c r="M419">
        <v>8.4450000000000003</v>
      </c>
      <c r="N419">
        <v>7.9889999999999999</v>
      </c>
      <c r="O419">
        <v>7.34</v>
      </c>
    </row>
    <row r="420" spans="1:15" x14ac:dyDescent="0.3">
      <c r="A420" t="str">
        <f t="shared" si="7"/>
        <v>GSD13-I   SDR CP</v>
      </c>
      <c r="B420" t="s">
        <v>168</v>
      </c>
      <c r="C420" t="s">
        <v>138</v>
      </c>
      <c r="D420">
        <v>8.4600000000000009</v>
      </c>
      <c r="E420">
        <v>8.1750000000000007</v>
      </c>
      <c r="F420">
        <v>8.3940000000000001</v>
      </c>
      <c r="G420">
        <v>7.1550000000000002</v>
      </c>
      <c r="H420">
        <v>6.1139999999999999</v>
      </c>
      <c r="I420">
        <v>7.9909999999999997</v>
      </c>
      <c r="J420">
        <v>6.9829999999999997</v>
      </c>
      <c r="K420">
        <v>7.0460000000000003</v>
      </c>
      <c r="L420">
        <v>6.9809999999999999</v>
      </c>
      <c r="M420">
        <v>8.42</v>
      </c>
      <c r="N420">
        <v>7.9889999999999999</v>
      </c>
      <c r="O420">
        <v>6.5389999999999997</v>
      </c>
    </row>
    <row r="421" spans="1:15" x14ac:dyDescent="0.3">
      <c r="A421" t="str">
        <f t="shared" si="7"/>
        <v>GSD13-II  SDR GCP</v>
      </c>
      <c r="B421" t="s">
        <v>168</v>
      </c>
      <c r="C421" t="s">
        <v>139</v>
      </c>
      <c r="D421">
        <v>23.454000000000001</v>
      </c>
      <c r="E421">
        <v>19.431999999999999</v>
      </c>
      <c r="F421">
        <v>23.164999999999999</v>
      </c>
      <c r="G421">
        <v>26.783000000000001</v>
      </c>
      <c r="H421">
        <v>23.26</v>
      </c>
      <c r="I421">
        <v>20.355</v>
      </c>
      <c r="J421">
        <v>18.451000000000001</v>
      </c>
      <c r="K421">
        <v>24.622</v>
      </c>
      <c r="L421">
        <v>21.634</v>
      </c>
      <c r="M421">
        <v>22.004999999999999</v>
      </c>
      <c r="N421">
        <v>25.545000000000002</v>
      </c>
      <c r="O421">
        <v>23.148</v>
      </c>
    </row>
    <row r="422" spans="1:15" x14ac:dyDescent="0.3">
      <c r="A422" t="str">
        <f t="shared" si="7"/>
        <v>GSD13-II  SDR GCP ONPK</v>
      </c>
      <c r="B422" t="s">
        <v>168</v>
      </c>
      <c r="C422" t="s">
        <v>140</v>
      </c>
      <c r="D422">
        <v>16.295999999999999</v>
      </c>
      <c r="E422">
        <v>20.347999999999999</v>
      </c>
      <c r="F422">
        <v>21.79</v>
      </c>
      <c r="G422">
        <v>26.783000000000001</v>
      </c>
      <c r="H422">
        <v>23.26</v>
      </c>
      <c r="I422">
        <v>20.355</v>
      </c>
      <c r="J422">
        <v>18.451000000000001</v>
      </c>
      <c r="K422">
        <v>24.622</v>
      </c>
      <c r="L422">
        <v>21.634</v>
      </c>
      <c r="M422">
        <v>22.004999999999999</v>
      </c>
      <c r="N422">
        <v>24.913</v>
      </c>
      <c r="O422">
        <v>19.722000000000001</v>
      </c>
    </row>
    <row r="423" spans="1:15" x14ac:dyDescent="0.3">
      <c r="A423" t="str">
        <f t="shared" si="7"/>
        <v>GSD13-II  SDR GCP OFFPK</v>
      </c>
      <c r="B423" t="s">
        <v>168</v>
      </c>
      <c r="C423" t="s">
        <v>141</v>
      </c>
      <c r="D423">
        <v>23.454000000000001</v>
      </c>
      <c r="E423">
        <v>19.431999999999999</v>
      </c>
      <c r="F423">
        <v>23.164999999999999</v>
      </c>
      <c r="G423">
        <v>22.526</v>
      </c>
      <c r="H423">
        <v>20.216999999999999</v>
      </c>
      <c r="I423">
        <v>18.536999999999999</v>
      </c>
      <c r="J423">
        <v>16.891999999999999</v>
      </c>
      <c r="K423">
        <v>20.899000000000001</v>
      </c>
      <c r="L423">
        <v>18.135000000000002</v>
      </c>
      <c r="M423">
        <v>19.32</v>
      </c>
      <c r="N423">
        <v>25.545000000000002</v>
      </c>
      <c r="O423">
        <v>23.148</v>
      </c>
    </row>
    <row r="424" spans="1:15" x14ac:dyDescent="0.3">
      <c r="A424" t="str">
        <f t="shared" si="7"/>
        <v>GSD13-II  SDR CP</v>
      </c>
      <c r="B424" t="s">
        <v>168</v>
      </c>
      <c r="C424" t="s">
        <v>142</v>
      </c>
      <c r="D424">
        <v>19.396000000000001</v>
      </c>
      <c r="E424">
        <v>20.873999999999999</v>
      </c>
      <c r="F424">
        <v>19.326000000000001</v>
      </c>
      <c r="G424">
        <v>22.074000000000002</v>
      </c>
      <c r="H424">
        <v>17.425000000000001</v>
      </c>
      <c r="I424">
        <v>17.629000000000001</v>
      </c>
      <c r="J424">
        <v>17.059999999999999</v>
      </c>
      <c r="K424">
        <v>16.803999999999998</v>
      </c>
      <c r="L424">
        <v>15.933999999999999</v>
      </c>
      <c r="M424">
        <v>18.600999999999999</v>
      </c>
      <c r="N424">
        <v>25.545000000000002</v>
      </c>
      <c r="O424">
        <v>22.815000000000001</v>
      </c>
    </row>
    <row r="425" spans="1:15" x14ac:dyDescent="0.3">
      <c r="A425" t="str">
        <f t="shared" si="7"/>
        <v>GSD13-III SDR GCP</v>
      </c>
      <c r="B425" t="s">
        <v>168</v>
      </c>
      <c r="C425" t="s">
        <v>143</v>
      </c>
      <c r="D425">
        <v>57.036000000000001</v>
      </c>
      <c r="E425">
        <v>53.948</v>
      </c>
      <c r="F425">
        <v>57.502000000000002</v>
      </c>
      <c r="G425">
        <v>65.317999999999998</v>
      </c>
      <c r="H425">
        <v>61.238</v>
      </c>
      <c r="I425">
        <v>57.896999999999998</v>
      </c>
      <c r="J425">
        <v>57.287999999999997</v>
      </c>
      <c r="K425">
        <v>59.795000000000002</v>
      </c>
      <c r="L425">
        <v>59.936999999999998</v>
      </c>
      <c r="M425">
        <v>51.749000000000002</v>
      </c>
      <c r="N425">
        <v>63.448</v>
      </c>
      <c r="O425">
        <v>54.722999999999999</v>
      </c>
    </row>
    <row r="426" spans="1:15" x14ac:dyDescent="0.3">
      <c r="A426" t="str">
        <f t="shared" si="7"/>
        <v>GSD13-III SDR GCP ONPK</v>
      </c>
      <c r="B426" t="s">
        <v>168</v>
      </c>
      <c r="C426" t="s">
        <v>144</v>
      </c>
      <c r="D426">
        <v>39.744999999999997</v>
      </c>
      <c r="E426">
        <v>55.831000000000003</v>
      </c>
      <c r="F426">
        <v>57.064</v>
      </c>
      <c r="G426">
        <v>65.317999999999998</v>
      </c>
      <c r="H426">
        <v>61.238</v>
      </c>
      <c r="I426">
        <v>57.896999999999998</v>
      </c>
      <c r="J426">
        <v>57.287999999999997</v>
      </c>
      <c r="K426">
        <v>59.795000000000002</v>
      </c>
      <c r="L426">
        <v>59.936999999999998</v>
      </c>
      <c r="M426">
        <v>51.749000000000002</v>
      </c>
      <c r="N426">
        <v>67.173000000000002</v>
      </c>
      <c r="O426">
        <v>35.874000000000002</v>
      </c>
    </row>
    <row r="427" spans="1:15" x14ac:dyDescent="0.3">
      <c r="A427" t="str">
        <f t="shared" si="7"/>
        <v>GSD13-III SDR GCP OFFPK</v>
      </c>
      <c r="B427" t="s">
        <v>168</v>
      </c>
      <c r="C427" t="s">
        <v>145</v>
      </c>
      <c r="D427">
        <v>57.036000000000001</v>
      </c>
      <c r="E427">
        <v>53.948</v>
      </c>
      <c r="F427">
        <v>57.502000000000002</v>
      </c>
      <c r="G427">
        <v>66.516000000000005</v>
      </c>
      <c r="H427">
        <v>61.396000000000001</v>
      </c>
      <c r="I427">
        <v>58.253</v>
      </c>
      <c r="J427">
        <v>55.639000000000003</v>
      </c>
      <c r="K427">
        <v>65.855000000000004</v>
      </c>
      <c r="L427">
        <v>63.029000000000003</v>
      </c>
      <c r="M427">
        <v>54.923000000000002</v>
      </c>
      <c r="N427">
        <v>63.448</v>
      </c>
      <c r="O427">
        <v>54.722999999999999</v>
      </c>
    </row>
    <row r="428" spans="1:15" x14ac:dyDescent="0.3">
      <c r="A428" t="str">
        <f t="shared" si="7"/>
        <v>GSD13-III SDR CP</v>
      </c>
      <c r="B428" t="s">
        <v>168</v>
      </c>
      <c r="C428" t="s">
        <v>146</v>
      </c>
      <c r="D428">
        <v>55.387999999999998</v>
      </c>
      <c r="E428">
        <v>44.249000000000002</v>
      </c>
      <c r="F428">
        <v>50.052999999999997</v>
      </c>
      <c r="G428">
        <v>67.061000000000007</v>
      </c>
      <c r="H428">
        <v>48.115000000000002</v>
      </c>
      <c r="I428">
        <v>62.622999999999998</v>
      </c>
      <c r="J428">
        <v>47.716000000000001</v>
      </c>
      <c r="K428">
        <v>45.704000000000001</v>
      </c>
      <c r="L428">
        <v>41.853000000000002</v>
      </c>
      <c r="M428">
        <v>50.496000000000002</v>
      </c>
      <c r="N428">
        <v>63.448</v>
      </c>
      <c r="O428">
        <v>52.503999999999998</v>
      </c>
    </row>
    <row r="429" spans="1:15" x14ac:dyDescent="0.3">
      <c r="A429" t="str">
        <f t="shared" si="7"/>
        <v xml:space="preserve">GSLD13 -GSLD(T)-1 General Service Large Demand 1 including TOU (Sampled) </v>
      </c>
      <c r="B429" t="s">
        <v>171</v>
      </c>
      <c r="C429" t="s">
        <v>172</v>
      </c>
    </row>
    <row r="430" spans="1:15" x14ac:dyDescent="0.3">
      <c r="A430" t="str">
        <f t="shared" si="7"/>
        <v xml:space="preserve">GSLD13-MONTH </v>
      </c>
      <c r="B430" t="s">
        <v>173</v>
      </c>
      <c r="C430" t="s">
        <v>3</v>
      </c>
      <c r="D430" s="1">
        <v>41640</v>
      </c>
      <c r="E430" s="1">
        <v>41671</v>
      </c>
      <c r="F430" s="1">
        <v>41699</v>
      </c>
      <c r="G430" s="1">
        <v>41730</v>
      </c>
      <c r="H430" s="1">
        <v>41760</v>
      </c>
      <c r="I430" s="1">
        <v>41791</v>
      </c>
      <c r="J430" s="1">
        <v>41821</v>
      </c>
      <c r="K430" s="1">
        <v>41852</v>
      </c>
      <c r="L430" s="1">
        <v>41883</v>
      </c>
      <c r="M430" s="1">
        <v>41913</v>
      </c>
      <c r="N430" s="1">
        <v>41944</v>
      </c>
      <c r="O430" s="1">
        <v>41974</v>
      </c>
    </row>
    <row r="431" spans="1:15" x14ac:dyDescent="0.3">
      <c r="A431" t="str">
        <f t="shared" si="7"/>
        <v xml:space="preserve">GSLD13-CUSTOMERS </v>
      </c>
      <c r="B431" t="s">
        <v>173</v>
      </c>
      <c r="C431" t="s">
        <v>4</v>
      </c>
      <c r="D431">
        <v>2949</v>
      </c>
      <c r="E431">
        <v>2952</v>
      </c>
      <c r="F431">
        <v>2954</v>
      </c>
      <c r="G431">
        <v>2962</v>
      </c>
      <c r="H431">
        <v>2970</v>
      </c>
      <c r="I431">
        <v>2985</v>
      </c>
      <c r="J431">
        <v>2988</v>
      </c>
      <c r="K431">
        <v>3005</v>
      </c>
      <c r="L431">
        <v>3020</v>
      </c>
      <c r="M431">
        <v>3006</v>
      </c>
      <c r="N431">
        <v>3005</v>
      </c>
      <c r="O431">
        <v>3015</v>
      </c>
    </row>
    <row r="432" spans="1:15" x14ac:dyDescent="0.3">
      <c r="A432" t="str">
        <f t="shared" si="7"/>
        <v xml:space="preserve">GSLD13-SALES </v>
      </c>
      <c r="B432" t="s">
        <v>173</v>
      </c>
      <c r="C432" t="s">
        <v>5</v>
      </c>
      <c r="D432">
        <v>825040161</v>
      </c>
      <c r="E432">
        <v>777645814</v>
      </c>
      <c r="F432">
        <v>775754262</v>
      </c>
      <c r="G432">
        <v>796817158</v>
      </c>
      <c r="H432">
        <v>897950180</v>
      </c>
      <c r="I432">
        <v>897160050</v>
      </c>
      <c r="J432">
        <v>914500346</v>
      </c>
      <c r="K432">
        <v>955841870</v>
      </c>
      <c r="L432">
        <v>979002639</v>
      </c>
      <c r="M432">
        <v>907467424</v>
      </c>
      <c r="N432">
        <v>832631085</v>
      </c>
      <c r="O432">
        <v>811273094</v>
      </c>
    </row>
    <row r="433" spans="1:15" x14ac:dyDescent="0.3">
      <c r="A433" t="str">
        <f t="shared" si="7"/>
        <v>GSLD13-KW</v>
      </c>
      <c r="B433" t="s">
        <v>173</v>
      </c>
      <c r="C433" t="s">
        <v>6</v>
      </c>
    </row>
    <row r="434" spans="1:15" x14ac:dyDescent="0.3">
      <c r="A434" t="str">
        <f t="shared" si="7"/>
        <v>GSLD13-N</v>
      </c>
      <c r="B434" t="s">
        <v>173</v>
      </c>
      <c r="C434" t="s">
        <v>7</v>
      </c>
      <c r="D434">
        <v>2949</v>
      </c>
      <c r="E434">
        <v>2952</v>
      </c>
      <c r="F434">
        <v>2954</v>
      </c>
      <c r="G434">
        <v>2962</v>
      </c>
      <c r="H434">
        <v>2970</v>
      </c>
      <c r="I434">
        <v>2985</v>
      </c>
      <c r="J434">
        <v>2988</v>
      </c>
      <c r="K434">
        <v>3005</v>
      </c>
      <c r="L434">
        <v>3020</v>
      </c>
      <c r="M434">
        <v>3006</v>
      </c>
      <c r="N434">
        <v>3005</v>
      </c>
      <c r="O434">
        <v>3015</v>
      </c>
    </row>
    <row r="435" spans="1:15" x14ac:dyDescent="0.3">
      <c r="A435" t="str">
        <f t="shared" si="7"/>
        <v>GSLD13-RLR ENERGY:</v>
      </c>
      <c r="B435" t="s">
        <v>173</v>
      </c>
      <c r="C435" t="s">
        <v>8</v>
      </c>
    </row>
    <row r="436" spans="1:15" x14ac:dyDescent="0.3">
      <c r="A436" t="str">
        <f t="shared" si="7"/>
        <v>GSLD13-KWH</v>
      </c>
      <c r="B436" t="s">
        <v>173</v>
      </c>
      <c r="C436" t="s">
        <v>9</v>
      </c>
      <c r="D436">
        <v>825276840</v>
      </c>
      <c r="E436">
        <v>777777567</v>
      </c>
      <c r="F436">
        <v>775789256</v>
      </c>
      <c r="G436">
        <v>796837650</v>
      </c>
      <c r="H436">
        <v>898034703</v>
      </c>
      <c r="I436">
        <v>897229483</v>
      </c>
      <c r="J436">
        <v>914651298</v>
      </c>
      <c r="K436">
        <v>955904779</v>
      </c>
      <c r="L436">
        <v>979055653</v>
      </c>
      <c r="M436">
        <v>907475688</v>
      </c>
      <c r="N436">
        <v>832671147</v>
      </c>
      <c r="O436">
        <v>811384088</v>
      </c>
    </row>
    <row r="437" spans="1:15" x14ac:dyDescent="0.3">
      <c r="A437" t="str">
        <f t="shared" si="7"/>
        <v>GSLD13-KWH ONPK</v>
      </c>
      <c r="B437" t="s">
        <v>173</v>
      </c>
      <c r="C437" t="s">
        <v>10</v>
      </c>
      <c r="D437">
        <v>212623086</v>
      </c>
      <c r="E437">
        <v>201091161</v>
      </c>
      <c r="F437">
        <v>190633236</v>
      </c>
      <c r="G437">
        <v>261384204</v>
      </c>
      <c r="H437">
        <v>274034068</v>
      </c>
      <c r="I437">
        <v>276390037</v>
      </c>
      <c r="J437">
        <v>283128058</v>
      </c>
      <c r="K437">
        <v>291614063</v>
      </c>
      <c r="L437">
        <v>308534076</v>
      </c>
      <c r="M437">
        <v>303868543</v>
      </c>
      <c r="N437">
        <v>197495860</v>
      </c>
      <c r="O437">
        <v>210403012</v>
      </c>
    </row>
    <row r="438" spans="1:15" x14ac:dyDescent="0.3">
      <c r="A438" t="str">
        <f t="shared" si="7"/>
        <v>GSLD13-KWH OFFPK</v>
      </c>
      <c r="B438" t="s">
        <v>173</v>
      </c>
      <c r="C438" t="s">
        <v>11</v>
      </c>
      <c r="D438">
        <v>612653754</v>
      </c>
      <c r="E438">
        <v>576686407</v>
      </c>
      <c r="F438">
        <v>585156020</v>
      </c>
      <c r="G438">
        <v>535453447</v>
      </c>
      <c r="H438">
        <v>624000635</v>
      </c>
      <c r="I438">
        <v>620839445</v>
      </c>
      <c r="J438">
        <v>631523240</v>
      </c>
      <c r="K438">
        <v>664290716</v>
      </c>
      <c r="L438">
        <v>670521577</v>
      </c>
      <c r="M438">
        <v>603607145</v>
      </c>
      <c r="N438">
        <v>635175287</v>
      </c>
      <c r="O438">
        <v>600981076</v>
      </c>
    </row>
    <row r="439" spans="1:15" x14ac:dyDescent="0.3">
      <c r="A439" t="str">
        <f t="shared" si="7"/>
        <v>GSLD13-KWH ONPK%</v>
      </c>
      <c r="B439" t="s">
        <v>173</v>
      </c>
      <c r="C439" t="s">
        <v>12</v>
      </c>
      <c r="D439" s="2">
        <v>0.25763999999999998</v>
      </c>
      <c r="E439" s="2">
        <v>0.25855</v>
      </c>
      <c r="F439" s="2">
        <v>0.24573</v>
      </c>
      <c r="G439" s="2">
        <v>0.32802999999999999</v>
      </c>
      <c r="H439" s="2">
        <v>0.30514999999999998</v>
      </c>
      <c r="I439" s="2">
        <v>0.30804999999999999</v>
      </c>
      <c r="J439" s="2">
        <v>0.30954999999999999</v>
      </c>
      <c r="K439" s="2">
        <v>0.30507000000000001</v>
      </c>
      <c r="L439" s="2">
        <v>0.31513000000000002</v>
      </c>
      <c r="M439" s="2">
        <v>0.33484999999999998</v>
      </c>
      <c r="N439" s="2">
        <v>0.23718</v>
      </c>
      <c r="O439" s="2">
        <v>0.25930999999999998</v>
      </c>
    </row>
    <row r="440" spans="1:15" x14ac:dyDescent="0.3">
      <c r="A440" t="str">
        <f t="shared" si="7"/>
        <v>GSLD13-KWH OFFPK%</v>
      </c>
      <c r="B440" t="s">
        <v>173</v>
      </c>
      <c r="C440" t="s">
        <v>13</v>
      </c>
      <c r="D440" s="2">
        <v>0.74236000000000002</v>
      </c>
      <c r="E440" s="2">
        <v>0.74145000000000005</v>
      </c>
      <c r="F440" s="2">
        <v>0.75427</v>
      </c>
      <c r="G440" s="2">
        <v>0.67196999999999996</v>
      </c>
      <c r="H440" s="2">
        <v>0.69484999999999997</v>
      </c>
      <c r="I440" s="2">
        <v>0.69194999999999995</v>
      </c>
      <c r="J440" s="2">
        <v>0.69045000000000001</v>
      </c>
      <c r="K440" s="2">
        <v>0.69493000000000005</v>
      </c>
      <c r="L440" s="2">
        <v>0.68486999999999998</v>
      </c>
      <c r="M440" s="2">
        <v>0.66515000000000002</v>
      </c>
      <c r="N440" s="2">
        <v>0.76282000000000005</v>
      </c>
      <c r="O440" s="2">
        <v>0.74068999999999996</v>
      </c>
    </row>
    <row r="441" spans="1:15" x14ac:dyDescent="0.3">
      <c r="A441" t="str">
        <f t="shared" si="7"/>
        <v>GSLD13-DEMAND (KW):</v>
      </c>
      <c r="B441" t="s">
        <v>173</v>
      </c>
      <c r="C441" t="s">
        <v>14</v>
      </c>
    </row>
    <row r="442" spans="1:15" x14ac:dyDescent="0.3">
      <c r="A442" t="str">
        <f t="shared" si="7"/>
        <v>GSLD13-NCP</v>
      </c>
      <c r="B442" t="s">
        <v>173</v>
      </c>
      <c r="C442" t="s">
        <v>15</v>
      </c>
      <c r="D442">
        <v>1901308</v>
      </c>
      <c r="E442">
        <v>1892253</v>
      </c>
      <c r="F442">
        <v>1729101</v>
      </c>
      <c r="G442">
        <v>1830157</v>
      </c>
      <c r="H442">
        <v>1965224</v>
      </c>
      <c r="I442">
        <v>2049263</v>
      </c>
      <c r="J442">
        <v>1987275</v>
      </c>
      <c r="K442">
        <v>2078038</v>
      </c>
      <c r="L442">
        <v>2198142</v>
      </c>
      <c r="M442">
        <v>2013645</v>
      </c>
      <c r="N442">
        <v>2074129</v>
      </c>
      <c r="O442">
        <v>1879991</v>
      </c>
    </row>
    <row r="443" spans="1:15" x14ac:dyDescent="0.3">
      <c r="A443" t="str">
        <f t="shared" si="7"/>
        <v>GSLD13-NCP ONPK</v>
      </c>
      <c r="B443" t="s">
        <v>173</v>
      </c>
      <c r="C443" t="s">
        <v>16</v>
      </c>
      <c r="D443">
        <v>1790175</v>
      </c>
      <c r="E443">
        <v>1769283</v>
      </c>
      <c r="F443">
        <v>1620032</v>
      </c>
      <c r="G443">
        <v>1772133</v>
      </c>
      <c r="H443">
        <v>1888051</v>
      </c>
      <c r="I443">
        <v>1973350</v>
      </c>
      <c r="J443">
        <v>1888617</v>
      </c>
      <c r="K443">
        <v>2010001</v>
      </c>
      <c r="L443">
        <v>2121214</v>
      </c>
      <c r="M443">
        <v>1952370</v>
      </c>
      <c r="N443">
        <v>1963133</v>
      </c>
      <c r="O443">
        <v>1783906</v>
      </c>
    </row>
    <row r="444" spans="1:15" x14ac:dyDescent="0.3">
      <c r="A444" t="str">
        <f t="shared" si="7"/>
        <v>GSLD13-NCP OFFPK</v>
      </c>
      <c r="B444" t="s">
        <v>173</v>
      </c>
      <c r="C444" t="s">
        <v>17</v>
      </c>
      <c r="D444">
        <v>1869183</v>
      </c>
      <c r="E444">
        <v>1872378</v>
      </c>
      <c r="F444">
        <v>1712054</v>
      </c>
      <c r="G444">
        <v>1792432</v>
      </c>
      <c r="H444">
        <v>1933096</v>
      </c>
      <c r="I444">
        <v>2023801</v>
      </c>
      <c r="J444">
        <v>1955923</v>
      </c>
      <c r="K444">
        <v>2049458</v>
      </c>
      <c r="L444">
        <v>2171901</v>
      </c>
      <c r="M444">
        <v>1979623</v>
      </c>
      <c r="N444">
        <v>2055291</v>
      </c>
      <c r="O444">
        <v>1864376</v>
      </c>
    </row>
    <row r="445" spans="1:15" x14ac:dyDescent="0.3">
      <c r="A445" t="str">
        <f t="shared" si="7"/>
        <v>GSLD13-GCP DATE</v>
      </c>
      <c r="B445" t="s">
        <v>173</v>
      </c>
      <c r="C445" t="s">
        <v>18</v>
      </c>
      <c r="D445" t="s">
        <v>174</v>
      </c>
      <c r="E445" t="s">
        <v>89</v>
      </c>
      <c r="F445" t="s">
        <v>68</v>
      </c>
      <c r="G445" t="s">
        <v>69</v>
      </c>
      <c r="H445" t="s">
        <v>70</v>
      </c>
      <c r="I445" t="s">
        <v>131</v>
      </c>
      <c r="J445" t="s">
        <v>104</v>
      </c>
      <c r="K445" t="s">
        <v>73</v>
      </c>
      <c r="L445" t="s">
        <v>95</v>
      </c>
      <c r="M445" t="s">
        <v>119</v>
      </c>
      <c r="N445" t="s">
        <v>75</v>
      </c>
      <c r="O445" t="s">
        <v>170</v>
      </c>
    </row>
    <row r="446" spans="1:15" x14ac:dyDescent="0.3">
      <c r="A446" t="str">
        <f t="shared" si="7"/>
        <v>GSLD13-GCP TIME</v>
      </c>
      <c r="B446" t="s">
        <v>173</v>
      </c>
      <c r="C446" t="s">
        <v>31</v>
      </c>
      <c r="D446" t="s">
        <v>77</v>
      </c>
      <c r="E446" t="s">
        <v>77</v>
      </c>
      <c r="F446" t="s">
        <v>77</v>
      </c>
      <c r="G446" t="s">
        <v>79</v>
      </c>
      <c r="H446" t="s">
        <v>79</v>
      </c>
      <c r="I446" t="s">
        <v>79</v>
      </c>
      <c r="J446" t="s">
        <v>78</v>
      </c>
      <c r="K446" t="s">
        <v>79</v>
      </c>
      <c r="L446" t="s">
        <v>79</v>
      </c>
      <c r="M446" t="s">
        <v>79</v>
      </c>
      <c r="N446" t="s">
        <v>77</v>
      </c>
      <c r="O446" t="s">
        <v>96</v>
      </c>
    </row>
    <row r="447" spans="1:15" x14ac:dyDescent="0.3">
      <c r="A447" t="str">
        <f t="shared" si="7"/>
        <v>GSLD13-GCP</v>
      </c>
      <c r="B447" t="s">
        <v>173</v>
      </c>
      <c r="C447" t="s">
        <v>36</v>
      </c>
      <c r="D447">
        <v>1587181</v>
      </c>
      <c r="E447">
        <v>1635866</v>
      </c>
      <c r="F447">
        <v>1481351</v>
      </c>
      <c r="G447">
        <v>1607753</v>
      </c>
      <c r="H447">
        <v>1696002</v>
      </c>
      <c r="I447">
        <v>1685675</v>
      </c>
      <c r="J447">
        <v>1675900</v>
      </c>
      <c r="K447">
        <v>1801163</v>
      </c>
      <c r="L447">
        <v>1892928</v>
      </c>
      <c r="M447">
        <v>1755255</v>
      </c>
      <c r="N447">
        <v>1810063</v>
      </c>
      <c r="O447">
        <v>1614253</v>
      </c>
    </row>
    <row r="448" spans="1:15" x14ac:dyDescent="0.3">
      <c r="A448" t="str">
        <f t="shared" si="7"/>
        <v>GSLD13-GCP ONPK</v>
      </c>
      <c r="B448" t="s">
        <v>173</v>
      </c>
      <c r="C448" t="s">
        <v>37</v>
      </c>
      <c r="D448">
        <v>1521419</v>
      </c>
      <c r="E448">
        <v>1540151</v>
      </c>
      <c r="F448">
        <v>1389076</v>
      </c>
      <c r="G448">
        <v>1585868</v>
      </c>
      <c r="H448">
        <v>1680941</v>
      </c>
      <c r="I448">
        <v>1667693</v>
      </c>
      <c r="J448">
        <v>1646164</v>
      </c>
      <c r="K448">
        <v>1788826</v>
      </c>
      <c r="L448">
        <v>1887240</v>
      </c>
      <c r="M448">
        <v>1740166</v>
      </c>
      <c r="N448">
        <v>1695838</v>
      </c>
      <c r="O448">
        <v>1538916</v>
      </c>
    </row>
    <row r="449" spans="1:15" x14ac:dyDescent="0.3">
      <c r="A449" t="str">
        <f t="shared" si="7"/>
        <v>GSLD13-GCP OFFPK</v>
      </c>
      <c r="B449" t="s">
        <v>173</v>
      </c>
      <c r="C449" t="s">
        <v>38</v>
      </c>
      <c r="D449">
        <v>1587181</v>
      </c>
      <c r="E449">
        <v>1635866</v>
      </c>
      <c r="F449">
        <v>1481351</v>
      </c>
      <c r="G449">
        <v>1607753</v>
      </c>
      <c r="H449">
        <v>1696002</v>
      </c>
      <c r="I449">
        <v>1685675</v>
      </c>
      <c r="J449">
        <v>1675900</v>
      </c>
      <c r="K449">
        <v>1801163</v>
      </c>
      <c r="L449">
        <v>1892928</v>
      </c>
      <c r="M449">
        <v>1755255</v>
      </c>
      <c r="N449">
        <v>1810063</v>
      </c>
      <c r="O449">
        <v>1614253</v>
      </c>
    </row>
    <row r="450" spans="1:15" x14ac:dyDescent="0.3">
      <c r="A450" t="str">
        <f t="shared" si="7"/>
        <v>GSLD13-CP</v>
      </c>
      <c r="B450" t="s">
        <v>173</v>
      </c>
      <c r="C450" t="s">
        <v>39</v>
      </c>
      <c r="D450">
        <v>1177783</v>
      </c>
      <c r="E450">
        <v>1541580</v>
      </c>
      <c r="F450">
        <v>1086605</v>
      </c>
      <c r="G450">
        <v>1432104</v>
      </c>
      <c r="H450">
        <v>1478147</v>
      </c>
      <c r="I450">
        <v>1628458</v>
      </c>
      <c r="J450">
        <v>1588464</v>
      </c>
      <c r="K450">
        <v>1649246</v>
      </c>
      <c r="L450">
        <v>1745649</v>
      </c>
      <c r="M450">
        <v>1667874</v>
      </c>
      <c r="N450">
        <v>1781884</v>
      </c>
      <c r="O450">
        <v>1285620</v>
      </c>
    </row>
    <row r="451" spans="1:15" x14ac:dyDescent="0.3">
      <c r="A451" t="str">
        <f t="shared" si="7"/>
        <v>GSLD13-PERIOD START</v>
      </c>
      <c r="B451" t="s">
        <v>173</v>
      </c>
      <c r="C451" t="s">
        <v>40</v>
      </c>
      <c r="D451" s="3">
        <v>41640</v>
      </c>
      <c r="E451" s="3">
        <v>41671</v>
      </c>
      <c r="F451" s="3">
        <v>41699</v>
      </c>
      <c r="G451" s="3">
        <v>41730</v>
      </c>
      <c r="H451" s="3">
        <v>41760</v>
      </c>
      <c r="I451" s="3">
        <v>41791</v>
      </c>
      <c r="J451" s="3">
        <v>41821</v>
      </c>
      <c r="K451" s="3">
        <v>41852</v>
      </c>
      <c r="L451" s="3">
        <v>41883</v>
      </c>
      <c r="M451" s="3">
        <v>41913</v>
      </c>
      <c r="N451" s="3">
        <v>41944</v>
      </c>
      <c r="O451" s="3">
        <v>41974</v>
      </c>
    </row>
    <row r="452" spans="1:15" x14ac:dyDescent="0.3">
      <c r="A452" t="str">
        <f t="shared" si="7"/>
        <v>GSLD13-NCP LF</v>
      </c>
      <c r="B452" t="s">
        <v>173</v>
      </c>
      <c r="C452" t="s">
        <v>41</v>
      </c>
      <c r="D452" s="2">
        <v>0.58340000000000003</v>
      </c>
      <c r="E452" s="2">
        <v>0.61170000000000002</v>
      </c>
      <c r="F452" s="2">
        <v>0.60299999999999998</v>
      </c>
      <c r="G452" s="2">
        <v>0.60470000000000002</v>
      </c>
      <c r="H452" s="2">
        <v>0.61419999999999997</v>
      </c>
      <c r="I452" s="2">
        <v>0.60809999999999997</v>
      </c>
      <c r="J452" s="2">
        <v>0.61860000000000004</v>
      </c>
      <c r="K452" s="2">
        <v>0.61829999999999996</v>
      </c>
      <c r="L452" s="2">
        <v>0.61860000000000004</v>
      </c>
      <c r="M452" s="2">
        <v>0.60570000000000002</v>
      </c>
      <c r="N452" s="2">
        <v>0.55759999999999998</v>
      </c>
      <c r="O452" s="2">
        <v>0.58009999999999995</v>
      </c>
    </row>
    <row r="453" spans="1:15" x14ac:dyDescent="0.3">
      <c r="A453" t="str">
        <f t="shared" ref="A453:A516" si="8">CONCATENATE(B453,"-",C453)</f>
        <v>GSLD13-NCP LF ONPK</v>
      </c>
      <c r="B453" t="s">
        <v>173</v>
      </c>
      <c r="C453" t="s">
        <v>42</v>
      </c>
      <c r="D453" s="2">
        <v>0.67479999999999996</v>
      </c>
      <c r="E453" s="2">
        <v>0.71040000000000003</v>
      </c>
      <c r="F453" s="2">
        <v>0.70040000000000002</v>
      </c>
      <c r="G453" s="2">
        <v>0.74490000000000001</v>
      </c>
      <c r="H453" s="2">
        <v>0.76790000000000003</v>
      </c>
      <c r="I453" s="2">
        <v>0.74109999999999998</v>
      </c>
      <c r="J453" s="2">
        <v>0.7571</v>
      </c>
      <c r="K453" s="2">
        <v>0.76759999999999995</v>
      </c>
      <c r="L453" s="2">
        <v>0.76959999999999995</v>
      </c>
      <c r="M453" s="2">
        <v>0.75190000000000001</v>
      </c>
      <c r="N453" s="2">
        <v>0.66190000000000004</v>
      </c>
      <c r="O453" s="2">
        <v>0.67010000000000003</v>
      </c>
    </row>
    <row r="454" spans="1:15" x14ac:dyDescent="0.3">
      <c r="A454" t="str">
        <f t="shared" si="8"/>
        <v>GSLD13-NCP LF OFFPK</v>
      </c>
      <c r="B454" t="s">
        <v>173</v>
      </c>
      <c r="C454" t="s">
        <v>43</v>
      </c>
      <c r="D454" s="2">
        <v>0.57709999999999995</v>
      </c>
      <c r="E454" s="2">
        <v>0.60160000000000002</v>
      </c>
      <c r="F454" s="2">
        <v>0.59340000000000004</v>
      </c>
      <c r="G454" s="2">
        <v>0.57230000000000003</v>
      </c>
      <c r="H454" s="2">
        <v>0.58160000000000001</v>
      </c>
      <c r="I454" s="2">
        <v>0.57769999999999999</v>
      </c>
      <c r="J454" s="2">
        <v>0.59140000000000004</v>
      </c>
      <c r="K454" s="2">
        <v>0.58399999999999996</v>
      </c>
      <c r="L454" s="2">
        <v>0.58140000000000003</v>
      </c>
      <c r="M454" s="2">
        <v>0.56779999999999997</v>
      </c>
      <c r="N454" s="2">
        <v>0.54410000000000003</v>
      </c>
      <c r="O454" s="2">
        <v>0.5675</v>
      </c>
    </row>
    <row r="455" spans="1:15" x14ac:dyDescent="0.3">
      <c r="A455" t="str">
        <f t="shared" si="8"/>
        <v>GSLD13-GCP CF</v>
      </c>
      <c r="B455" t="s">
        <v>173</v>
      </c>
      <c r="C455" t="s">
        <v>44</v>
      </c>
      <c r="D455" s="2">
        <v>0.83479999999999999</v>
      </c>
      <c r="E455" s="2">
        <v>0.86450000000000005</v>
      </c>
      <c r="F455" s="2">
        <v>0.85670000000000002</v>
      </c>
      <c r="G455" s="2">
        <v>0.87849999999999995</v>
      </c>
      <c r="H455" s="2">
        <v>0.86299999999999999</v>
      </c>
      <c r="I455" s="2">
        <v>0.8226</v>
      </c>
      <c r="J455" s="2">
        <v>0.84330000000000005</v>
      </c>
      <c r="K455" s="2">
        <v>0.86680000000000001</v>
      </c>
      <c r="L455" s="2">
        <v>0.86109999999999998</v>
      </c>
      <c r="M455" s="2">
        <v>0.87170000000000003</v>
      </c>
      <c r="N455" s="2">
        <v>0.87270000000000003</v>
      </c>
      <c r="O455" s="2">
        <v>0.85860000000000003</v>
      </c>
    </row>
    <row r="456" spans="1:15" x14ac:dyDescent="0.3">
      <c r="A456" t="str">
        <f t="shared" si="8"/>
        <v>GSLD13-CP CF</v>
      </c>
      <c r="B456" t="s">
        <v>173</v>
      </c>
      <c r="C456" t="s">
        <v>45</v>
      </c>
      <c r="D456" s="2">
        <v>0.61950000000000005</v>
      </c>
      <c r="E456" s="2">
        <v>0.81469999999999998</v>
      </c>
      <c r="F456" s="2">
        <v>0.62839999999999996</v>
      </c>
      <c r="G456" s="2">
        <v>0.78249999999999997</v>
      </c>
      <c r="H456" s="2">
        <v>0.75219999999999998</v>
      </c>
      <c r="I456" s="2">
        <v>0.79469999999999996</v>
      </c>
      <c r="J456" s="2">
        <v>0.79930000000000001</v>
      </c>
      <c r="K456" s="2">
        <v>0.79369999999999996</v>
      </c>
      <c r="L456" s="2">
        <v>0.79410000000000003</v>
      </c>
      <c r="M456" s="2">
        <v>0.82830000000000004</v>
      </c>
      <c r="N456" s="2">
        <v>0.85909999999999997</v>
      </c>
      <c r="O456" s="2">
        <v>0.68379999999999996</v>
      </c>
    </row>
    <row r="457" spans="1:15" x14ac:dyDescent="0.3">
      <c r="A457" t="str">
        <f t="shared" si="8"/>
        <v>GSLD13-GCP LF</v>
      </c>
      <c r="B457" t="s">
        <v>173</v>
      </c>
      <c r="C457" t="s">
        <v>46</v>
      </c>
      <c r="D457" s="2">
        <v>0.69889999999999997</v>
      </c>
      <c r="E457" s="2">
        <v>0.70750000000000002</v>
      </c>
      <c r="F457" s="2">
        <v>0.70389999999999997</v>
      </c>
      <c r="G457" s="2">
        <v>0.68840000000000001</v>
      </c>
      <c r="H457" s="2">
        <v>0.7117</v>
      </c>
      <c r="I457" s="2">
        <v>0.73929999999999996</v>
      </c>
      <c r="J457" s="2">
        <v>0.73360000000000003</v>
      </c>
      <c r="K457" s="2">
        <v>0.71330000000000005</v>
      </c>
      <c r="L457" s="2">
        <v>0.71840000000000004</v>
      </c>
      <c r="M457" s="2">
        <v>0.69489999999999996</v>
      </c>
      <c r="N457" s="2">
        <v>0.63890000000000002</v>
      </c>
      <c r="O457" s="2">
        <v>0.67559999999999998</v>
      </c>
    </row>
    <row r="458" spans="1:15" x14ac:dyDescent="0.3">
      <c r="A458" t="str">
        <f t="shared" si="8"/>
        <v>GSLD13-GCP LF ONPK</v>
      </c>
      <c r="B458" t="s">
        <v>173</v>
      </c>
      <c r="C458" t="s">
        <v>47</v>
      </c>
      <c r="D458" s="2">
        <v>0.79410000000000003</v>
      </c>
      <c r="E458" s="2">
        <v>0.81599999999999995</v>
      </c>
      <c r="F458" s="2">
        <v>0.81689999999999996</v>
      </c>
      <c r="G458" s="2">
        <v>0.83240000000000003</v>
      </c>
      <c r="H458" s="2">
        <v>0.86260000000000003</v>
      </c>
      <c r="I458" s="2">
        <v>0.87690000000000001</v>
      </c>
      <c r="J458" s="2">
        <v>0.86860000000000004</v>
      </c>
      <c r="K458" s="2">
        <v>0.86250000000000004</v>
      </c>
      <c r="L458" s="2">
        <v>0.86499999999999999</v>
      </c>
      <c r="M458" s="2">
        <v>0.84360000000000002</v>
      </c>
      <c r="N458" s="2">
        <v>0.76619999999999999</v>
      </c>
      <c r="O458" s="2">
        <v>0.77680000000000005</v>
      </c>
    </row>
    <row r="459" spans="1:15" x14ac:dyDescent="0.3">
      <c r="A459" t="str">
        <f t="shared" si="8"/>
        <v>GSLD13-GCP LF OFFPK</v>
      </c>
      <c r="B459" t="s">
        <v>173</v>
      </c>
      <c r="C459" t="s">
        <v>48</v>
      </c>
      <c r="D459" s="2">
        <v>0.67959999999999998</v>
      </c>
      <c r="E459" s="2">
        <v>0.6885</v>
      </c>
      <c r="F459" s="2">
        <v>0.68579999999999997</v>
      </c>
      <c r="G459" s="2">
        <v>0.63800000000000001</v>
      </c>
      <c r="H459" s="2">
        <v>0.66290000000000004</v>
      </c>
      <c r="I459" s="2">
        <v>0.69359999999999999</v>
      </c>
      <c r="J459" s="2">
        <v>0.69020000000000004</v>
      </c>
      <c r="K459" s="2">
        <v>0.66449999999999998</v>
      </c>
      <c r="L459" s="2">
        <v>0.66710000000000003</v>
      </c>
      <c r="M459" s="2">
        <v>0.64039999999999997</v>
      </c>
      <c r="N459" s="2">
        <v>0.61780000000000002</v>
      </c>
      <c r="O459" s="2">
        <v>0.65549999999999997</v>
      </c>
    </row>
    <row r="460" spans="1:15" x14ac:dyDescent="0.3">
      <c r="A460" t="str">
        <f t="shared" si="8"/>
        <v>GSLD13-CP LF</v>
      </c>
      <c r="B460" t="s">
        <v>173</v>
      </c>
      <c r="C460" t="s">
        <v>49</v>
      </c>
      <c r="D460" s="2">
        <v>0.94179999999999997</v>
      </c>
      <c r="E460" s="2">
        <v>0.75080000000000002</v>
      </c>
      <c r="F460" s="2">
        <v>0.95960000000000001</v>
      </c>
      <c r="G460" s="2">
        <v>0.77280000000000004</v>
      </c>
      <c r="H460" s="2">
        <v>0.81659999999999999</v>
      </c>
      <c r="I460" s="2">
        <v>0.76519999999999999</v>
      </c>
      <c r="J460" s="2">
        <v>0.77390000000000003</v>
      </c>
      <c r="K460" s="2">
        <v>0.77900000000000003</v>
      </c>
      <c r="L460" s="2">
        <v>0.77900000000000003</v>
      </c>
      <c r="M460" s="2">
        <v>0.73129999999999995</v>
      </c>
      <c r="N460" s="2">
        <v>0.64900000000000002</v>
      </c>
      <c r="O460" s="2">
        <v>0.84830000000000005</v>
      </c>
    </row>
    <row r="461" spans="1:15" x14ac:dyDescent="0.3">
      <c r="A461" t="str">
        <f t="shared" si="8"/>
        <v>GSLD13-REL PREC:</v>
      </c>
      <c r="B461" t="s">
        <v>173</v>
      </c>
      <c r="C461" t="s">
        <v>50</v>
      </c>
    </row>
    <row r="462" spans="1:15" x14ac:dyDescent="0.3">
      <c r="A462" t="str">
        <f t="shared" si="8"/>
        <v>GSLD13-NCP RP</v>
      </c>
      <c r="B462" t="s">
        <v>173</v>
      </c>
      <c r="C462" t="s">
        <v>51</v>
      </c>
      <c r="D462" s="2">
        <v>2.8199999999999999E-2</v>
      </c>
      <c r="E462" s="2">
        <v>2.7099999999999999E-2</v>
      </c>
      <c r="F462" s="2">
        <v>2.98E-2</v>
      </c>
      <c r="G462" s="2">
        <v>3.0200000000000001E-2</v>
      </c>
      <c r="H462" s="2">
        <v>2.87E-2</v>
      </c>
      <c r="I462" s="2">
        <v>2.98E-2</v>
      </c>
      <c r="J462" s="2">
        <v>3.27E-2</v>
      </c>
      <c r="K462" s="2">
        <v>3.0499999999999999E-2</v>
      </c>
      <c r="L462" s="2">
        <v>2.7199999999999998E-2</v>
      </c>
      <c r="M462" s="2">
        <v>2.6700000000000002E-2</v>
      </c>
      <c r="N462" s="2">
        <v>2.9000000000000001E-2</v>
      </c>
      <c r="O462" s="2">
        <v>2.8299999999999999E-2</v>
      </c>
    </row>
    <row r="463" spans="1:15" x14ac:dyDescent="0.3">
      <c r="A463" t="str">
        <f t="shared" si="8"/>
        <v>GSLD13-NCP RP ONPK</v>
      </c>
      <c r="B463" t="s">
        <v>173</v>
      </c>
      <c r="C463" t="s">
        <v>52</v>
      </c>
      <c r="D463" s="2">
        <v>2.8299999999999999E-2</v>
      </c>
      <c r="E463" s="2">
        <v>2.7099999999999999E-2</v>
      </c>
      <c r="F463" s="2">
        <v>2.8899999999999999E-2</v>
      </c>
      <c r="G463" s="2">
        <v>3.0300000000000001E-2</v>
      </c>
      <c r="H463" s="2">
        <v>2.86E-2</v>
      </c>
      <c r="I463" s="2">
        <v>2.9399999999999999E-2</v>
      </c>
      <c r="J463" s="2">
        <v>3.1199999999999999E-2</v>
      </c>
      <c r="K463" s="2">
        <v>3.04E-2</v>
      </c>
      <c r="L463" s="2">
        <v>2.6599999999999999E-2</v>
      </c>
      <c r="M463" s="2">
        <v>2.6599999999999999E-2</v>
      </c>
      <c r="N463" s="2">
        <v>2.8899999999999999E-2</v>
      </c>
      <c r="O463" s="2">
        <v>2.8199999999999999E-2</v>
      </c>
    </row>
    <row r="464" spans="1:15" x14ac:dyDescent="0.3">
      <c r="A464" t="str">
        <f t="shared" si="8"/>
        <v>GSLD13-NCP RP OFFPK</v>
      </c>
      <c r="B464" t="s">
        <v>173</v>
      </c>
      <c r="C464" t="s">
        <v>53</v>
      </c>
      <c r="D464" s="2">
        <v>2.6700000000000002E-2</v>
      </c>
      <c r="E464" s="2">
        <v>2.6499999999999999E-2</v>
      </c>
      <c r="F464" s="2">
        <v>2.93E-2</v>
      </c>
      <c r="G464" s="2">
        <v>3.0300000000000001E-2</v>
      </c>
      <c r="H464" s="2">
        <v>2.86E-2</v>
      </c>
      <c r="I464" s="2">
        <v>2.9600000000000001E-2</v>
      </c>
      <c r="J464" s="2">
        <v>3.27E-2</v>
      </c>
      <c r="K464" s="2">
        <v>3.0300000000000001E-2</v>
      </c>
      <c r="L464" s="2">
        <v>2.7400000000000001E-2</v>
      </c>
      <c r="M464" s="2">
        <v>2.6800000000000001E-2</v>
      </c>
      <c r="N464" s="2">
        <v>2.86E-2</v>
      </c>
      <c r="O464" s="2">
        <v>2.7699999999999999E-2</v>
      </c>
    </row>
    <row r="465" spans="1:15" x14ac:dyDescent="0.3">
      <c r="A465" t="str">
        <f t="shared" si="8"/>
        <v>GSLD13-GCP RP</v>
      </c>
      <c r="B465" t="s">
        <v>173</v>
      </c>
      <c r="C465" t="s">
        <v>54</v>
      </c>
      <c r="D465" s="2">
        <v>2.7799999999999998E-2</v>
      </c>
      <c r="E465" s="2">
        <v>2.63E-2</v>
      </c>
      <c r="F465" s="2">
        <v>2.9100000000000001E-2</v>
      </c>
      <c r="G465" s="2">
        <v>3.09E-2</v>
      </c>
      <c r="H465" s="2">
        <v>2.8199999999999999E-2</v>
      </c>
      <c r="I465" s="2">
        <v>2.52E-2</v>
      </c>
      <c r="J465" s="2">
        <v>2.9000000000000001E-2</v>
      </c>
      <c r="K465" s="2">
        <v>3.2399999999999998E-2</v>
      </c>
      <c r="L465" s="2">
        <v>2.5499999999999998E-2</v>
      </c>
      <c r="M465" s="2">
        <v>2.7699999999999999E-2</v>
      </c>
      <c r="N465" s="2">
        <v>2.98E-2</v>
      </c>
      <c r="O465" s="2">
        <v>0.03</v>
      </c>
    </row>
    <row r="466" spans="1:15" x14ac:dyDescent="0.3">
      <c r="A466" t="str">
        <f t="shared" si="8"/>
        <v>GSLD13-GCP RP ONPK</v>
      </c>
      <c r="B466" t="s">
        <v>173</v>
      </c>
      <c r="C466" t="s">
        <v>55</v>
      </c>
      <c r="D466" s="2">
        <v>2.7E-2</v>
      </c>
      <c r="E466" s="2">
        <v>2.5399999999999999E-2</v>
      </c>
      <c r="F466" s="2">
        <v>2.9499999999999998E-2</v>
      </c>
      <c r="G466" s="2">
        <v>3.1699999999999999E-2</v>
      </c>
      <c r="H466" s="2">
        <v>2.8199999999999999E-2</v>
      </c>
      <c r="I466" s="2">
        <v>2.6499999999999999E-2</v>
      </c>
      <c r="J466" s="2">
        <v>2.8199999999999999E-2</v>
      </c>
      <c r="K466" s="2">
        <v>3.0300000000000001E-2</v>
      </c>
      <c r="L466" s="2">
        <v>2.6200000000000001E-2</v>
      </c>
      <c r="M466" s="2">
        <v>2.76E-2</v>
      </c>
      <c r="N466" s="2">
        <v>3.1399999999999997E-2</v>
      </c>
      <c r="O466" s="2">
        <v>3.0099999999999998E-2</v>
      </c>
    </row>
    <row r="467" spans="1:15" x14ac:dyDescent="0.3">
      <c r="A467" t="str">
        <f t="shared" si="8"/>
        <v>GSLD13-GCP RP OFFPK</v>
      </c>
      <c r="B467" t="s">
        <v>173</v>
      </c>
      <c r="C467" t="s">
        <v>56</v>
      </c>
      <c r="D467" s="2">
        <v>2.7799999999999998E-2</v>
      </c>
      <c r="E467" s="2">
        <v>2.63E-2</v>
      </c>
      <c r="F467" s="2">
        <v>2.9100000000000001E-2</v>
      </c>
      <c r="G467" s="2">
        <v>3.09E-2</v>
      </c>
      <c r="H467" s="2">
        <v>2.8199999999999999E-2</v>
      </c>
      <c r="I467" s="2">
        <v>2.52E-2</v>
      </c>
      <c r="J467" s="2">
        <v>2.9000000000000001E-2</v>
      </c>
      <c r="K467" s="2">
        <v>3.2399999999999998E-2</v>
      </c>
      <c r="L467" s="2">
        <v>2.5499999999999998E-2</v>
      </c>
      <c r="M467" s="2">
        <v>2.7699999999999999E-2</v>
      </c>
      <c r="N467" s="2">
        <v>2.98E-2</v>
      </c>
      <c r="O467" s="2">
        <v>0.03</v>
      </c>
    </row>
    <row r="468" spans="1:15" x14ac:dyDescent="0.3">
      <c r="A468" t="str">
        <f t="shared" si="8"/>
        <v>GSLD13-CP RP</v>
      </c>
      <c r="B468" t="s">
        <v>173</v>
      </c>
      <c r="C468" t="s">
        <v>57</v>
      </c>
      <c r="D468" s="2">
        <v>3.73E-2</v>
      </c>
      <c r="E468" s="2">
        <v>2.5000000000000001E-2</v>
      </c>
      <c r="F468" s="2">
        <v>3.5799999999999998E-2</v>
      </c>
      <c r="G468" s="2">
        <v>3.1899999999999998E-2</v>
      </c>
      <c r="H468" s="2">
        <v>2.2800000000000001E-2</v>
      </c>
      <c r="I468" s="2">
        <v>2.3800000000000002E-2</v>
      </c>
      <c r="J468" s="2">
        <v>2.6800000000000001E-2</v>
      </c>
      <c r="K468" s="2">
        <v>2.4899999999999999E-2</v>
      </c>
      <c r="L468" s="2">
        <v>2.29E-2</v>
      </c>
      <c r="M468" s="2">
        <v>2.6100000000000002E-2</v>
      </c>
      <c r="N468" s="2">
        <v>3.1099999999999999E-2</v>
      </c>
      <c r="O468" s="2">
        <v>2.9499999999999998E-2</v>
      </c>
    </row>
    <row r="469" spans="1:15" x14ac:dyDescent="0.3">
      <c r="A469" t="str">
        <f t="shared" si="8"/>
        <v>GSLD13-SAMPLE SIZE:</v>
      </c>
      <c r="B469" t="s">
        <v>173</v>
      </c>
      <c r="C469" t="s">
        <v>58</v>
      </c>
    </row>
    <row r="470" spans="1:15" x14ac:dyDescent="0.3">
      <c r="A470" t="str">
        <f t="shared" si="8"/>
        <v>GSLD13-GCPSZ</v>
      </c>
      <c r="B470" t="s">
        <v>173</v>
      </c>
      <c r="C470" t="s">
        <v>59</v>
      </c>
      <c r="D470">
        <v>226</v>
      </c>
      <c r="E470">
        <v>226</v>
      </c>
      <c r="F470">
        <v>224</v>
      </c>
      <c r="G470">
        <v>214</v>
      </c>
      <c r="H470">
        <v>222</v>
      </c>
      <c r="I470">
        <v>221</v>
      </c>
      <c r="J470">
        <v>217</v>
      </c>
      <c r="K470">
        <v>226</v>
      </c>
      <c r="L470">
        <v>225</v>
      </c>
      <c r="M470">
        <v>227</v>
      </c>
      <c r="N470">
        <v>218</v>
      </c>
      <c r="O470">
        <v>227</v>
      </c>
    </row>
    <row r="471" spans="1:15" x14ac:dyDescent="0.3">
      <c r="A471" t="str">
        <f t="shared" si="8"/>
        <v>GSLD13-GCPSZ ONPK</v>
      </c>
      <c r="B471" t="s">
        <v>173</v>
      </c>
      <c r="C471" t="s">
        <v>60</v>
      </c>
      <c r="D471">
        <v>226</v>
      </c>
      <c r="E471">
        <v>226</v>
      </c>
      <c r="F471">
        <v>224</v>
      </c>
      <c r="G471">
        <v>214</v>
      </c>
      <c r="H471">
        <v>222</v>
      </c>
      <c r="I471">
        <v>221</v>
      </c>
      <c r="J471">
        <v>217</v>
      </c>
      <c r="K471">
        <v>226</v>
      </c>
      <c r="L471">
        <v>225</v>
      </c>
      <c r="M471">
        <v>227</v>
      </c>
      <c r="N471">
        <v>218</v>
      </c>
      <c r="O471">
        <v>227</v>
      </c>
    </row>
    <row r="472" spans="1:15" x14ac:dyDescent="0.3">
      <c r="A472" t="str">
        <f t="shared" si="8"/>
        <v>GSLD13-GCPSZ OFFPK</v>
      </c>
      <c r="B472" t="s">
        <v>173</v>
      </c>
      <c r="C472" t="s">
        <v>61</v>
      </c>
      <c r="D472">
        <v>226</v>
      </c>
      <c r="E472">
        <v>226</v>
      </c>
      <c r="F472">
        <v>224</v>
      </c>
      <c r="G472">
        <v>214</v>
      </c>
      <c r="H472">
        <v>222</v>
      </c>
      <c r="I472">
        <v>221</v>
      </c>
      <c r="J472">
        <v>217</v>
      </c>
      <c r="K472">
        <v>226</v>
      </c>
      <c r="L472">
        <v>225</v>
      </c>
      <c r="M472">
        <v>227</v>
      </c>
      <c r="N472">
        <v>218</v>
      </c>
      <c r="O472">
        <v>227</v>
      </c>
    </row>
    <row r="473" spans="1:15" x14ac:dyDescent="0.3">
      <c r="A473" t="str">
        <f t="shared" si="8"/>
        <v>GSLD13-CPSZ</v>
      </c>
      <c r="B473" t="s">
        <v>173</v>
      </c>
      <c r="C473" t="s">
        <v>62</v>
      </c>
      <c r="D473">
        <v>226</v>
      </c>
      <c r="E473">
        <v>226</v>
      </c>
      <c r="F473">
        <v>224</v>
      </c>
      <c r="G473">
        <v>214</v>
      </c>
      <c r="H473">
        <v>222</v>
      </c>
      <c r="I473">
        <v>221</v>
      </c>
      <c r="J473">
        <v>217</v>
      </c>
      <c r="K473">
        <v>226</v>
      </c>
      <c r="L473">
        <v>225</v>
      </c>
      <c r="M473">
        <v>227</v>
      </c>
      <c r="N473">
        <v>218</v>
      </c>
      <c r="O473">
        <v>227</v>
      </c>
    </row>
    <row r="474" spans="1:15" x14ac:dyDescent="0.3">
      <c r="A474" t="str">
        <f t="shared" si="8"/>
        <v xml:space="preserve">GSLD13 -GSLD(T)-1 General Service Large Demand 1 including TOU (Sampled) </v>
      </c>
      <c r="B474" t="s">
        <v>171</v>
      </c>
      <c r="C474" t="s">
        <v>172</v>
      </c>
    </row>
    <row r="475" spans="1:15" x14ac:dyDescent="0.3">
      <c r="A475" t="str">
        <f t="shared" si="8"/>
        <v xml:space="preserve">GSLD13-MONTH </v>
      </c>
      <c r="B475" t="s">
        <v>173</v>
      </c>
      <c r="C475" t="s">
        <v>3</v>
      </c>
      <c r="D475" s="1">
        <v>41640</v>
      </c>
      <c r="E475" s="1">
        <v>41671</v>
      </c>
      <c r="F475" s="1">
        <v>41699</v>
      </c>
      <c r="G475" s="1">
        <v>41730</v>
      </c>
      <c r="H475" s="1">
        <v>41760</v>
      </c>
      <c r="I475" s="1">
        <v>41791</v>
      </c>
      <c r="J475" s="1">
        <v>41821</v>
      </c>
      <c r="K475" s="1">
        <v>41852</v>
      </c>
      <c r="L475" s="1">
        <v>41883</v>
      </c>
      <c r="M475" s="1">
        <v>41913</v>
      </c>
      <c r="N475" s="1">
        <v>41944</v>
      </c>
      <c r="O475" s="1">
        <v>41974</v>
      </c>
    </row>
    <row r="476" spans="1:15" x14ac:dyDescent="0.3">
      <c r="A476" t="str">
        <f t="shared" si="8"/>
        <v>GSLD13-SDR GCP</v>
      </c>
      <c r="B476" t="s">
        <v>173</v>
      </c>
      <c r="C476" t="s">
        <v>81</v>
      </c>
      <c r="D476">
        <v>112.779</v>
      </c>
      <c r="E476">
        <v>110.669</v>
      </c>
      <c r="F476">
        <v>112.414</v>
      </c>
      <c r="G476">
        <v>124.428</v>
      </c>
      <c r="H476">
        <v>120.958</v>
      </c>
      <c r="I476">
        <v>103.98699999999999</v>
      </c>
      <c r="J476">
        <v>121.47499999999999</v>
      </c>
      <c r="K476">
        <v>148.196</v>
      </c>
      <c r="L476">
        <v>123.17100000000001</v>
      </c>
      <c r="M476">
        <v>126.355</v>
      </c>
      <c r="N476">
        <v>140.24700000000001</v>
      </c>
      <c r="O476">
        <v>125.953</v>
      </c>
    </row>
    <row r="477" spans="1:15" x14ac:dyDescent="0.3">
      <c r="A477" t="str">
        <f t="shared" si="8"/>
        <v>GSLD13-SDR GCP ONPK</v>
      </c>
      <c r="B477" t="s">
        <v>173</v>
      </c>
      <c r="C477" t="s">
        <v>82</v>
      </c>
      <c r="D477">
        <v>103.595</v>
      </c>
      <c r="E477">
        <v>99.492999999999995</v>
      </c>
      <c r="F477">
        <v>105.36799999999999</v>
      </c>
      <c r="G477">
        <v>124.014</v>
      </c>
      <c r="H477">
        <v>118.869</v>
      </c>
      <c r="I477">
        <v>107.258</v>
      </c>
      <c r="J477">
        <v>112.28</v>
      </c>
      <c r="K477">
        <v>137.93100000000001</v>
      </c>
      <c r="L477">
        <v>125.005</v>
      </c>
      <c r="M477">
        <v>122.758</v>
      </c>
      <c r="N477">
        <v>131.208</v>
      </c>
      <c r="O477">
        <v>117.867</v>
      </c>
    </row>
    <row r="478" spans="1:15" x14ac:dyDescent="0.3">
      <c r="A478" t="str">
        <f t="shared" si="8"/>
        <v>GSLD13-SDR GCP OFFP</v>
      </c>
      <c r="B478" t="s">
        <v>173</v>
      </c>
      <c r="C478" t="s">
        <v>134</v>
      </c>
      <c r="D478">
        <v>112.779</v>
      </c>
      <c r="E478">
        <v>110.669</v>
      </c>
      <c r="F478">
        <v>112.414</v>
      </c>
      <c r="G478">
        <v>124.428</v>
      </c>
      <c r="H478">
        <v>120.958</v>
      </c>
      <c r="I478">
        <v>103.98699999999999</v>
      </c>
      <c r="J478">
        <v>121.47499999999999</v>
      </c>
      <c r="K478">
        <v>148.196</v>
      </c>
      <c r="L478">
        <v>123.17100000000001</v>
      </c>
      <c r="M478">
        <v>126.355</v>
      </c>
      <c r="N478">
        <v>140.24700000000001</v>
      </c>
      <c r="O478">
        <v>125.953</v>
      </c>
    </row>
    <row r="479" spans="1:15" x14ac:dyDescent="0.3">
      <c r="A479" t="str">
        <f t="shared" si="8"/>
        <v>GSLD13-SDR CP</v>
      </c>
      <c r="B479" t="s">
        <v>173</v>
      </c>
      <c r="C479" t="s">
        <v>84</v>
      </c>
      <c r="D479">
        <v>101.996</v>
      </c>
      <c r="E479">
        <v>95.584000000000003</v>
      </c>
      <c r="F479">
        <v>89.834999999999994</v>
      </c>
      <c r="G479">
        <v>103.095</v>
      </c>
      <c r="H479">
        <v>79.015000000000001</v>
      </c>
      <c r="I479">
        <v>92.308000000000007</v>
      </c>
      <c r="J479">
        <v>97.576999999999998</v>
      </c>
      <c r="K479">
        <v>98.015000000000001</v>
      </c>
      <c r="L479">
        <v>93.606999999999999</v>
      </c>
      <c r="M479">
        <v>107.738</v>
      </c>
      <c r="N479">
        <v>139.226</v>
      </c>
      <c r="O479">
        <v>85.820999999999998</v>
      </c>
    </row>
    <row r="480" spans="1:15" x14ac:dyDescent="0.3">
      <c r="A480" t="str">
        <f t="shared" si="8"/>
        <v>GSLD13-I   SDR GCP</v>
      </c>
      <c r="B480" t="s">
        <v>173</v>
      </c>
      <c r="C480" t="s">
        <v>135</v>
      </c>
      <c r="D480">
        <v>134.49100000000001</v>
      </c>
      <c r="E480">
        <v>135.577</v>
      </c>
      <c r="F480">
        <v>139.506</v>
      </c>
      <c r="G480">
        <v>152.32300000000001</v>
      </c>
      <c r="H480">
        <v>147.697</v>
      </c>
      <c r="I480">
        <v>124.29900000000001</v>
      </c>
      <c r="J480">
        <v>150.16</v>
      </c>
      <c r="K480">
        <v>189.285</v>
      </c>
      <c r="L480">
        <v>151.095</v>
      </c>
      <c r="M480">
        <v>156.05799999999999</v>
      </c>
      <c r="N480">
        <v>170.452</v>
      </c>
      <c r="O480">
        <v>153.18700000000001</v>
      </c>
    </row>
    <row r="481" spans="1:15" x14ac:dyDescent="0.3">
      <c r="A481" t="str">
        <f t="shared" si="8"/>
        <v>GSLD13-I   SDR GCP ONPK</v>
      </c>
      <c r="B481" t="s">
        <v>173</v>
      </c>
      <c r="C481" t="s">
        <v>136</v>
      </c>
      <c r="D481">
        <v>129.86699999999999</v>
      </c>
      <c r="E481">
        <v>127.663</v>
      </c>
      <c r="F481">
        <v>139.011</v>
      </c>
      <c r="G481">
        <v>156.20599999999999</v>
      </c>
      <c r="H481">
        <v>149.71799999999999</v>
      </c>
      <c r="I481">
        <v>133.79</v>
      </c>
      <c r="J481">
        <v>139.64400000000001</v>
      </c>
      <c r="K481">
        <v>177.785</v>
      </c>
      <c r="L481">
        <v>157.28200000000001</v>
      </c>
      <c r="M481">
        <v>155.935</v>
      </c>
      <c r="N481">
        <v>163.36099999999999</v>
      </c>
      <c r="O481">
        <v>148.53399999999999</v>
      </c>
    </row>
    <row r="482" spans="1:15" x14ac:dyDescent="0.3">
      <c r="A482" t="str">
        <f t="shared" si="8"/>
        <v>GSLD13-I   SDR GCP OFFPK</v>
      </c>
      <c r="B482" t="s">
        <v>173</v>
      </c>
      <c r="C482" t="s">
        <v>137</v>
      </c>
      <c r="D482">
        <v>134.49100000000001</v>
      </c>
      <c r="E482">
        <v>135.577</v>
      </c>
      <c r="F482">
        <v>139.506</v>
      </c>
      <c r="G482">
        <v>152.32300000000001</v>
      </c>
      <c r="H482">
        <v>147.697</v>
      </c>
      <c r="I482">
        <v>124.29900000000001</v>
      </c>
      <c r="J482">
        <v>150.16</v>
      </c>
      <c r="K482">
        <v>189.285</v>
      </c>
      <c r="L482">
        <v>151.095</v>
      </c>
      <c r="M482">
        <v>156.05799999999999</v>
      </c>
      <c r="N482">
        <v>170.452</v>
      </c>
      <c r="O482">
        <v>153.18700000000001</v>
      </c>
    </row>
    <row r="483" spans="1:15" x14ac:dyDescent="0.3">
      <c r="A483" t="str">
        <f t="shared" si="8"/>
        <v>GSLD13-I   SDR CP</v>
      </c>
      <c r="B483" t="s">
        <v>173</v>
      </c>
      <c r="C483" t="s">
        <v>138</v>
      </c>
      <c r="D483">
        <v>129.054</v>
      </c>
      <c r="E483">
        <v>112.65600000000001</v>
      </c>
      <c r="F483">
        <v>115.962</v>
      </c>
      <c r="G483">
        <v>125.167</v>
      </c>
      <c r="H483">
        <v>99.781999999999996</v>
      </c>
      <c r="I483">
        <v>113.54600000000001</v>
      </c>
      <c r="J483">
        <v>118.727</v>
      </c>
      <c r="K483">
        <v>121.74299999999999</v>
      </c>
      <c r="L483">
        <v>117.709</v>
      </c>
      <c r="M483">
        <v>135.74100000000001</v>
      </c>
      <c r="N483">
        <v>159.29599999999999</v>
      </c>
      <c r="O483">
        <v>109.72</v>
      </c>
    </row>
    <row r="484" spans="1:15" x14ac:dyDescent="0.3">
      <c r="A484" t="str">
        <f t="shared" si="8"/>
        <v>GSLD13-II  SDR GCP</v>
      </c>
      <c r="B484" t="s">
        <v>173</v>
      </c>
      <c r="C484" t="s">
        <v>139</v>
      </c>
      <c r="D484">
        <v>203.14500000000001</v>
      </c>
      <c r="E484">
        <v>191.114</v>
      </c>
      <c r="F484">
        <v>189.815</v>
      </c>
      <c r="G484">
        <v>215.136</v>
      </c>
      <c r="H484">
        <v>210.024</v>
      </c>
      <c r="I484">
        <v>186.66</v>
      </c>
      <c r="J484">
        <v>206.554</v>
      </c>
      <c r="K484">
        <v>236.50299999999999</v>
      </c>
      <c r="L484">
        <v>212.226</v>
      </c>
      <c r="M484">
        <v>215.17699999999999</v>
      </c>
      <c r="N484">
        <v>245.375</v>
      </c>
      <c r="O484">
        <v>220.12</v>
      </c>
    </row>
    <row r="485" spans="1:15" x14ac:dyDescent="0.3">
      <c r="A485" t="str">
        <f t="shared" si="8"/>
        <v>GSLD13-II  SDR GCP ONPK</v>
      </c>
      <c r="B485" t="s">
        <v>173</v>
      </c>
      <c r="C485" t="s">
        <v>140</v>
      </c>
      <c r="D485">
        <v>171.68299999999999</v>
      </c>
      <c r="E485">
        <v>157.20599999999999</v>
      </c>
      <c r="F485">
        <v>155.67599999999999</v>
      </c>
      <c r="G485">
        <v>203.63399999999999</v>
      </c>
      <c r="H485">
        <v>195.20699999999999</v>
      </c>
      <c r="I485">
        <v>179.42599999999999</v>
      </c>
      <c r="J485">
        <v>188.84100000000001</v>
      </c>
      <c r="K485">
        <v>215.75800000000001</v>
      </c>
      <c r="L485">
        <v>205.702</v>
      </c>
      <c r="M485">
        <v>198.178</v>
      </c>
      <c r="N485">
        <v>220.24100000000001</v>
      </c>
      <c r="O485">
        <v>193.36099999999999</v>
      </c>
    </row>
    <row r="486" spans="1:15" x14ac:dyDescent="0.3">
      <c r="A486" t="str">
        <f t="shared" si="8"/>
        <v>GSLD13-II  SDR GCP OFFPK</v>
      </c>
      <c r="B486" t="s">
        <v>173</v>
      </c>
      <c r="C486" t="s">
        <v>141</v>
      </c>
      <c r="D486">
        <v>203.14500000000001</v>
      </c>
      <c r="E486">
        <v>191.114</v>
      </c>
      <c r="F486">
        <v>189.815</v>
      </c>
      <c r="G486">
        <v>215.136</v>
      </c>
      <c r="H486">
        <v>210.024</v>
      </c>
      <c r="I486">
        <v>186.66</v>
      </c>
      <c r="J486">
        <v>206.554</v>
      </c>
      <c r="K486">
        <v>236.50299999999999</v>
      </c>
      <c r="L486">
        <v>212.226</v>
      </c>
      <c r="M486">
        <v>215.17699999999999</v>
      </c>
      <c r="N486">
        <v>245.375</v>
      </c>
      <c r="O486">
        <v>220.12</v>
      </c>
    </row>
    <row r="487" spans="1:15" x14ac:dyDescent="0.3">
      <c r="A487" t="str">
        <f t="shared" si="8"/>
        <v>GSLD13-II  SDR CP</v>
      </c>
      <c r="B487" t="s">
        <v>173</v>
      </c>
      <c r="C487" t="s">
        <v>142</v>
      </c>
      <c r="D487">
        <v>165.983</v>
      </c>
      <c r="E487">
        <v>175.06399999999999</v>
      </c>
      <c r="F487">
        <v>140.054</v>
      </c>
      <c r="G487">
        <v>180.679</v>
      </c>
      <c r="H487">
        <v>129.08799999999999</v>
      </c>
      <c r="I487">
        <v>158.309</v>
      </c>
      <c r="J487">
        <v>170.40899999999999</v>
      </c>
      <c r="K487">
        <v>165.24199999999999</v>
      </c>
      <c r="L487">
        <v>154.209</v>
      </c>
      <c r="M487">
        <v>176.82</v>
      </c>
      <c r="N487">
        <v>264.94600000000003</v>
      </c>
      <c r="O487">
        <v>136.678</v>
      </c>
    </row>
    <row r="488" spans="1:15" x14ac:dyDescent="0.3">
      <c r="A488" t="str">
        <f t="shared" si="8"/>
        <v xml:space="preserve">LEE -Wholesale Lee County Electric Cooperative </v>
      </c>
      <c r="B488" t="s">
        <v>175</v>
      </c>
      <c r="C488" t="s">
        <v>176</v>
      </c>
    </row>
    <row r="489" spans="1:15" x14ac:dyDescent="0.3">
      <c r="A489" t="str">
        <f t="shared" si="8"/>
        <v xml:space="preserve">LEE-MONTH </v>
      </c>
      <c r="B489" t="s">
        <v>177</v>
      </c>
      <c r="C489" t="s">
        <v>3</v>
      </c>
      <c r="D489" s="1">
        <v>41640</v>
      </c>
      <c r="E489" s="1">
        <v>41671</v>
      </c>
      <c r="F489" s="1">
        <v>41699</v>
      </c>
      <c r="G489" s="1">
        <v>41730</v>
      </c>
      <c r="H489" s="1">
        <v>41760</v>
      </c>
      <c r="I489" s="1">
        <v>41791</v>
      </c>
      <c r="J489" s="1">
        <v>41821</v>
      </c>
      <c r="K489" s="1">
        <v>41852</v>
      </c>
      <c r="L489" s="1">
        <v>41883</v>
      </c>
      <c r="M489" s="1">
        <v>41913</v>
      </c>
      <c r="N489" s="1">
        <v>41944</v>
      </c>
      <c r="O489" s="1">
        <v>41974</v>
      </c>
    </row>
    <row r="490" spans="1:15" x14ac:dyDescent="0.3">
      <c r="A490" t="str">
        <f t="shared" si="8"/>
        <v xml:space="preserve">LEE-CUSTOMERS </v>
      </c>
      <c r="B490" t="s">
        <v>177</v>
      </c>
      <c r="C490" t="s">
        <v>4</v>
      </c>
      <c r="D490">
        <v>5</v>
      </c>
      <c r="E490">
        <v>6</v>
      </c>
      <c r="F490">
        <v>7</v>
      </c>
      <c r="G490">
        <v>7</v>
      </c>
      <c r="H490">
        <v>7</v>
      </c>
      <c r="I490">
        <v>7</v>
      </c>
      <c r="J490">
        <v>7</v>
      </c>
      <c r="K490">
        <v>7</v>
      </c>
      <c r="L490">
        <v>7</v>
      </c>
      <c r="M490">
        <v>7</v>
      </c>
      <c r="N490">
        <v>7</v>
      </c>
      <c r="O490">
        <v>7</v>
      </c>
    </row>
    <row r="491" spans="1:15" x14ac:dyDescent="0.3">
      <c r="A491" t="str">
        <f t="shared" si="8"/>
        <v xml:space="preserve">LEE-SALES </v>
      </c>
      <c r="B491" t="s">
        <v>177</v>
      </c>
      <c r="C491" t="s">
        <v>5</v>
      </c>
      <c r="D491">
        <v>65718983</v>
      </c>
      <c r="E491">
        <v>363393801</v>
      </c>
      <c r="F491">
        <v>320951303</v>
      </c>
      <c r="G491">
        <v>347436900</v>
      </c>
      <c r="H491">
        <v>372411170</v>
      </c>
      <c r="I491">
        <v>423074060</v>
      </c>
      <c r="J491">
        <v>444647562</v>
      </c>
      <c r="K491">
        <v>469005158</v>
      </c>
      <c r="L491">
        <v>502571938</v>
      </c>
      <c r="M491">
        <v>416168345</v>
      </c>
      <c r="N491">
        <v>395833111</v>
      </c>
      <c r="O491">
        <v>317966615</v>
      </c>
    </row>
    <row r="492" spans="1:15" x14ac:dyDescent="0.3">
      <c r="A492" t="str">
        <f t="shared" si="8"/>
        <v>LEE-KW</v>
      </c>
      <c r="B492" t="s">
        <v>177</v>
      </c>
      <c r="C492" t="s">
        <v>6</v>
      </c>
    </row>
    <row r="493" spans="1:15" x14ac:dyDescent="0.3">
      <c r="A493" t="str">
        <f t="shared" si="8"/>
        <v>LEE-N</v>
      </c>
      <c r="B493" t="s">
        <v>177</v>
      </c>
      <c r="C493" t="s">
        <v>7</v>
      </c>
      <c r="D493">
        <v>1</v>
      </c>
      <c r="E493">
        <v>1</v>
      </c>
      <c r="F493">
        <v>1</v>
      </c>
      <c r="G493">
        <v>1</v>
      </c>
      <c r="H493">
        <v>1</v>
      </c>
      <c r="I493">
        <v>1</v>
      </c>
      <c r="J493">
        <v>1</v>
      </c>
      <c r="K493">
        <v>1</v>
      </c>
      <c r="L493">
        <v>1</v>
      </c>
      <c r="M493">
        <v>1</v>
      </c>
      <c r="N493">
        <v>1</v>
      </c>
      <c r="O493">
        <v>1</v>
      </c>
    </row>
    <row r="494" spans="1:15" x14ac:dyDescent="0.3">
      <c r="A494" t="str">
        <f t="shared" si="8"/>
        <v>LEE-RLR ENERGY:</v>
      </c>
      <c r="B494" t="s">
        <v>177</v>
      </c>
      <c r="C494" t="s">
        <v>8</v>
      </c>
    </row>
    <row r="495" spans="1:15" x14ac:dyDescent="0.3">
      <c r="A495" t="str">
        <f t="shared" si="8"/>
        <v>LEE-KWH</v>
      </c>
      <c r="B495" t="s">
        <v>177</v>
      </c>
      <c r="C495" t="s">
        <v>9</v>
      </c>
      <c r="D495">
        <v>303248253</v>
      </c>
      <c r="E495">
        <v>259023403</v>
      </c>
      <c r="F495">
        <v>278686789</v>
      </c>
      <c r="G495">
        <v>301213415</v>
      </c>
      <c r="H495">
        <v>344687920</v>
      </c>
      <c r="I495">
        <v>353502093</v>
      </c>
      <c r="J495">
        <v>382786469</v>
      </c>
      <c r="K495">
        <v>406624217</v>
      </c>
      <c r="L495">
        <v>338360635</v>
      </c>
      <c r="M495">
        <v>323498944</v>
      </c>
      <c r="N495">
        <v>260316137</v>
      </c>
      <c r="O495">
        <v>280529780</v>
      </c>
    </row>
    <row r="496" spans="1:15" x14ac:dyDescent="0.3">
      <c r="A496" t="str">
        <f t="shared" si="8"/>
        <v>LEE-KWH ONPK</v>
      </c>
      <c r="B496" t="s">
        <v>177</v>
      </c>
      <c r="C496" t="s">
        <v>10</v>
      </c>
      <c r="D496">
        <v>79835071</v>
      </c>
      <c r="E496">
        <v>66111883</v>
      </c>
      <c r="F496">
        <v>66853447</v>
      </c>
      <c r="G496">
        <v>106381120</v>
      </c>
      <c r="H496">
        <v>117060460</v>
      </c>
      <c r="I496">
        <v>120653720</v>
      </c>
      <c r="J496">
        <v>130526742</v>
      </c>
      <c r="K496">
        <v>134566019</v>
      </c>
      <c r="L496">
        <v>116843705</v>
      </c>
      <c r="M496">
        <v>120140551</v>
      </c>
      <c r="N496">
        <v>59708762</v>
      </c>
      <c r="O496">
        <v>72222524</v>
      </c>
    </row>
    <row r="497" spans="1:15" x14ac:dyDescent="0.3">
      <c r="A497" t="str">
        <f t="shared" si="8"/>
        <v>LEE-KWH OFFPK</v>
      </c>
      <c r="B497" t="s">
        <v>177</v>
      </c>
      <c r="C497" t="s">
        <v>11</v>
      </c>
      <c r="D497">
        <v>223413181</v>
      </c>
      <c r="E497">
        <v>192911520</v>
      </c>
      <c r="F497">
        <v>211833342</v>
      </c>
      <c r="G497">
        <v>194832295</v>
      </c>
      <c r="H497">
        <v>227627460</v>
      </c>
      <c r="I497">
        <v>232848373</v>
      </c>
      <c r="J497">
        <v>252259727</v>
      </c>
      <c r="K497">
        <v>272058198</v>
      </c>
      <c r="L497">
        <v>221516931</v>
      </c>
      <c r="M497">
        <v>203358393</v>
      </c>
      <c r="N497">
        <v>200607375</v>
      </c>
      <c r="O497">
        <v>208307256</v>
      </c>
    </row>
    <row r="498" spans="1:15" x14ac:dyDescent="0.3">
      <c r="A498" t="str">
        <f t="shared" si="8"/>
        <v>LEE-KWH ONPK%</v>
      </c>
      <c r="B498" t="s">
        <v>177</v>
      </c>
      <c r="C498" t="s">
        <v>12</v>
      </c>
      <c r="D498" s="2">
        <v>0.26327</v>
      </c>
      <c r="E498" s="2">
        <v>0.25524000000000002</v>
      </c>
      <c r="F498" s="2">
        <v>0.23988999999999999</v>
      </c>
      <c r="G498" s="2">
        <v>0.35317999999999999</v>
      </c>
      <c r="H498" s="2">
        <v>0.33961000000000002</v>
      </c>
      <c r="I498" s="2">
        <v>0.34131</v>
      </c>
      <c r="J498" s="2">
        <v>0.34099000000000002</v>
      </c>
      <c r="K498" s="2">
        <v>0.33093</v>
      </c>
      <c r="L498" s="2">
        <v>0.34532000000000002</v>
      </c>
      <c r="M498" s="2">
        <v>0.37137999999999999</v>
      </c>
      <c r="N498" s="2">
        <v>0.22936999999999999</v>
      </c>
      <c r="O498" s="2">
        <v>0.25745000000000001</v>
      </c>
    </row>
    <row r="499" spans="1:15" x14ac:dyDescent="0.3">
      <c r="A499" t="str">
        <f t="shared" si="8"/>
        <v>LEE-KWH OFFPK%</v>
      </c>
      <c r="B499" t="s">
        <v>177</v>
      </c>
      <c r="C499" t="s">
        <v>13</v>
      </c>
      <c r="D499" s="2">
        <v>0.73673</v>
      </c>
      <c r="E499" s="2">
        <v>0.74475999999999998</v>
      </c>
      <c r="F499" s="2">
        <v>0.76010999999999995</v>
      </c>
      <c r="G499" s="2">
        <v>0.64681999999999995</v>
      </c>
      <c r="H499" s="2">
        <v>0.66039000000000003</v>
      </c>
      <c r="I499" s="2">
        <v>0.65869</v>
      </c>
      <c r="J499" s="2">
        <v>0.65900999999999998</v>
      </c>
      <c r="K499" s="2">
        <v>0.66907000000000005</v>
      </c>
      <c r="L499" s="2">
        <v>0.65468000000000004</v>
      </c>
      <c r="M499" s="2">
        <v>0.62861999999999996</v>
      </c>
      <c r="N499" s="2">
        <v>0.77063000000000004</v>
      </c>
      <c r="O499" s="2">
        <v>0.74255000000000004</v>
      </c>
    </row>
    <row r="500" spans="1:15" x14ac:dyDescent="0.3">
      <c r="A500" t="str">
        <f t="shared" si="8"/>
        <v>LEE-DEMAND (KW):</v>
      </c>
      <c r="B500" t="s">
        <v>177</v>
      </c>
      <c r="C500" t="s">
        <v>14</v>
      </c>
    </row>
    <row r="501" spans="1:15" x14ac:dyDescent="0.3">
      <c r="A501" t="str">
        <f t="shared" si="8"/>
        <v>LEE-NCP</v>
      </c>
      <c r="B501" t="s">
        <v>177</v>
      </c>
      <c r="C501" t="s">
        <v>15</v>
      </c>
      <c r="D501">
        <v>759818</v>
      </c>
      <c r="E501">
        <v>607977</v>
      </c>
      <c r="F501">
        <v>587761</v>
      </c>
      <c r="G501">
        <v>720832</v>
      </c>
      <c r="H501">
        <v>754990</v>
      </c>
      <c r="I501">
        <v>810713</v>
      </c>
      <c r="J501">
        <v>805670</v>
      </c>
      <c r="K501">
        <v>837392</v>
      </c>
      <c r="L501">
        <v>788046</v>
      </c>
      <c r="M501">
        <v>761167</v>
      </c>
      <c r="N501">
        <v>598817</v>
      </c>
      <c r="O501">
        <v>561480</v>
      </c>
    </row>
    <row r="502" spans="1:15" x14ac:dyDescent="0.3">
      <c r="A502" t="str">
        <f t="shared" si="8"/>
        <v>LEE-NCP ONPK</v>
      </c>
      <c r="B502" t="s">
        <v>177</v>
      </c>
      <c r="C502" t="s">
        <v>16</v>
      </c>
      <c r="D502">
        <v>759818</v>
      </c>
      <c r="E502">
        <v>537921</v>
      </c>
      <c r="F502">
        <v>537710</v>
      </c>
      <c r="G502">
        <v>720832</v>
      </c>
      <c r="H502">
        <v>729301</v>
      </c>
      <c r="I502">
        <v>810713</v>
      </c>
      <c r="J502">
        <v>793641</v>
      </c>
      <c r="K502">
        <v>836336</v>
      </c>
      <c r="L502">
        <v>768510</v>
      </c>
      <c r="M502">
        <v>761167</v>
      </c>
      <c r="N502">
        <v>562147</v>
      </c>
      <c r="O502">
        <v>539994</v>
      </c>
    </row>
    <row r="503" spans="1:15" x14ac:dyDescent="0.3">
      <c r="A503" t="str">
        <f t="shared" si="8"/>
        <v>LEE-NCP OFFPK</v>
      </c>
      <c r="B503" t="s">
        <v>177</v>
      </c>
      <c r="C503" t="s">
        <v>17</v>
      </c>
      <c r="D503">
        <v>736778</v>
      </c>
      <c r="E503">
        <v>607977</v>
      </c>
      <c r="F503">
        <v>587761</v>
      </c>
      <c r="G503">
        <v>707253</v>
      </c>
      <c r="H503">
        <v>754990</v>
      </c>
      <c r="I503">
        <v>798589</v>
      </c>
      <c r="J503">
        <v>805670</v>
      </c>
      <c r="K503">
        <v>837392</v>
      </c>
      <c r="L503">
        <v>788046</v>
      </c>
      <c r="M503">
        <v>740972</v>
      </c>
      <c r="N503">
        <v>598817</v>
      </c>
      <c r="O503">
        <v>561480</v>
      </c>
    </row>
    <row r="504" spans="1:15" x14ac:dyDescent="0.3">
      <c r="A504" t="str">
        <f t="shared" si="8"/>
        <v>LEE-GCP DATE</v>
      </c>
      <c r="B504" t="s">
        <v>177</v>
      </c>
      <c r="C504" t="s">
        <v>18</v>
      </c>
      <c r="D504" t="s">
        <v>178</v>
      </c>
      <c r="E504" t="s">
        <v>179</v>
      </c>
      <c r="F504" t="s">
        <v>114</v>
      </c>
      <c r="G504" t="s">
        <v>69</v>
      </c>
      <c r="H504" t="s">
        <v>180</v>
      </c>
      <c r="I504" t="s">
        <v>131</v>
      </c>
      <c r="J504" t="s">
        <v>181</v>
      </c>
      <c r="K504" t="s">
        <v>182</v>
      </c>
      <c r="L504" t="s">
        <v>118</v>
      </c>
      <c r="M504" t="s">
        <v>28</v>
      </c>
      <c r="N504" t="s">
        <v>183</v>
      </c>
      <c r="O504" t="s">
        <v>184</v>
      </c>
    </row>
    <row r="505" spans="1:15" x14ac:dyDescent="0.3">
      <c r="A505" t="str">
        <f t="shared" si="8"/>
        <v>LEE-GCP TIME</v>
      </c>
      <c r="B505" t="s">
        <v>177</v>
      </c>
      <c r="C505" t="s">
        <v>31</v>
      </c>
      <c r="D505" t="s">
        <v>108</v>
      </c>
      <c r="E505" t="s">
        <v>124</v>
      </c>
      <c r="F505" t="s">
        <v>124</v>
      </c>
      <c r="G505" t="s">
        <v>124</v>
      </c>
      <c r="H505" t="s">
        <v>124</v>
      </c>
      <c r="I505" t="s">
        <v>34</v>
      </c>
      <c r="J505" t="s">
        <v>35</v>
      </c>
      <c r="K505" t="s">
        <v>124</v>
      </c>
      <c r="L505" t="s">
        <v>35</v>
      </c>
      <c r="M505" t="s">
        <v>34</v>
      </c>
      <c r="N505" t="s">
        <v>77</v>
      </c>
      <c r="O505" t="s">
        <v>96</v>
      </c>
    </row>
    <row r="506" spans="1:15" x14ac:dyDescent="0.3">
      <c r="A506" t="str">
        <f t="shared" si="8"/>
        <v>LEE-GCP</v>
      </c>
      <c r="B506" t="s">
        <v>177</v>
      </c>
      <c r="C506" t="s">
        <v>36</v>
      </c>
      <c r="D506">
        <v>759818</v>
      </c>
      <c r="E506">
        <v>607977</v>
      </c>
      <c r="F506">
        <v>587761</v>
      </c>
      <c r="G506">
        <v>720832</v>
      </c>
      <c r="H506">
        <v>754990</v>
      </c>
      <c r="I506">
        <v>810713</v>
      </c>
      <c r="J506">
        <v>805670</v>
      </c>
      <c r="K506">
        <v>837392</v>
      </c>
      <c r="L506">
        <v>788046</v>
      </c>
      <c r="M506">
        <v>761167</v>
      </c>
      <c r="N506">
        <v>598817</v>
      </c>
      <c r="O506">
        <v>561480</v>
      </c>
    </row>
    <row r="507" spans="1:15" x14ac:dyDescent="0.3">
      <c r="A507" t="str">
        <f t="shared" si="8"/>
        <v>LEE-GCP ONPK</v>
      </c>
      <c r="B507" t="s">
        <v>177</v>
      </c>
      <c r="C507" t="s">
        <v>37</v>
      </c>
      <c r="D507">
        <v>759818</v>
      </c>
      <c r="E507">
        <v>537921</v>
      </c>
      <c r="F507">
        <v>537710</v>
      </c>
      <c r="G507">
        <v>720832</v>
      </c>
      <c r="H507">
        <v>729301</v>
      </c>
      <c r="I507">
        <v>810713</v>
      </c>
      <c r="J507">
        <v>793641</v>
      </c>
      <c r="K507">
        <v>836336</v>
      </c>
      <c r="L507">
        <v>768510</v>
      </c>
      <c r="M507">
        <v>761167</v>
      </c>
      <c r="N507">
        <v>562147</v>
      </c>
      <c r="O507">
        <v>539994</v>
      </c>
    </row>
    <row r="508" spans="1:15" x14ac:dyDescent="0.3">
      <c r="A508" t="str">
        <f t="shared" si="8"/>
        <v>LEE-GCP OFFPK</v>
      </c>
      <c r="B508" t="s">
        <v>177</v>
      </c>
      <c r="C508" t="s">
        <v>38</v>
      </c>
      <c r="D508">
        <v>736778</v>
      </c>
      <c r="E508">
        <v>607977</v>
      </c>
      <c r="F508">
        <v>587761</v>
      </c>
      <c r="G508">
        <v>707253</v>
      </c>
      <c r="H508">
        <v>754990</v>
      </c>
      <c r="I508">
        <v>798589</v>
      </c>
      <c r="J508">
        <v>805670</v>
      </c>
      <c r="K508">
        <v>837392</v>
      </c>
      <c r="L508">
        <v>788046</v>
      </c>
      <c r="M508">
        <v>740972</v>
      </c>
      <c r="N508">
        <v>598817</v>
      </c>
      <c r="O508">
        <v>561480</v>
      </c>
    </row>
    <row r="509" spans="1:15" x14ac:dyDescent="0.3">
      <c r="A509" t="str">
        <f t="shared" si="8"/>
        <v>LEE-CP</v>
      </c>
      <c r="B509" t="s">
        <v>177</v>
      </c>
      <c r="C509" t="s">
        <v>39</v>
      </c>
      <c r="D509">
        <v>759818</v>
      </c>
      <c r="E509">
        <v>555405</v>
      </c>
      <c r="F509">
        <v>585861</v>
      </c>
      <c r="G509">
        <v>710173</v>
      </c>
      <c r="H509">
        <v>728052</v>
      </c>
      <c r="I509">
        <v>780103</v>
      </c>
      <c r="J509">
        <v>725301</v>
      </c>
      <c r="K509">
        <v>829055</v>
      </c>
      <c r="L509">
        <v>701642</v>
      </c>
      <c r="M509">
        <v>760590</v>
      </c>
      <c r="N509">
        <v>597790</v>
      </c>
      <c r="O509">
        <v>556950</v>
      </c>
    </row>
    <row r="510" spans="1:15" x14ac:dyDescent="0.3">
      <c r="A510" t="str">
        <f t="shared" si="8"/>
        <v>LEE-PERIOD START</v>
      </c>
      <c r="B510" t="s">
        <v>177</v>
      </c>
      <c r="C510" t="s">
        <v>40</v>
      </c>
      <c r="D510" s="3">
        <v>41640</v>
      </c>
      <c r="E510" s="3">
        <v>41671</v>
      </c>
      <c r="F510" s="3">
        <v>41699</v>
      </c>
      <c r="G510" s="3">
        <v>41730</v>
      </c>
      <c r="H510" s="3">
        <v>41760</v>
      </c>
      <c r="I510" s="3">
        <v>41791</v>
      </c>
      <c r="J510" s="3">
        <v>41821</v>
      </c>
      <c r="K510" s="3">
        <v>41852</v>
      </c>
      <c r="L510" s="3">
        <v>41883</v>
      </c>
      <c r="M510" s="3">
        <v>41913</v>
      </c>
      <c r="N510" s="3">
        <v>41944</v>
      </c>
      <c r="O510" s="3">
        <v>41974</v>
      </c>
    </row>
    <row r="511" spans="1:15" x14ac:dyDescent="0.3">
      <c r="A511" t="str">
        <f t="shared" si="8"/>
        <v>LEE-NCP LF</v>
      </c>
      <c r="B511" t="s">
        <v>177</v>
      </c>
      <c r="C511" t="s">
        <v>41</v>
      </c>
      <c r="D511" s="2">
        <v>0.53639999999999999</v>
      </c>
      <c r="E511" s="2">
        <v>0.63400000000000001</v>
      </c>
      <c r="F511" s="2">
        <v>0.63819999999999999</v>
      </c>
      <c r="G511" s="2">
        <v>0.58040000000000003</v>
      </c>
      <c r="H511" s="2">
        <v>0.61360000000000003</v>
      </c>
      <c r="I511" s="2">
        <v>0.60560000000000003</v>
      </c>
      <c r="J511" s="2">
        <v>0.63859999999999995</v>
      </c>
      <c r="K511" s="2">
        <v>0.65269999999999995</v>
      </c>
      <c r="L511" s="2">
        <v>0.59630000000000005</v>
      </c>
      <c r="M511" s="2">
        <v>0.57120000000000004</v>
      </c>
      <c r="N511" s="2">
        <v>0.6038</v>
      </c>
      <c r="O511" s="2">
        <v>0.67149999999999999</v>
      </c>
    </row>
    <row r="512" spans="1:15" x14ac:dyDescent="0.3">
      <c r="A512" t="str">
        <f t="shared" si="8"/>
        <v>LEE-NCP LF ONPK</v>
      </c>
      <c r="B512" t="s">
        <v>177</v>
      </c>
      <c r="C512" t="s">
        <v>42</v>
      </c>
      <c r="D512" s="2">
        <v>0.59699999999999998</v>
      </c>
      <c r="E512" s="2">
        <v>0.7681</v>
      </c>
      <c r="F512" s="2">
        <v>0.74009999999999998</v>
      </c>
      <c r="G512" s="2">
        <v>0.74539999999999995</v>
      </c>
      <c r="H512" s="2">
        <v>0.84930000000000005</v>
      </c>
      <c r="I512" s="2">
        <v>0.78739999999999999</v>
      </c>
      <c r="J512" s="2">
        <v>0.8306</v>
      </c>
      <c r="K512" s="2">
        <v>0.85129999999999995</v>
      </c>
      <c r="L512" s="2">
        <v>0.8044</v>
      </c>
      <c r="M512" s="2">
        <v>0.76249999999999996</v>
      </c>
      <c r="N512" s="2">
        <v>0.69879999999999998</v>
      </c>
      <c r="O512" s="2">
        <v>0.75990000000000002</v>
      </c>
    </row>
    <row r="513" spans="1:15" x14ac:dyDescent="0.3">
      <c r="A513" t="str">
        <f t="shared" si="8"/>
        <v>LEE-NCP LF OFFPK</v>
      </c>
      <c r="B513" t="s">
        <v>177</v>
      </c>
      <c r="C513" t="s">
        <v>43</v>
      </c>
      <c r="D513" s="2">
        <v>0.53390000000000004</v>
      </c>
      <c r="E513" s="2">
        <v>0.61970000000000003</v>
      </c>
      <c r="F513" s="2">
        <v>0.62680000000000002</v>
      </c>
      <c r="G513" s="2">
        <v>0.52769999999999995</v>
      </c>
      <c r="H513" s="2">
        <v>0.54320000000000002</v>
      </c>
      <c r="I513" s="2">
        <v>0.54910000000000003</v>
      </c>
      <c r="J513" s="2">
        <v>0.57350000000000001</v>
      </c>
      <c r="K513" s="2">
        <v>0.58540000000000003</v>
      </c>
      <c r="L513" s="2">
        <v>0.52939999999999998</v>
      </c>
      <c r="M513" s="2">
        <v>0.5111</v>
      </c>
      <c r="N513" s="2">
        <v>0.58979999999999999</v>
      </c>
      <c r="O513" s="2">
        <v>0.6532</v>
      </c>
    </row>
    <row r="514" spans="1:15" x14ac:dyDescent="0.3">
      <c r="A514" t="str">
        <f t="shared" si="8"/>
        <v>LEE-GCP CF</v>
      </c>
      <c r="B514" t="s">
        <v>177</v>
      </c>
      <c r="C514" t="s">
        <v>44</v>
      </c>
      <c r="D514" s="2">
        <v>1</v>
      </c>
      <c r="E514" s="2">
        <v>1</v>
      </c>
      <c r="F514" s="2">
        <v>1</v>
      </c>
      <c r="G514" s="2">
        <v>1</v>
      </c>
      <c r="H514" s="2">
        <v>1</v>
      </c>
      <c r="I514" s="2">
        <v>1</v>
      </c>
      <c r="J514" s="2">
        <v>1</v>
      </c>
      <c r="K514" s="2">
        <v>1</v>
      </c>
      <c r="L514" s="2">
        <v>1</v>
      </c>
      <c r="M514" s="2">
        <v>1</v>
      </c>
      <c r="N514" s="2">
        <v>1</v>
      </c>
      <c r="O514" s="2">
        <v>1</v>
      </c>
    </row>
    <row r="515" spans="1:15" x14ac:dyDescent="0.3">
      <c r="A515" t="str">
        <f t="shared" si="8"/>
        <v>LEE-CP CF</v>
      </c>
      <c r="B515" t="s">
        <v>177</v>
      </c>
      <c r="C515" t="s">
        <v>45</v>
      </c>
      <c r="D515" s="2">
        <v>1</v>
      </c>
      <c r="E515" s="2">
        <v>0.91349999999999998</v>
      </c>
      <c r="F515" s="2">
        <v>0.99680000000000002</v>
      </c>
      <c r="G515" s="2">
        <v>0.98519999999999996</v>
      </c>
      <c r="H515" s="2">
        <v>0.96430000000000005</v>
      </c>
      <c r="I515" s="2">
        <v>0.96220000000000006</v>
      </c>
      <c r="J515" s="2">
        <v>0.9002</v>
      </c>
      <c r="K515" s="2">
        <v>0.99</v>
      </c>
      <c r="L515" s="2">
        <v>0.89039999999999997</v>
      </c>
      <c r="M515" s="2">
        <v>0.99919999999999998</v>
      </c>
      <c r="N515" s="2">
        <v>0.99829999999999997</v>
      </c>
      <c r="O515" s="2">
        <v>0.9919</v>
      </c>
    </row>
    <row r="516" spans="1:15" x14ac:dyDescent="0.3">
      <c r="A516" t="str">
        <f t="shared" si="8"/>
        <v>LEE-GCP LF</v>
      </c>
      <c r="B516" t="s">
        <v>177</v>
      </c>
      <c r="C516" t="s">
        <v>46</v>
      </c>
      <c r="D516" s="2">
        <v>0.53639999999999999</v>
      </c>
      <c r="E516" s="2">
        <v>0.63400000000000001</v>
      </c>
      <c r="F516" s="2">
        <v>0.63819999999999999</v>
      </c>
      <c r="G516" s="2">
        <v>0.58040000000000003</v>
      </c>
      <c r="H516" s="2">
        <v>0.61360000000000003</v>
      </c>
      <c r="I516" s="2">
        <v>0.60560000000000003</v>
      </c>
      <c r="J516" s="2">
        <v>0.63859999999999995</v>
      </c>
      <c r="K516" s="2">
        <v>0.65269999999999995</v>
      </c>
      <c r="L516" s="2">
        <v>0.59630000000000005</v>
      </c>
      <c r="M516" s="2">
        <v>0.57120000000000004</v>
      </c>
      <c r="N516" s="2">
        <v>0.6038</v>
      </c>
      <c r="O516" s="2">
        <v>0.67149999999999999</v>
      </c>
    </row>
    <row r="517" spans="1:15" x14ac:dyDescent="0.3">
      <c r="A517" t="str">
        <f t="shared" ref="A517:A580" si="9">CONCATENATE(B517,"-",C517)</f>
        <v>LEE-GCP LF ONPK</v>
      </c>
      <c r="B517" t="s">
        <v>177</v>
      </c>
      <c r="C517" t="s">
        <v>47</v>
      </c>
      <c r="D517" s="2">
        <v>0.59699999999999998</v>
      </c>
      <c r="E517" s="2">
        <v>0.7681</v>
      </c>
      <c r="F517" s="2">
        <v>0.74009999999999998</v>
      </c>
      <c r="G517" s="2">
        <v>0.74539999999999995</v>
      </c>
      <c r="H517" s="2">
        <v>0.84930000000000005</v>
      </c>
      <c r="I517" s="2">
        <v>0.78739999999999999</v>
      </c>
      <c r="J517" s="2">
        <v>0.8306</v>
      </c>
      <c r="K517" s="2">
        <v>0.85129999999999995</v>
      </c>
      <c r="L517" s="2">
        <v>0.8044</v>
      </c>
      <c r="M517" s="2">
        <v>0.76249999999999996</v>
      </c>
      <c r="N517" s="2">
        <v>0.69879999999999998</v>
      </c>
      <c r="O517" s="2">
        <v>0.75990000000000002</v>
      </c>
    </row>
    <row r="518" spans="1:15" x14ac:dyDescent="0.3">
      <c r="A518" t="str">
        <f t="shared" si="9"/>
        <v>LEE-GCP LF OFFPK</v>
      </c>
      <c r="B518" t="s">
        <v>177</v>
      </c>
      <c r="C518" t="s">
        <v>48</v>
      </c>
      <c r="D518" s="2">
        <v>0.53390000000000004</v>
      </c>
      <c r="E518" s="2">
        <v>0.61970000000000003</v>
      </c>
      <c r="F518" s="2">
        <v>0.62680000000000002</v>
      </c>
      <c r="G518" s="2">
        <v>0.52769999999999995</v>
      </c>
      <c r="H518" s="2">
        <v>0.54320000000000002</v>
      </c>
      <c r="I518" s="2">
        <v>0.54910000000000003</v>
      </c>
      <c r="J518" s="2">
        <v>0.57350000000000001</v>
      </c>
      <c r="K518" s="2">
        <v>0.58540000000000003</v>
      </c>
      <c r="L518" s="2">
        <v>0.52939999999999998</v>
      </c>
      <c r="M518" s="2">
        <v>0.5111</v>
      </c>
      <c r="N518" s="2">
        <v>0.58979999999999999</v>
      </c>
      <c r="O518" s="2">
        <v>0.6532</v>
      </c>
    </row>
    <row r="519" spans="1:15" x14ac:dyDescent="0.3">
      <c r="A519" t="str">
        <f t="shared" si="9"/>
        <v>LEE-CP LF</v>
      </c>
      <c r="B519" t="s">
        <v>177</v>
      </c>
      <c r="C519" t="s">
        <v>49</v>
      </c>
      <c r="D519" s="2">
        <v>0.53639999999999999</v>
      </c>
      <c r="E519" s="2">
        <v>0.69399999999999995</v>
      </c>
      <c r="F519" s="2">
        <v>0.64019999999999999</v>
      </c>
      <c r="G519" s="2">
        <v>0.58909999999999996</v>
      </c>
      <c r="H519" s="2">
        <v>0.63629999999999998</v>
      </c>
      <c r="I519" s="2">
        <v>0.62939999999999996</v>
      </c>
      <c r="J519" s="2">
        <v>0.70940000000000003</v>
      </c>
      <c r="K519" s="2">
        <v>0.65920000000000001</v>
      </c>
      <c r="L519" s="2">
        <v>0.66979999999999995</v>
      </c>
      <c r="M519" s="2">
        <v>0.57169999999999999</v>
      </c>
      <c r="N519" s="2">
        <v>0.6048</v>
      </c>
      <c r="O519" s="2">
        <v>0.67700000000000005</v>
      </c>
    </row>
    <row r="520" spans="1:15" x14ac:dyDescent="0.3">
      <c r="A520" t="str">
        <f t="shared" si="9"/>
        <v>LEE-REL PREC:</v>
      </c>
      <c r="B520" t="s">
        <v>177</v>
      </c>
      <c r="C520" t="s">
        <v>50</v>
      </c>
    </row>
    <row r="521" spans="1:15" x14ac:dyDescent="0.3">
      <c r="A521" t="str">
        <f t="shared" si="9"/>
        <v>LEE-NCP RP</v>
      </c>
      <c r="B521" t="s">
        <v>177</v>
      </c>
      <c r="C521" t="s">
        <v>51</v>
      </c>
      <c r="D521" s="2">
        <v>0</v>
      </c>
      <c r="E521" s="2">
        <v>0</v>
      </c>
      <c r="F521" s="2">
        <v>0</v>
      </c>
      <c r="G521" s="2">
        <v>0</v>
      </c>
      <c r="H521" s="2">
        <v>0</v>
      </c>
      <c r="I521" s="2">
        <v>0</v>
      </c>
      <c r="J521" s="2">
        <v>0</v>
      </c>
      <c r="K521" s="2">
        <v>0</v>
      </c>
      <c r="L521" s="2">
        <v>0</v>
      </c>
      <c r="M521" s="2">
        <v>0</v>
      </c>
      <c r="N521" s="2">
        <v>0</v>
      </c>
      <c r="O521" s="2">
        <v>0</v>
      </c>
    </row>
    <row r="522" spans="1:15" x14ac:dyDescent="0.3">
      <c r="A522" t="str">
        <f t="shared" si="9"/>
        <v>LEE-NCP RP ONPK</v>
      </c>
      <c r="B522" t="s">
        <v>177</v>
      </c>
      <c r="C522" t="s">
        <v>52</v>
      </c>
      <c r="D522" s="2">
        <v>0</v>
      </c>
      <c r="E522" s="2">
        <v>0</v>
      </c>
      <c r="F522" s="2">
        <v>0</v>
      </c>
      <c r="G522" s="2">
        <v>0</v>
      </c>
      <c r="H522" s="2">
        <v>0</v>
      </c>
      <c r="I522" s="2">
        <v>0</v>
      </c>
      <c r="J522" s="2">
        <v>0</v>
      </c>
      <c r="K522" s="2">
        <v>0</v>
      </c>
      <c r="L522" s="2">
        <v>0</v>
      </c>
      <c r="M522" s="2">
        <v>0</v>
      </c>
      <c r="N522" s="2">
        <v>0</v>
      </c>
      <c r="O522" s="2">
        <v>0</v>
      </c>
    </row>
    <row r="523" spans="1:15" x14ac:dyDescent="0.3">
      <c r="A523" t="str">
        <f t="shared" si="9"/>
        <v>LEE-NCP RP OFFPK</v>
      </c>
      <c r="B523" t="s">
        <v>177</v>
      </c>
      <c r="C523" t="s">
        <v>53</v>
      </c>
      <c r="D523" s="2">
        <v>0</v>
      </c>
      <c r="E523" s="2">
        <v>0</v>
      </c>
      <c r="F523" s="2">
        <v>0</v>
      </c>
      <c r="G523" s="2">
        <v>0</v>
      </c>
      <c r="H523" s="2">
        <v>0</v>
      </c>
      <c r="I523" s="2">
        <v>0</v>
      </c>
      <c r="J523" s="2">
        <v>0</v>
      </c>
      <c r="K523" s="2">
        <v>0</v>
      </c>
      <c r="L523" s="2">
        <v>0</v>
      </c>
      <c r="M523" s="2">
        <v>0</v>
      </c>
      <c r="N523" s="2">
        <v>0</v>
      </c>
      <c r="O523" s="2">
        <v>0</v>
      </c>
    </row>
    <row r="524" spans="1:15" x14ac:dyDescent="0.3">
      <c r="A524" t="str">
        <f t="shared" si="9"/>
        <v>LEE-GCP RP</v>
      </c>
      <c r="B524" t="s">
        <v>177</v>
      </c>
      <c r="C524" t="s">
        <v>54</v>
      </c>
      <c r="D524" s="2">
        <v>0</v>
      </c>
      <c r="E524" s="2">
        <v>0</v>
      </c>
      <c r="F524" s="2">
        <v>0</v>
      </c>
      <c r="G524" s="2">
        <v>0</v>
      </c>
      <c r="H524" s="2">
        <v>0</v>
      </c>
      <c r="I524" s="2">
        <v>0</v>
      </c>
      <c r="J524" s="2">
        <v>0</v>
      </c>
      <c r="K524" s="2">
        <v>0</v>
      </c>
      <c r="L524" s="2">
        <v>0</v>
      </c>
      <c r="M524" s="2">
        <v>0</v>
      </c>
      <c r="N524" s="2">
        <v>0</v>
      </c>
      <c r="O524" s="2">
        <v>0</v>
      </c>
    </row>
    <row r="525" spans="1:15" x14ac:dyDescent="0.3">
      <c r="A525" t="str">
        <f t="shared" si="9"/>
        <v>LEE-GCP RP ONPK</v>
      </c>
      <c r="B525" t="s">
        <v>177</v>
      </c>
      <c r="C525" t="s">
        <v>55</v>
      </c>
      <c r="D525" s="2">
        <v>0</v>
      </c>
      <c r="E525" s="2">
        <v>0</v>
      </c>
      <c r="F525" s="2">
        <v>0</v>
      </c>
      <c r="G525" s="2">
        <v>0</v>
      </c>
      <c r="H525" s="2">
        <v>0</v>
      </c>
      <c r="I525" s="2">
        <v>0</v>
      </c>
      <c r="J525" s="2">
        <v>0</v>
      </c>
      <c r="K525" s="2">
        <v>0</v>
      </c>
      <c r="L525" s="2">
        <v>0</v>
      </c>
      <c r="M525" s="2">
        <v>0</v>
      </c>
      <c r="N525" s="2">
        <v>0</v>
      </c>
      <c r="O525" s="2">
        <v>0</v>
      </c>
    </row>
    <row r="526" spans="1:15" x14ac:dyDescent="0.3">
      <c r="A526" t="str">
        <f t="shared" si="9"/>
        <v>LEE-GCP RP OFFPK</v>
      </c>
      <c r="B526" t="s">
        <v>177</v>
      </c>
      <c r="C526" t="s">
        <v>56</v>
      </c>
      <c r="D526" s="2">
        <v>0</v>
      </c>
      <c r="E526" s="2">
        <v>0</v>
      </c>
      <c r="F526" s="2">
        <v>0</v>
      </c>
      <c r="G526" s="2">
        <v>0</v>
      </c>
      <c r="H526" s="2">
        <v>0</v>
      </c>
      <c r="I526" s="2">
        <v>0</v>
      </c>
      <c r="J526" s="2">
        <v>0</v>
      </c>
      <c r="K526" s="2">
        <v>0</v>
      </c>
      <c r="L526" s="2">
        <v>0</v>
      </c>
      <c r="M526" s="2">
        <v>0</v>
      </c>
      <c r="N526" s="2">
        <v>0</v>
      </c>
      <c r="O526" s="2">
        <v>0</v>
      </c>
    </row>
    <row r="527" spans="1:15" x14ac:dyDescent="0.3">
      <c r="A527" t="str">
        <f t="shared" si="9"/>
        <v>LEE-CP RP</v>
      </c>
      <c r="B527" t="s">
        <v>177</v>
      </c>
      <c r="C527" t="s">
        <v>57</v>
      </c>
      <c r="D527" s="2">
        <v>0</v>
      </c>
      <c r="E527" s="2">
        <v>0</v>
      </c>
      <c r="F527" s="2">
        <v>0</v>
      </c>
      <c r="G527" s="2">
        <v>0</v>
      </c>
      <c r="H527" s="2">
        <v>0</v>
      </c>
      <c r="I527" s="2">
        <v>0</v>
      </c>
      <c r="J527" s="2">
        <v>0</v>
      </c>
      <c r="K527" s="2">
        <v>0</v>
      </c>
      <c r="L527" s="2">
        <v>0</v>
      </c>
      <c r="M527" s="2">
        <v>0</v>
      </c>
      <c r="N527" s="2">
        <v>0</v>
      </c>
      <c r="O527" s="2">
        <v>0</v>
      </c>
    </row>
    <row r="528" spans="1:15" x14ac:dyDescent="0.3">
      <c r="A528" t="str">
        <f t="shared" si="9"/>
        <v>LEE-SAMPLE SIZE:</v>
      </c>
      <c r="B528" t="s">
        <v>177</v>
      </c>
      <c r="C528" t="s">
        <v>58</v>
      </c>
    </row>
    <row r="529" spans="1:15" x14ac:dyDescent="0.3">
      <c r="A529" t="str">
        <f t="shared" si="9"/>
        <v>LEE-GCPSZ</v>
      </c>
      <c r="B529" t="s">
        <v>177</v>
      </c>
      <c r="C529" t="s">
        <v>59</v>
      </c>
      <c r="D529">
        <v>1</v>
      </c>
      <c r="E529">
        <v>1</v>
      </c>
      <c r="F529">
        <v>1</v>
      </c>
      <c r="G529">
        <v>1</v>
      </c>
      <c r="H529">
        <v>1</v>
      </c>
      <c r="I529">
        <v>1</v>
      </c>
      <c r="J529">
        <v>1</v>
      </c>
      <c r="K529">
        <v>1</v>
      </c>
      <c r="L529">
        <v>1</v>
      </c>
      <c r="M529">
        <v>1</v>
      </c>
      <c r="N529">
        <v>1</v>
      </c>
      <c r="O529">
        <v>1</v>
      </c>
    </row>
    <row r="530" spans="1:15" x14ac:dyDescent="0.3">
      <c r="A530" t="str">
        <f t="shared" si="9"/>
        <v>LEE-GCPSZ ONPK</v>
      </c>
      <c r="B530" t="s">
        <v>177</v>
      </c>
      <c r="C530" t="s">
        <v>60</v>
      </c>
      <c r="D530">
        <v>1</v>
      </c>
      <c r="E530">
        <v>1</v>
      </c>
      <c r="F530">
        <v>1</v>
      </c>
      <c r="G530">
        <v>1</v>
      </c>
      <c r="H530">
        <v>1</v>
      </c>
      <c r="I530">
        <v>1</v>
      </c>
      <c r="J530">
        <v>1</v>
      </c>
      <c r="K530">
        <v>1</v>
      </c>
      <c r="L530">
        <v>1</v>
      </c>
      <c r="M530">
        <v>1</v>
      </c>
      <c r="N530">
        <v>1</v>
      </c>
      <c r="O530">
        <v>1</v>
      </c>
    </row>
    <row r="531" spans="1:15" x14ac:dyDescent="0.3">
      <c r="A531" t="str">
        <f t="shared" si="9"/>
        <v>LEE-GCPSZ OFFPK</v>
      </c>
      <c r="B531" t="s">
        <v>177</v>
      </c>
      <c r="C531" t="s">
        <v>61</v>
      </c>
      <c r="D531">
        <v>1</v>
      </c>
      <c r="E531">
        <v>1</v>
      </c>
      <c r="F531">
        <v>1</v>
      </c>
      <c r="G531">
        <v>1</v>
      </c>
      <c r="H531">
        <v>1</v>
      </c>
      <c r="I531">
        <v>1</v>
      </c>
      <c r="J531">
        <v>1</v>
      </c>
      <c r="K531">
        <v>1</v>
      </c>
      <c r="L531">
        <v>1</v>
      </c>
      <c r="M531">
        <v>1</v>
      </c>
      <c r="N531">
        <v>1</v>
      </c>
      <c r="O531">
        <v>1</v>
      </c>
    </row>
    <row r="532" spans="1:15" x14ac:dyDescent="0.3">
      <c r="A532" t="str">
        <f t="shared" si="9"/>
        <v>LEE-CPSZ</v>
      </c>
      <c r="B532" t="s">
        <v>177</v>
      </c>
      <c r="C532" t="s">
        <v>62</v>
      </c>
      <c r="D532">
        <v>1</v>
      </c>
      <c r="E532">
        <v>1</v>
      </c>
      <c r="F532">
        <v>1</v>
      </c>
      <c r="G532">
        <v>1</v>
      </c>
      <c r="H532">
        <v>1</v>
      </c>
      <c r="I532">
        <v>1</v>
      </c>
      <c r="J532">
        <v>1</v>
      </c>
      <c r="K532">
        <v>1</v>
      </c>
      <c r="L532">
        <v>1</v>
      </c>
      <c r="M532">
        <v>1</v>
      </c>
      <c r="N532">
        <v>1</v>
      </c>
      <c r="O532">
        <v>1</v>
      </c>
    </row>
    <row r="533" spans="1:15" x14ac:dyDescent="0.3">
      <c r="A533" t="str">
        <f t="shared" si="9"/>
        <v xml:space="preserve">METRO -MET Metropolitan Transit Service (Metrorail) </v>
      </c>
      <c r="B533" t="s">
        <v>185</v>
      </c>
      <c r="C533" t="s">
        <v>186</v>
      </c>
    </row>
    <row r="534" spans="1:15" x14ac:dyDescent="0.3">
      <c r="A534" t="str">
        <f t="shared" si="9"/>
        <v xml:space="preserve">METRO-MONTH </v>
      </c>
      <c r="B534" t="s">
        <v>187</v>
      </c>
      <c r="C534" t="s">
        <v>3</v>
      </c>
      <c r="D534" s="1">
        <v>41640</v>
      </c>
      <c r="E534" s="1">
        <v>41671</v>
      </c>
      <c r="F534" s="1">
        <v>41699</v>
      </c>
      <c r="G534" s="1">
        <v>41730</v>
      </c>
      <c r="H534" s="1">
        <v>41760</v>
      </c>
      <c r="I534" s="1">
        <v>41791</v>
      </c>
      <c r="J534" s="1">
        <v>41821</v>
      </c>
      <c r="K534" s="1">
        <v>41852</v>
      </c>
      <c r="L534" s="1">
        <v>41883</v>
      </c>
      <c r="M534" s="1">
        <v>41913</v>
      </c>
      <c r="N534" s="1">
        <v>41944</v>
      </c>
      <c r="O534" s="1">
        <v>41974</v>
      </c>
    </row>
    <row r="535" spans="1:15" x14ac:dyDescent="0.3">
      <c r="A535" t="str">
        <f t="shared" si="9"/>
        <v xml:space="preserve">METRO-CUSTOMERS </v>
      </c>
      <c r="B535" t="s">
        <v>187</v>
      </c>
      <c r="C535" t="s">
        <v>4</v>
      </c>
      <c r="D535">
        <v>27</v>
      </c>
      <c r="E535">
        <v>27</v>
      </c>
      <c r="F535">
        <v>27</v>
      </c>
      <c r="G535">
        <v>27</v>
      </c>
      <c r="H535">
        <v>27</v>
      </c>
      <c r="I535">
        <v>27</v>
      </c>
      <c r="J535">
        <v>27</v>
      </c>
      <c r="K535">
        <v>27</v>
      </c>
      <c r="L535">
        <v>27</v>
      </c>
      <c r="M535">
        <v>27</v>
      </c>
      <c r="N535">
        <v>27</v>
      </c>
      <c r="O535">
        <v>27</v>
      </c>
    </row>
    <row r="536" spans="1:15" x14ac:dyDescent="0.3">
      <c r="A536" t="str">
        <f t="shared" si="9"/>
        <v xml:space="preserve">METRO-SALES </v>
      </c>
      <c r="B536" t="s">
        <v>187</v>
      </c>
      <c r="C536" t="s">
        <v>5</v>
      </c>
      <c r="D536">
        <v>7818300</v>
      </c>
      <c r="E536">
        <v>7222950</v>
      </c>
      <c r="F536">
        <v>6524700</v>
      </c>
      <c r="G536">
        <v>7231000</v>
      </c>
      <c r="H536">
        <v>8336650</v>
      </c>
      <c r="I536">
        <v>7799750</v>
      </c>
      <c r="J536">
        <v>8283532</v>
      </c>
      <c r="K536">
        <v>7994350</v>
      </c>
      <c r="L536">
        <v>7991200</v>
      </c>
      <c r="M536">
        <v>7990150</v>
      </c>
      <c r="N536">
        <v>7327950</v>
      </c>
      <c r="O536">
        <v>6884850</v>
      </c>
    </row>
    <row r="537" spans="1:15" x14ac:dyDescent="0.3">
      <c r="A537" t="str">
        <f t="shared" si="9"/>
        <v>METRO-KW</v>
      </c>
      <c r="B537" t="s">
        <v>187</v>
      </c>
      <c r="C537" t="s">
        <v>6</v>
      </c>
    </row>
    <row r="538" spans="1:15" x14ac:dyDescent="0.3">
      <c r="A538" t="str">
        <f t="shared" si="9"/>
        <v>METRO-N</v>
      </c>
      <c r="B538" t="s">
        <v>187</v>
      </c>
      <c r="C538" t="s">
        <v>7</v>
      </c>
      <c r="D538">
        <v>27</v>
      </c>
      <c r="E538">
        <v>27</v>
      </c>
      <c r="F538">
        <v>27</v>
      </c>
      <c r="G538">
        <v>27</v>
      </c>
      <c r="H538">
        <v>27</v>
      </c>
      <c r="I538">
        <v>27</v>
      </c>
      <c r="J538">
        <v>27</v>
      </c>
      <c r="K538">
        <v>27</v>
      </c>
      <c r="L538">
        <v>27</v>
      </c>
      <c r="M538">
        <v>27</v>
      </c>
      <c r="N538">
        <v>27</v>
      </c>
      <c r="O538">
        <v>27</v>
      </c>
    </row>
    <row r="539" spans="1:15" x14ac:dyDescent="0.3">
      <c r="A539" t="str">
        <f t="shared" si="9"/>
        <v>METRO-RLR ENERGY:</v>
      </c>
      <c r="B539" t="s">
        <v>187</v>
      </c>
      <c r="C539" t="s">
        <v>8</v>
      </c>
    </row>
    <row r="540" spans="1:15" x14ac:dyDescent="0.3">
      <c r="A540" t="str">
        <f t="shared" si="9"/>
        <v>METRO-KWH</v>
      </c>
      <c r="B540" t="s">
        <v>187</v>
      </c>
      <c r="C540" t="s">
        <v>9</v>
      </c>
      <c r="D540">
        <v>7275924</v>
      </c>
      <c r="E540">
        <v>6622690</v>
      </c>
      <c r="F540">
        <v>7513756</v>
      </c>
      <c r="G540">
        <v>7607478</v>
      </c>
      <c r="H540">
        <v>8025867</v>
      </c>
      <c r="I540">
        <v>7866068</v>
      </c>
      <c r="J540">
        <v>8226378</v>
      </c>
      <c r="K540">
        <v>8192948</v>
      </c>
      <c r="L540">
        <v>7839607</v>
      </c>
      <c r="M540">
        <v>7899957</v>
      </c>
      <c r="N540">
        <v>6955280</v>
      </c>
      <c r="O540">
        <v>7354672</v>
      </c>
    </row>
    <row r="541" spans="1:15" x14ac:dyDescent="0.3">
      <c r="A541" t="str">
        <f t="shared" si="9"/>
        <v>METRO-KWH ONPK</v>
      </c>
      <c r="B541" t="s">
        <v>187</v>
      </c>
      <c r="C541" t="s">
        <v>10</v>
      </c>
      <c r="D541">
        <v>2111680</v>
      </c>
      <c r="E541">
        <v>1936655</v>
      </c>
      <c r="F541">
        <v>2119953</v>
      </c>
      <c r="G541">
        <v>2553107</v>
      </c>
      <c r="H541">
        <v>2477699</v>
      </c>
      <c r="I541">
        <v>2519719</v>
      </c>
      <c r="J541">
        <v>2668123</v>
      </c>
      <c r="K541">
        <v>2598023</v>
      </c>
      <c r="L541">
        <v>2555012</v>
      </c>
      <c r="M541">
        <v>2725108</v>
      </c>
      <c r="N541">
        <v>1888865</v>
      </c>
      <c r="O541">
        <v>2177165</v>
      </c>
    </row>
    <row r="542" spans="1:15" x14ac:dyDescent="0.3">
      <c r="A542" t="str">
        <f t="shared" si="9"/>
        <v>METRO-KWH OFFPK</v>
      </c>
      <c r="B542" t="s">
        <v>187</v>
      </c>
      <c r="C542" t="s">
        <v>11</v>
      </c>
      <c r="D542">
        <v>5164244</v>
      </c>
      <c r="E542">
        <v>4686034</v>
      </c>
      <c r="F542">
        <v>5393802</v>
      </c>
      <c r="G542">
        <v>5054371</v>
      </c>
      <c r="H542">
        <v>5548168</v>
      </c>
      <c r="I542">
        <v>5346349</v>
      </c>
      <c r="J542">
        <v>5558255</v>
      </c>
      <c r="K542">
        <v>5594925</v>
      </c>
      <c r="L542">
        <v>5284595</v>
      </c>
      <c r="M542">
        <v>5174849</v>
      </c>
      <c r="N542">
        <v>5066415</v>
      </c>
      <c r="O542">
        <v>5177507</v>
      </c>
    </row>
    <row r="543" spans="1:15" x14ac:dyDescent="0.3">
      <c r="A543" t="str">
        <f t="shared" si="9"/>
        <v>METRO-KWH ONPK%</v>
      </c>
      <c r="B543" t="s">
        <v>187</v>
      </c>
      <c r="C543" t="s">
        <v>12</v>
      </c>
      <c r="D543" s="2">
        <v>0.29022999999999999</v>
      </c>
      <c r="E543" s="2">
        <v>0.29243000000000002</v>
      </c>
      <c r="F543" s="2">
        <v>0.28214</v>
      </c>
      <c r="G543" s="2">
        <v>0.33560000000000001</v>
      </c>
      <c r="H543" s="2">
        <v>0.30870999999999998</v>
      </c>
      <c r="I543" s="2">
        <v>0.32033</v>
      </c>
      <c r="J543" s="2">
        <v>0.32434000000000002</v>
      </c>
      <c r="K543" s="2">
        <v>0.31709999999999999</v>
      </c>
      <c r="L543" s="2">
        <v>0.32590999999999998</v>
      </c>
      <c r="M543" s="2">
        <v>0.34494999999999998</v>
      </c>
      <c r="N543" s="2">
        <v>0.27156999999999998</v>
      </c>
      <c r="O543" s="2">
        <v>0.29602000000000001</v>
      </c>
    </row>
    <row r="544" spans="1:15" x14ac:dyDescent="0.3">
      <c r="A544" t="str">
        <f t="shared" si="9"/>
        <v>METRO-KWH OFFPK%</v>
      </c>
      <c r="B544" t="s">
        <v>187</v>
      </c>
      <c r="C544" t="s">
        <v>13</v>
      </c>
      <c r="D544" s="2">
        <v>0.70977000000000001</v>
      </c>
      <c r="E544" s="2">
        <v>0.70757000000000003</v>
      </c>
      <c r="F544" s="2">
        <v>0.71786000000000005</v>
      </c>
      <c r="G544" s="2">
        <v>0.66439999999999999</v>
      </c>
      <c r="H544" s="2">
        <v>0.69128999999999996</v>
      </c>
      <c r="I544" s="2">
        <v>0.67967</v>
      </c>
      <c r="J544" s="2">
        <v>0.67566000000000004</v>
      </c>
      <c r="K544" s="2">
        <v>0.68289999999999995</v>
      </c>
      <c r="L544" s="2">
        <v>0.67408999999999997</v>
      </c>
      <c r="M544" s="2">
        <v>0.65505000000000002</v>
      </c>
      <c r="N544" s="2">
        <v>0.72843000000000002</v>
      </c>
      <c r="O544" s="2">
        <v>0.70398000000000005</v>
      </c>
    </row>
    <row r="545" spans="1:15" x14ac:dyDescent="0.3">
      <c r="A545" t="str">
        <f t="shared" si="9"/>
        <v>METRO-DEMAND (KW):</v>
      </c>
      <c r="B545" t="s">
        <v>187</v>
      </c>
      <c r="C545" t="s">
        <v>14</v>
      </c>
    </row>
    <row r="546" spans="1:15" x14ac:dyDescent="0.3">
      <c r="A546" t="str">
        <f t="shared" si="9"/>
        <v>METRO-NCP</v>
      </c>
      <c r="B546" t="s">
        <v>187</v>
      </c>
      <c r="C546" t="s">
        <v>15</v>
      </c>
      <c r="D546">
        <v>18217</v>
      </c>
      <c r="E546">
        <v>19529</v>
      </c>
      <c r="F546">
        <v>18333</v>
      </c>
      <c r="G546">
        <v>19636</v>
      </c>
      <c r="H546">
        <v>19302</v>
      </c>
      <c r="I546">
        <v>19589</v>
      </c>
      <c r="J546">
        <v>20575</v>
      </c>
      <c r="K546">
        <v>20749</v>
      </c>
      <c r="L546">
        <v>20366</v>
      </c>
      <c r="M546">
        <v>19748</v>
      </c>
      <c r="N546">
        <v>18832</v>
      </c>
      <c r="O546">
        <v>17805</v>
      </c>
    </row>
    <row r="547" spans="1:15" x14ac:dyDescent="0.3">
      <c r="A547" t="str">
        <f t="shared" si="9"/>
        <v>METRO-NCP ONPK</v>
      </c>
      <c r="B547" t="s">
        <v>187</v>
      </c>
      <c r="C547" t="s">
        <v>16</v>
      </c>
      <c r="D547">
        <v>17207</v>
      </c>
      <c r="E547">
        <v>18749</v>
      </c>
      <c r="F547">
        <v>17294</v>
      </c>
      <c r="G547">
        <v>18560</v>
      </c>
      <c r="H547">
        <v>18548</v>
      </c>
      <c r="I547">
        <v>18834</v>
      </c>
      <c r="J547">
        <v>19608</v>
      </c>
      <c r="K547">
        <v>19812</v>
      </c>
      <c r="L547">
        <v>19364</v>
      </c>
      <c r="M547">
        <v>19004</v>
      </c>
      <c r="N547">
        <v>18071</v>
      </c>
      <c r="O547">
        <v>16823</v>
      </c>
    </row>
    <row r="548" spans="1:15" x14ac:dyDescent="0.3">
      <c r="A548" t="str">
        <f t="shared" si="9"/>
        <v>METRO-NCP OFFPK</v>
      </c>
      <c r="B548" t="s">
        <v>187</v>
      </c>
      <c r="C548" t="s">
        <v>17</v>
      </c>
      <c r="D548">
        <v>18026</v>
      </c>
      <c r="E548">
        <v>19313</v>
      </c>
      <c r="F548">
        <v>18124</v>
      </c>
      <c r="G548">
        <v>18791</v>
      </c>
      <c r="H548">
        <v>18144</v>
      </c>
      <c r="I548">
        <v>18824</v>
      </c>
      <c r="J548">
        <v>19803</v>
      </c>
      <c r="K548">
        <v>20101</v>
      </c>
      <c r="L548">
        <v>19739</v>
      </c>
      <c r="M548">
        <v>19133</v>
      </c>
      <c r="N548">
        <v>18402</v>
      </c>
      <c r="O548">
        <v>17666</v>
      </c>
    </row>
    <row r="549" spans="1:15" x14ac:dyDescent="0.3">
      <c r="A549" t="str">
        <f t="shared" si="9"/>
        <v>METRO-GCP DATE</v>
      </c>
      <c r="B549" t="s">
        <v>187</v>
      </c>
      <c r="C549" t="s">
        <v>18</v>
      </c>
      <c r="D549" t="s">
        <v>66</v>
      </c>
      <c r="E549" t="s">
        <v>89</v>
      </c>
      <c r="F549" t="s">
        <v>188</v>
      </c>
      <c r="G549" t="s">
        <v>189</v>
      </c>
      <c r="H549" t="s">
        <v>190</v>
      </c>
      <c r="I549" t="s">
        <v>191</v>
      </c>
      <c r="J549" t="s">
        <v>25</v>
      </c>
      <c r="K549" t="s">
        <v>192</v>
      </c>
      <c r="L549" t="s">
        <v>27</v>
      </c>
      <c r="M549" t="s">
        <v>28</v>
      </c>
      <c r="N549" t="s">
        <v>183</v>
      </c>
      <c r="O549" t="s">
        <v>76</v>
      </c>
    </row>
    <row r="550" spans="1:15" x14ac:dyDescent="0.3">
      <c r="A550" t="str">
        <f t="shared" si="9"/>
        <v>METRO-GCP TIME</v>
      </c>
      <c r="B550" t="s">
        <v>187</v>
      </c>
      <c r="C550" t="s">
        <v>31</v>
      </c>
      <c r="D550" t="s">
        <v>123</v>
      </c>
      <c r="E550" t="s">
        <v>123</v>
      </c>
      <c r="F550" t="s">
        <v>123</v>
      </c>
      <c r="G550" t="s">
        <v>123</v>
      </c>
      <c r="H550" t="s">
        <v>108</v>
      </c>
      <c r="I550" t="s">
        <v>123</v>
      </c>
      <c r="J550" t="s">
        <v>123</v>
      </c>
      <c r="K550" t="s">
        <v>123</v>
      </c>
      <c r="L550" t="s">
        <v>123</v>
      </c>
      <c r="M550" t="s">
        <v>123</v>
      </c>
      <c r="N550" t="s">
        <v>123</v>
      </c>
      <c r="O550" t="s">
        <v>123</v>
      </c>
    </row>
    <row r="551" spans="1:15" x14ac:dyDescent="0.3">
      <c r="A551" t="str">
        <f t="shared" si="9"/>
        <v>METRO-GCP</v>
      </c>
      <c r="B551" t="s">
        <v>187</v>
      </c>
      <c r="C551" t="s">
        <v>36</v>
      </c>
      <c r="D551">
        <v>15931</v>
      </c>
      <c r="E551">
        <v>16334</v>
      </c>
      <c r="F551">
        <v>16009</v>
      </c>
      <c r="G551">
        <v>15901</v>
      </c>
      <c r="H551">
        <v>16016</v>
      </c>
      <c r="I551">
        <v>16493</v>
      </c>
      <c r="J551">
        <v>16494</v>
      </c>
      <c r="K551">
        <v>16573</v>
      </c>
      <c r="L551">
        <v>16315</v>
      </c>
      <c r="M551">
        <v>16308</v>
      </c>
      <c r="N551">
        <v>16525</v>
      </c>
      <c r="O551">
        <v>15723</v>
      </c>
    </row>
    <row r="552" spans="1:15" x14ac:dyDescent="0.3">
      <c r="A552" t="str">
        <f t="shared" si="9"/>
        <v>METRO-GCP ONPK</v>
      </c>
      <c r="B552" t="s">
        <v>187</v>
      </c>
      <c r="C552" t="s">
        <v>37</v>
      </c>
      <c r="D552">
        <v>14485</v>
      </c>
      <c r="E552">
        <v>15505</v>
      </c>
      <c r="F552">
        <v>14988</v>
      </c>
      <c r="G552">
        <v>15901</v>
      </c>
      <c r="H552">
        <v>15942</v>
      </c>
      <c r="I552">
        <v>16493</v>
      </c>
      <c r="J552">
        <v>16494</v>
      </c>
      <c r="K552">
        <v>16573</v>
      </c>
      <c r="L552">
        <v>16315</v>
      </c>
      <c r="M552">
        <v>16308</v>
      </c>
      <c r="N552">
        <v>15718</v>
      </c>
      <c r="O552">
        <v>15003</v>
      </c>
    </row>
    <row r="553" spans="1:15" x14ac:dyDescent="0.3">
      <c r="A553" t="str">
        <f t="shared" si="9"/>
        <v>METRO-GCP OFFPK</v>
      </c>
      <c r="B553" t="s">
        <v>187</v>
      </c>
      <c r="C553" t="s">
        <v>38</v>
      </c>
      <c r="D553">
        <v>15931</v>
      </c>
      <c r="E553">
        <v>16334</v>
      </c>
      <c r="F553">
        <v>16009</v>
      </c>
      <c r="G553">
        <v>15852</v>
      </c>
      <c r="H553">
        <v>16016</v>
      </c>
      <c r="I553">
        <v>15931</v>
      </c>
      <c r="J553">
        <v>16147</v>
      </c>
      <c r="K553">
        <v>16351</v>
      </c>
      <c r="L553">
        <v>16253</v>
      </c>
      <c r="M553">
        <v>16195</v>
      </c>
      <c r="N553">
        <v>16525</v>
      </c>
      <c r="O553">
        <v>15723</v>
      </c>
    </row>
    <row r="554" spans="1:15" x14ac:dyDescent="0.3">
      <c r="A554" t="str">
        <f t="shared" si="9"/>
        <v>METRO-CP</v>
      </c>
      <c r="B554" t="s">
        <v>187</v>
      </c>
      <c r="C554" t="s">
        <v>39</v>
      </c>
      <c r="D554">
        <v>12924</v>
      </c>
      <c r="E554">
        <v>12611</v>
      </c>
      <c r="F554">
        <v>9034</v>
      </c>
      <c r="G554">
        <v>13327</v>
      </c>
      <c r="H554">
        <v>15147</v>
      </c>
      <c r="I554">
        <v>13525</v>
      </c>
      <c r="J554">
        <v>15710</v>
      </c>
      <c r="K554">
        <v>15115</v>
      </c>
      <c r="L554">
        <v>15833</v>
      </c>
      <c r="M554">
        <v>14209</v>
      </c>
      <c r="N554">
        <v>12357</v>
      </c>
      <c r="O554">
        <v>11987</v>
      </c>
    </row>
    <row r="555" spans="1:15" x14ac:dyDescent="0.3">
      <c r="A555" t="str">
        <f t="shared" si="9"/>
        <v>METRO-PERIOD START</v>
      </c>
      <c r="B555" t="s">
        <v>187</v>
      </c>
      <c r="C555" t="s">
        <v>40</v>
      </c>
      <c r="D555" s="3">
        <v>41640</v>
      </c>
      <c r="E555" s="3">
        <v>41671</v>
      </c>
      <c r="F555" s="3">
        <v>41699</v>
      </c>
      <c r="G555" s="3">
        <v>41730</v>
      </c>
      <c r="H555" s="3">
        <v>41760</v>
      </c>
      <c r="I555" s="3">
        <v>41791</v>
      </c>
      <c r="J555" s="3">
        <v>41821</v>
      </c>
      <c r="K555" s="3">
        <v>41852</v>
      </c>
      <c r="L555" s="3">
        <v>41883</v>
      </c>
      <c r="M555" s="3">
        <v>41913</v>
      </c>
      <c r="N555" s="3">
        <v>41944</v>
      </c>
      <c r="O555" s="3">
        <v>41974</v>
      </c>
    </row>
    <row r="556" spans="1:15" x14ac:dyDescent="0.3">
      <c r="A556" t="str">
        <f t="shared" si="9"/>
        <v>METRO-NCP LF</v>
      </c>
      <c r="B556" t="s">
        <v>187</v>
      </c>
      <c r="C556" t="s">
        <v>41</v>
      </c>
      <c r="D556" s="2">
        <v>0.53680000000000005</v>
      </c>
      <c r="E556" s="2">
        <v>0.50460000000000005</v>
      </c>
      <c r="F556" s="2">
        <v>0.55159999999999998</v>
      </c>
      <c r="G556" s="2">
        <v>0.53810000000000002</v>
      </c>
      <c r="H556" s="2">
        <v>0.55889999999999995</v>
      </c>
      <c r="I556" s="2">
        <v>0.55769999999999997</v>
      </c>
      <c r="J556" s="2">
        <v>0.53739999999999999</v>
      </c>
      <c r="K556" s="2">
        <v>0.53069999999999995</v>
      </c>
      <c r="L556" s="2">
        <v>0.53459999999999996</v>
      </c>
      <c r="M556" s="2">
        <v>0.53769999999999996</v>
      </c>
      <c r="N556" s="2">
        <v>0.51300000000000001</v>
      </c>
      <c r="O556" s="2">
        <v>0.55520000000000003</v>
      </c>
    </row>
    <row r="557" spans="1:15" x14ac:dyDescent="0.3">
      <c r="A557" t="str">
        <f t="shared" si="9"/>
        <v>METRO-NCP LF ONPK</v>
      </c>
      <c r="B557" t="s">
        <v>187</v>
      </c>
      <c r="C557" t="s">
        <v>42</v>
      </c>
      <c r="D557" s="2">
        <v>0.69730000000000003</v>
      </c>
      <c r="E557" s="2">
        <v>0.64559999999999995</v>
      </c>
      <c r="F557" s="2">
        <v>0.72970000000000002</v>
      </c>
      <c r="G557" s="2">
        <v>0.69469999999999998</v>
      </c>
      <c r="H557" s="2">
        <v>0.70679999999999998</v>
      </c>
      <c r="I557" s="2">
        <v>0.70789999999999997</v>
      </c>
      <c r="J557" s="2">
        <v>0.68720000000000003</v>
      </c>
      <c r="K557" s="2">
        <v>0.69379999999999997</v>
      </c>
      <c r="L557" s="2">
        <v>0.69810000000000005</v>
      </c>
      <c r="M557" s="2">
        <v>0.69269999999999998</v>
      </c>
      <c r="N557" s="2">
        <v>0.68769999999999998</v>
      </c>
      <c r="O557" s="2">
        <v>0.73529999999999995</v>
      </c>
    </row>
    <row r="558" spans="1:15" x14ac:dyDescent="0.3">
      <c r="A558" t="str">
        <f t="shared" si="9"/>
        <v>METRO-NCP LF OFFPK</v>
      </c>
      <c r="B558" t="s">
        <v>187</v>
      </c>
      <c r="C558" t="s">
        <v>43</v>
      </c>
      <c r="D558" s="2">
        <v>0.50439999999999996</v>
      </c>
      <c r="E558" s="2">
        <v>0.47389999999999999</v>
      </c>
      <c r="F558" s="2">
        <v>0.51759999999999995</v>
      </c>
      <c r="G558" s="2">
        <v>0.51529999999999998</v>
      </c>
      <c r="H558" s="2">
        <v>0.55100000000000005</v>
      </c>
      <c r="I558" s="2">
        <v>0.53490000000000004</v>
      </c>
      <c r="J558" s="2">
        <v>0.5141</v>
      </c>
      <c r="K558" s="2">
        <v>0.50149999999999995</v>
      </c>
      <c r="L558" s="2">
        <v>0.50419999999999998</v>
      </c>
      <c r="M558" s="2">
        <v>0.50370000000000004</v>
      </c>
      <c r="N558" s="2">
        <v>0.48470000000000002</v>
      </c>
      <c r="O558" s="2">
        <v>0.51600000000000001</v>
      </c>
    </row>
    <row r="559" spans="1:15" x14ac:dyDescent="0.3">
      <c r="A559" t="str">
        <f t="shared" si="9"/>
        <v>METRO-GCP CF</v>
      </c>
      <c r="B559" t="s">
        <v>187</v>
      </c>
      <c r="C559" t="s">
        <v>44</v>
      </c>
      <c r="D559" s="2">
        <v>0.87450000000000006</v>
      </c>
      <c r="E559" s="2">
        <v>0.83640000000000003</v>
      </c>
      <c r="F559" s="2">
        <v>0.87319999999999998</v>
      </c>
      <c r="G559" s="2">
        <v>0.80979999999999996</v>
      </c>
      <c r="H559" s="2">
        <v>0.82969999999999999</v>
      </c>
      <c r="I559" s="2">
        <v>0.84189999999999998</v>
      </c>
      <c r="J559" s="2">
        <v>0.80159999999999998</v>
      </c>
      <c r="K559" s="2">
        <v>0.79869999999999997</v>
      </c>
      <c r="L559" s="2">
        <v>0.80110000000000003</v>
      </c>
      <c r="M559" s="2">
        <v>0.82579999999999998</v>
      </c>
      <c r="N559" s="2">
        <v>0.87749999999999995</v>
      </c>
      <c r="O559" s="2">
        <v>0.8831</v>
      </c>
    </row>
    <row r="560" spans="1:15" x14ac:dyDescent="0.3">
      <c r="A560" t="str">
        <f t="shared" si="9"/>
        <v>METRO-CP CF</v>
      </c>
      <c r="B560" t="s">
        <v>187</v>
      </c>
      <c r="C560" t="s">
        <v>45</v>
      </c>
      <c r="D560" s="2">
        <v>0.70940000000000003</v>
      </c>
      <c r="E560" s="2">
        <v>0.64570000000000005</v>
      </c>
      <c r="F560" s="2">
        <v>0.49270000000000003</v>
      </c>
      <c r="G560" s="2">
        <v>0.67869999999999997</v>
      </c>
      <c r="H560" s="2">
        <v>0.78469999999999995</v>
      </c>
      <c r="I560" s="2">
        <v>0.69040000000000001</v>
      </c>
      <c r="J560" s="2">
        <v>0.76349999999999996</v>
      </c>
      <c r="K560" s="2">
        <v>0.72850000000000004</v>
      </c>
      <c r="L560" s="2">
        <v>0.77739999999999998</v>
      </c>
      <c r="M560" s="2">
        <v>0.71950000000000003</v>
      </c>
      <c r="N560" s="2">
        <v>0.65610000000000002</v>
      </c>
      <c r="O560" s="2">
        <v>0.67330000000000001</v>
      </c>
    </row>
    <row r="561" spans="1:15" x14ac:dyDescent="0.3">
      <c r="A561" t="str">
        <f t="shared" si="9"/>
        <v>METRO-GCP LF</v>
      </c>
      <c r="B561" t="s">
        <v>187</v>
      </c>
      <c r="C561" t="s">
        <v>46</v>
      </c>
      <c r="D561" s="2">
        <v>0.6139</v>
      </c>
      <c r="E561" s="2">
        <v>0.60340000000000005</v>
      </c>
      <c r="F561" s="2">
        <v>0.63170000000000004</v>
      </c>
      <c r="G561" s="2">
        <v>0.66449999999999998</v>
      </c>
      <c r="H561" s="2">
        <v>0.67349999999999999</v>
      </c>
      <c r="I561" s="2">
        <v>0.66239999999999999</v>
      </c>
      <c r="J561" s="2">
        <v>0.6704</v>
      </c>
      <c r="K561" s="2">
        <v>0.66449999999999998</v>
      </c>
      <c r="L561" s="2">
        <v>0.66739999999999999</v>
      </c>
      <c r="M561" s="2">
        <v>0.65110000000000001</v>
      </c>
      <c r="N561" s="2">
        <v>0.58460000000000001</v>
      </c>
      <c r="O561" s="2">
        <v>0.62870000000000004</v>
      </c>
    </row>
    <row r="562" spans="1:15" x14ac:dyDescent="0.3">
      <c r="A562" t="str">
        <f t="shared" si="9"/>
        <v>METRO-GCP LF ONPK</v>
      </c>
      <c r="B562" t="s">
        <v>187</v>
      </c>
      <c r="C562" t="s">
        <v>47</v>
      </c>
      <c r="D562" s="2">
        <v>0.82830000000000004</v>
      </c>
      <c r="E562" s="2">
        <v>0.78069999999999995</v>
      </c>
      <c r="F562" s="2">
        <v>0.84189999999999998</v>
      </c>
      <c r="G562" s="2">
        <v>0.81089999999999995</v>
      </c>
      <c r="H562" s="2">
        <v>0.82230000000000003</v>
      </c>
      <c r="I562" s="2">
        <v>0.80830000000000002</v>
      </c>
      <c r="J562" s="2">
        <v>0.81699999999999995</v>
      </c>
      <c r="K562" s="2">
        <v>0.82950000000000002</v>
      </c>
      <c r="L562" s="2">
        <v>0.8286</v>
      </c>
      <c r="M562" s="2">
        <v>0.80730000000000002</v>
      </c>
      <c r="N562" s="2">
        <v>0.79059999999999997</v>
      </c>
      <c r="O562" s="2">
        <v>0.82450000000000001</v>
      </c>
    </row>
    <row r="563" spans="1:15" x14ac:dyDescent="0.3">
      <c r="A563" t="str">
        <f t="shared" si="9"/>
        <v>METRO-GCP LF OFFPK</v>
      </c>
      <c r="B563" t="s">
        <v>187</v>
      </c>
      <c r="C563" t="s">
        <v>48</v>
      </c>
      <c r="D563" s="2">
        <v>0.57069999999999999</v>
      </c>
      <c r="E563" s="2">
        <v>0.56030000000000002</v>
      </c>
      <c r="F563" s="2">
        <v>0.58589999999999998</v>
      </c>
      <c r="G563" s="2">
        <v>0.61080000000000001</v>
      </c>
      <c r="H563" s="2">
        <v>0.62419999999999998</v>
      </c>
      <c r="I563" s="2">
        <v>0.63200000000000001</v>
      </c>
      <c r="J563" s="2">
        <v>0.63039999999999996</v>
      </c>
      <c r="K563" s="2">
        <v>0.61650000000000005</v>
      </c>
      <c r="L563" s="2">
        <v>0.61229999999999996</v>
      </c>
      <c r="M563" s="2">
        <v>0.59499999999999997</v>
      </c>
      <c r="N563" s="2">
        <v>0.53979999999999995</v>
      </c>
      <c r="O563" s="2">
        <v>0.57969999999999999</v>
      </c>
    </row>
    <row r="564" spans="1:15" x14ac:dyDescent="0.3">
      <c r="A564" t="str">
        <f t="shared" si="9"/>
        <v>METRO-CP LF</v>
      </c>
      <c r="B564" t="s">
        <v>187</v>
      </c>
      <c r="C564" t="s">
        <v>49</v>
      </c>
      <c r="D564" s="2">
        <v>0.75670000000000004</v>
      </c>
      <c r="E564" s="2">
        <v>0.78149999999999997</v>
      </c>
      <c r="F564" s="2">
        <v>1.1194</v>
      </c>
      <c r="G564" s="2">
        <v>0.79279999999999995</v>
      </c>
      <c r="H564" s="2">
        <v>0.71220000000000006</v>
      </c>
      <c r="I564" s="2">
        <v>0.80779999999999996</v>
      </c>
      <c r="J564" s="2">
        <v>0.70379999999999998</v>
      </c>
      <c r="K564" s="2">
        <v>0.72850000000000004</v>
      </c>
      <c r="L564" s="2">
        <v>0.68769999999999998</v>
      </c>
      <c r="M564" s="2">
        <v>0.74729999999999996</v>
      </c>
      <c r="N564" s="2">
        <v>0.78180000000000005</v>
      </c>
      <c r="O564" s="2">
        <v>0.82469999999999999</v>
      </c>
    </row>
    <row r="565" spans="1:15" x14ac:dyDescent="0.3">
      <c r="A565" t="str">
        <f t="shared" si="9"/>
        <v>METRO-REL PREC:</v>
      </c>
      <c r="B565" t="s">
        <v>187</v>
      </c>
      <c r="C565" t="s">
        <v>50</v>
      </c>
    </row>
    <row r="566" spans="1:15" x14ac:dyDescent="0.3">
      <c r="A566" t="str">
        <f t="shared" si="9"/>
        <v>METRO-NCP RP</v>
      </c>
      <c r="B566" t="s">
        <v>187</v>
      </c>
      <c r="C566" t="s">
        <v>51</v>
      </c>
      <c r="D566" s="2">
        <v>5.4399999999999997E-2</v>
      </c>
      <c r="E566" s="2">
        <v>0</v>
      </c>
      <c r="F566" s="2">
        <v>0</v>
      </c>
      <c r="G566" s="2">
        <v>6.4000000000000001E-2</v>
      </c>
      <c r="H566" s="2">
        <v>7.3200000000000001E-2</v>
      </c>
      <c r="I566" s="2">
        <v>4.0300000000000002E-2</v>
      </c>
      <c r="J566" s="2">
        <v>0</v>
      </c>
      <c r="K566" s="2">
        <v>0</v>
      </c>
      <c r="L566" s="2">
        <v>0</v>
      </c>
      <c r="M566" s="2">
        <v>0</v>
      </c>
      <c r="N566" s="2">
        <v>0</v>
      </c>
      <c r="O566" s="2">
        <v>0</v>
      </c>
    </row>
    <row r="567" spans="1:15" x14ac:dyDescent="0.3">
      <c r="A567" t="str">
        <f t="shared" si="9"/>
        <v>METRO-NCP RP ONPK</v>
      </c>
      <c r="B567" t="s">
        <v>187</v>
      </c>
      <c r="C567" t="s">
        <v>52</v>
      </c>
      <c r="D567" s="2">
        <v>5.33E-2</v>
      </c>
      <c r="E567" s="2">
        <v>0</v>
      </c>
      <c r="F567" s="2">
        <v>0</v>
      </c>
      <c r="G567" s="2">
        <v>6.2899999999999998E-2</v>
      </c>
      <c r="H567" s="2">
        <v>6.6500000000000004E-2</v>
      </c>
      <c r="I567" s="2">
        <v>3.6499999999999998E-2</v>
      </c>
      <c r="J567" s="2">
        <v>0</v>
      </c>
      <c r="K567" s="2">
        <v>0</v>
      </c>
      <c r="L567" s="2">
        <v>0</v>
      </c>
      <c r="M567" s="2">
        <v>0</v>
      </c>
      <c r="N567" s="2">
        <v>0</v>
      </c>
      <c r="O567" s="2">
        <v>0</v>
      </c>
    </row>
    <row r="568" spans="1:15" x14ac:dyDescent="0.3">
      <c r="A568" t="str">
        <f t="shared" si="9"/>
        <v>METRO-NCP RP OFFPK</v>
      </c>
      <c r="B568" t="s">
        <v>187</v>
      </c>
      <c r="C568" t="s">
        <v>53</v>
      </c>
      <c r="D568" s="2">
        <v>5.4899999999999997E-2</v>
      </c>
      <c r="E568" s="2">
        <v>0</v>
      </c>
      <c r="F568" s="2">
        <v>0</v>
      </c>
      <c r="G568" s="2">
        <v>6.4699999999999994E-2</v>
      </c>
      <c r="H568" s="2">
        <v>7.7899999999999997E-2</v>
      </c>
      <c r="I568" s="2">
        <v>4.1700000000000001E-2</v>
      </c>
      <c r="J568" s="2">
        <v>0</v>
      </c>
      <c r="K568" s="2">
        <v>0</v>
      </c>
      <c r="L568" s="2">
        <v>0</v>
      </c>
      <c r="M568" s="2">
        <v>0</v>
      </c>
      <c r="N568" s="2">
        <v>0</v>
      </c>
      <c r="O568" s="2">
        <v>0</v>
      </c>
    </row>
    <row r="569" spans="1:15" x14ac:dyDescent="0.3">
      <c r="A569" t="str">
        <f t="shared" si="9"/>
        <v>METRO-GCP RP</v>
      </c>
      <c r="B569" t="s">
        <v>187</v>
      </c>
      <c r="C569" t="s">
        <v>54</v>
      </c>
      <c r="D569" s="2">
        <v>5.1799999999999999E-2</v>
      </c>
      <c r="E569" s="2">
        <v>0</v>
      </c>
      <c r="F569" s="2">
        <v>0</v>
      </c>
      <c r="G569" s="2">
        <v>7.0599999999999996E-2</v>
      </c>
      <c r="H569" s="2">
        <v>6.7400000000000002E-2</v>
      </c>
      <c r="I569" s="2">
        <v>3.5999999999999997E-2</v>
      </c>
      <c r="J569" s="2">
        <v>0</v>
      </c>
      <c r="K569" s="2">
        <v>0</v>
      </c>
      <c r="L569" s="2">
        <v>0</v>
      </c>
      <c r="M569" s="2">
        <v>0</v>
      </c>
      <c r="N569" s="2">
        <v>0</v>
      </c>
      <c r="O569" s="2">
        <v>0</v>
      </c>
    </row>
    <row r="570" spans="1:15" x14ac:dyDescent="0.3">
      <c r="A570" t="str">
        <f t="shared" si="9"/>
        <v>METRO-GCP RP ONPK</v>
      </c>
      <c r="B570" t="s">
        <v>187</v>
      </c>
      <c r="C570" t="s">
        <v>55</v>
      </c>
      <c r="D570" s="2">
        <v>5.04E-2</v>
      </c>
      <c r="E570" s="2">
        <v>0</v>
      </c>
      <c r="F570" s="2">
        <v>0</v>
      </c>
      <c r="G570" s="2">
        <v>7.0599999999999996E-2</v>
      </c>
      <c r="H570" s="2">
        <v>6.6400000000000001E-2</v>
      </c>
      <c r="I570" s="2">
        <v>3.5999999999999997E-2</v>
      </c>
      <c r="J570" s="2">
        <v>0</v>
      </c>
      <c r="K570" s="2">
        <v>0</v>
      </c>
      <c r="L570" s="2">
        <v>0</v>
      </c>
      <c r="M570" s="2">
        <v>0</v>
      </c>
      <c r="N570" s="2">
        <v>0</v>
      </c>
      <c r="O570" s="2">
        <v>0</v>
      </c>
    </row>
    <row r="571" spans="1:15" x14ac:dyDescent="0.3">
      <c r="A571" t="str">
        <f t="shared" si="9"/>
        <v>METRO-GCP RP OFFPK</v>
      </c>
      <c r="B571" t="s">
        <v>187</v>
      </c>
      <c r="C571" t="s">
        <v>56</v>
      </c>
      <c r="D571" s="2">
        <v>5.1799999999999999E-2</v>
      </c>
      <c r="E571" s="2">
        <v>0</v>
      </c>
      <c r="F571" s="2">
        <v>0</v>
      </c>
      <c r="G571" s="2">
        <v>6.3500000000000001E-2</v>
      </c>
      <c r="H571" s="2">
        <v>6.7400000000000002E-2</v>
      </c>
      <c r="I571" s="2">
        <v>3.6600000000000001E-2</v>
      </c>
      <c r="J571" s="2">
        <v>0</v>
      </c>
      <c r="K571" s="2">
        <v>0</v>
      </c>
      <c r="L571" s="2">
        <v>0</v>
      </c>
      <c r="M571" s="2">
        <v>0</v>
      </c>
      <c r="N571" s="2">
        <v>0</v>
      </c>
      <c r="O571" s="2">
        <v>0</v>
      </c>
    </row>
    <row r="572" spans="1:15" x14ac:dyDescent="0.3">
      <c r="A572" t="str">
        <f t="shared" si="9"/>
        <v>METRO-CP RP</v>
      </c>
      <c r="B572" t="s">
        <v>187</v>
      </c>
      <c r="C572" t="s">
        <v>57</v>
      </c>
      <c r="D572" s="2">
        <v>5.0500000000000003E-2</v>
      </c>
      <c r="E572" s="2">
        <v>0</v>
      </c>
      <c r="F572" s="2">
        <v>0</v>
      </c>
      <c r="G572" s="2">
        <v>6.2399999999999997E-2</v>
      </c>
      <c r="H572" s="2">
        <v>7.5600000000000001E-2</v>
      </c>
      <c r="I572" s="2">
        <v>4.4999999999999998E-2</v>
      </c>
      <c r="J572" s="2">
        <v>0</v>
      </c>
      <c r="K572" s="2">
        <v>0</v>
      </c>
      <c r="L572" s="2">
        <v>0</v>
      </c>
      <c r="M572" s="2">
        <v>0</v>
      </c>
      <c r="N572" s="2">
        <v>0</v>
      </c>
      <c r="O572" s="2">
        <v>0</v>
      </c>
    </row>
    <row r="573" spans="1:15" x14ac:dyDescent="0.3">
      <c r="A573" t="str">
        <f t="shared" si="9"/>
        <v>METRO-SAMPLE SIZE:</v>
      </c>
      <c r="B573" t="s">
        <v>187</v>
      </c>
      <c r="C573" t="s">
        <v>58</v>
      </c>
    </row>
    <row r="574" spans="1:15" x14ac:dyDescent="0.3">
      <c r="A574" t="str">
        <f t="shared" si="9"/>
        <v>METRO-GCPSZ</v>
      </c>
      <c r="B574" t="s">
        <v>187</v>
      </c>
      <c r="C574" t="s">
        <v>59</v>
      </c>
      <c r="D574">
        <v>25</v>
      </c>
      <c r="E574">
        <v>27</v>
      </c>
      <c r="F574">
        <v>27</v>
      </c>
      <c r="G574">
        <v>25</v>
      </c>
      <c r="H574">
        <v>24</v>
      </c>
      <c r="I574">
        <v>26</v>
      </c>
      <c r="J574">
        <v>27</v>
      </c>
      <c r="K574">
        <v>27</v>
      </c>
      <c r="L574">
        <v>27</v>
      </c>
      <c r="M574">
        <v>27</v>
      </c>
      <c r="N574">
        <v>27</v>
      </c>
      <c r="O574">
        <v>27</v>
      </c>
    </row>
    <row r="575" spans="1:15" x14ac:dyDescent="0.3">
      <c r="A575" t="str">
        <f t="shared" si="9"/>
        <v>METRO-GCPSZ ONPK</v>
      </c>
      <c r="B575" t="s">
        <v>187</v>
      </c>
      <c r="C575" t="s">
        <v>60</v>
      </c>
      <c r="D575">
        <v>25</v>
      </c>
      <c r="E575">
        <v>27</v>
      </c>
      <c r="F575">
        <v>27</v>
      </c>
      <c r="G575">
        <v>25</v>
      </c>
      <c r="H575">
        <v>24</v>
      </c>
      <c r="I575">
        <v>26</v>
      </c>
      <c r="J575">
        <v>27</v>
      </c>
      <c r="K575">
        <v>27</v>
      </c>
      <c r="L575">
        <v>27</v>
      </c>
      <c r="M575">
        <v>27</v>
      </c>
      <c r="N575">
        <v>27</v>
      </c>
      <c r="O575">
        <v>27</v>
      </c>
    </row>
    <row r="576" spans="1:15" x14ac:dyDescent="0.3">
      <c r="A576" t="str">
        <f t="shared" si="9"/>
        <v>METRO-GCPSZ OFFPK</v>
      </c>
      <c r="B576" t="s">
        <v>187</v>
      </c>
      <c r="C576" t="s">
        <v>61</v>
      </c>
      <c r="D576">
        <v>25</v>
      </c>
      <c r="E576">
        <v>27</v>
      </c>
      <c r="F576">
        <v>27</v>
      </c>
      <c r="G576">
        <v>25</v>
      </c>
      <c r="H576">
        <v>24</v>
      </c>
      <c r="I576">
        <v>26</v>
      </c>
      <c r="J576">
        <v>27</v>
      </c>
      <c r="K576">
        <v>27</v>
      </c>
      <c r="L576">
        <v>27</v>
      </c>
      <c r="M576">
        <v>27</v>
      </c>
      <c r="N576">
        <v>27</v>
      </c>
      <c r="O576">
        <v>27</v>
      </c>
    </row>
    <row r="577" spans="1:15" x14ac:dyDescent="0.3">
      <c r="A577" t="str">
        <f t="shared" si="9"/>
        <v>METRO-CPSZ</v>
      </c>
      <c r="B577" t="s">
        <v>187</v>
      </c>
      <c r="C577" t="s">
        <v>62</v>
      </c>
      <c r="D577">
        <v>25</v>
      </c>
      <c r="E577">
        <v>27</v>
      </c>
      <c r="F577">
        <v>27</v>
      </c>
      <c r="G577">
        <v>25</v>
      </c>
      <c r="H577">
        <v>24</v>
      </c>
      <c r="I577">
        <v>26</v>
      </c>
      <c r="J577">
        <v>27</v>
      </c>
      <c r="K577">
        <v>27</v>
      </c>
      <c r="L577">
        <v>27</v>
      </c>
      <c r="M577">
        <v>27</v>
      </c>
      <c r="N577">
        <v>27</v>
      </c>
      <c r="O577">
        <v>27</v>
      </c>
    </row>
    <row r="578" spans="1:15" x14ac:dyDescent="0.3">
      <c r="A578" t="str">
        <f t="shared" si="9"/>
        <v xml:space="preserve">NEWSMYRNA -Wholesale Utilities Commission. City of New Smyrna Beach </v>
      </c>
      <c r="B578" t="s">
        <v>193</v>
      </c>
      <c r="C578" t="s">
        <v>194</v>
      </c>
    </row>
    <row r="579" spans="1:15" x14ac:dyDescent="0.3">
      <c r="A579" t="str">
        <f t="shared" si="9"/>
        <v xml:space="preserve">NEWSMYRNA-MONTH </v>
      </c>
      <c r="B579" t="s">
        <v>195</v>
      </c>
      <c r="C579" t="s">
        <v>3</v>
      </c>
      <c r="D579" s="1">
        <v>41640</v>
      </c>
      <c r="E579" s="1">
        <v>41671</v>
      </c>
      <c r="F579" s="1">
        <v>41699</v>
      </c>
      <c r="G579" s="1">
        <v>41730</v>
      </c>
      <c r="H579" s="1">
        <v>41760</v>
      </c>
      <c r="I579" s="1">
        <v>41791</v>
      </c>
      <c r="J579" s="1">
        <v>41821</v>
      </c>
      <c r="K579" s="1">
        <v>41852</v>
      </c>
      <c r="L579" s="1">
        <v>41883</v>
      </c>
      <c r="M579" s="1">
        <v>41913</v>
      </c>
      <c r="N579" s="1">
        <v>41944</v>
      </c>
      <c r="O579" s="1">
        <v>41974</v>
      </c>
    </row>
    <row r="580" spans="1:15" x14ac:dyDescent="0.3">
      <c r="A580" t="str">
        <f t="shared" si="9"/>
        <v xml:space="preserve">NEWSMYRNA-CUSTOMERS </v>
      </c>
      <c r="B580" t="s">
        <v>195</v>
      </c>
      <c r="C580" t="s">
        <v>4</v>
      </c>
      <c r="E580">
        <v>3</v>
      </c>
      <c r="F580">
        <v>3</v>
      </c>
      <c r="G580">
        <v>3</v>
      </c>
      <c r="H580">
        <v>3</v>
      </c>
      <c r="I580">
        <v>3</v>
      </c>
      <c r="J580">
        <v>2</v>
      </c>
      <c r="K580">
        <v>2</v>
      </c>
      <c r="L580">
        <v>2</v>
      </c>
      <c r="M580">
        <v>2</v>
      </c>
      <c r="N580">
        <v>2</v>
      </c>
      <c r="O580">
        <v>2</v>
      </c>
    </row>
    <row r="581" spans="1:15" x14ac:dyDescent="0.3">
      <c r="A581" t="str">
        <f t="shared" ref="A581:A644" si="10">CONCATENATE(B581,"-",C581)</f>
        <v xml:space="preserve">NEWSMYRNA-SALES </v>
      </c>
      <c r="B581" t="s">
        <v>195</v>
      </c>
      <c r="C581" t="s">
        <v>5</v>
      </c>
      <c r="E581">
        <v>16537000</v>
      </c>
      <c r="F581">
        <v>34099000</v>
      </c>
      <c r="G581">
        <v>31857000</v>
      </c>
      <c r="H581">
        <v>22587000</v>
      </c>
      <c r="I581">
        <v>31565000</v>
      </c>
      <c r="J581">
        <v>39650000</v>
      </c>
      <c r="K581">
        <v>41742000</v>
      </c>
      <c r="L581">
        <v>42082000</v>
      </c>
      <c r="M581">
        <v>34460000</v>
      </c>
      <c r="N581">
        <v>31168000</v>
      </c>
      <c r="O581">
        <v>23287000</v>
      </c>
    </row>
    <row r="582" spans="1:15" x14ac:dyDescent="0.3">
      <c r="A582" t="str">
        <f t="shared" si="10"/>
        <v>NEWSMYRNA-KW</v>
      </c>
      <c r="B582" t="s">
        <v>195</v>
      </c>
      <c r="C582" t="s">
        <v>6</v>
      </c>
    </row>
    <row r="583" spans="1:15" x14ac:dyDescent="0.3">
      <c r="A583" t="str">
        <f t="shared" si="10"/>
        <v>NEWSMYRNA-N</v>
      </c>
      <c r="B583" t="s">
        <v>195</v>
      </c>
      <c r="C583" t="s">
        <v>7</v>
      </c>
      <c r="E583">
        <v>1</v>
      </c>
      <c r="F583">
        <v>1</v>
      </c>
      <c r="G583">
        <v>1</v>
      </c>
      <c r="H583">
        <v>1</v>
      </c>
      <c r="I583">
        <v>1</v>
      </c>
      <c r="J583">
        <v>1</v>
      </c>
      <c r="K583">
        <v>1</v>
      </c>
      <c r="L583">
        <v>1</v>
      </c>
      <c r="M583">
        <v>1</v>
      </c>
      <c r="N583">
        <v>1</v>
      </c>
      <c r="O583">
        <v>1</v>
      </c>
    </row>
    <row r="584" spans="1:15" x14ac:dyDescent="0.3">
      <c r="A584" t="str">
        <f t="shared" si="10"/>
        <v>NEWSMYRNA-RLR ENERGY:</v>
      </c>
      <c r="B584" t="s">
        <v>195</v>
      </c>
      <c r="C584" t="s">
        <v>8</v>
      </c>
    </row>
    <row r="585" spans="1:15" x14ac:dyDescent="0.3">
      <c r="A585" t="str">
        <f t="shared" si="10"/>
        <v>NEWSMYRNA-KWH</v>
      </c>
      <c r="B585" t="s">
        <v>195</v>
      </c>
      <c r="C585" t="s">
        <v>9</v>
      </c>
      <c r="E585">
        <v>18643000</v>
      </c>
      <c r="F585">
        <v>14860000</v>
      </c>
      <c r="G585">
        <v>7200000</v>
      </c>
      <c r="H585">
        <v>14775000</v>
      </c>
      <c r="I585">
        <v>23090000</v>
      </c>
      <c r="J585">
        <v>24630000</v>
      </c>
      <c r="K585">
        <v>24970000</v>
      </c>
      <c r="L585">
        <v>17900000</v>
      </c>
      <c r="M585">
        <v>14585000</v>
      </c>
      <c r="N585">
        <v>7190000</v>
      </c>
      <c r="O585">
        <v>14375000</v>
      </c>
    </row>
    <row r="586" spans="1:15" x14ac:dyDescent="0.3">
      <c r="A586" t="str">
        <f t="shared" si="10"/>
        <v>NEWSMYRNA-KWH ONPK</v>
      </c>
      <c r="B586" t="s">
        <v>195</v>
      </c>
      <c r="C586" t="s">
        <v>10</v>
      </c>
      <c r="E586">
        <v>4960000</v>
      </c>
      <c r="F586">
        <v>3360000</v>
      </c>
      <c r="G586">
        <v>1980000</v>
      </c>
      <c r="H586">
        <v>3780000</v>
      </c>
      <c r="I586">
        <v>6615000</v>
      </c>
      <c r="J586">
        <v>6930000</v>
      </c>
      <c r="K586">
        <v>6615000</v>
      </c>
      <c r="L586">
        <v>4725000</v>
      </c>
      <c r="M586">
        <v>4140000</v>
      </c>
      <c r="N586">
        <v>1520000</v>
      </c>
      <c r="O586">
        <v>3520000</v>
      </c>
    </row>
    <row r="587" spans="1:15" x14ac:dyDescent="0.3">
      <c r="A587" t="str">
        <f t="shared" si="10"/>
        <v>NEWSMYRNA-KWH OFFPK</v>
      </c>
      <c r="B587" t="s">
        <v>195</v>
      </c>
      <c r="C587" t="s">
        <v>11</v>
      </c>
      <c r="E587">
        <v>13683000</v>
      </c>
      <c r="F587">
        <v>11500000</v>
      </c>
      <c r="G587">
        <v>5220000</v>
      </c>
      <c r="H587">
        <v>10995000</v>
      </c>
      <c r="I587">
        <v>16475000</v>
      </c>
      <c r="J587">
        <v>17700000</v>
      </c>
      <c r="K587">
        <v>18355000</v>
      </c>
      <c r="L587">
        <v>13175000</v>
      </c>
      <c r="M587">
        <v>10445000</v>
      </c>
      <c r="N587">
        <v>5670000</v>
      </c>
      <c r="O587">
        <v>10855000</v>
      </c>
    </row>
    <row r="588" spans="1:15" x14ac:dyDescent="0.3">
      <c r="A588" t="str">
        <f t="shared" si="10"/>
        <v>NEWSMYRNA-KWH ONPK%</v>
      </c>
      <c r="B588" t="s">
        <v>195</v>
      </c>
      <c r="C588" t="s">
        <v>12</v>
      </c>
      <c r="D588" s="2"/>
      <c r="E588" s="2">
        <v>0.26605000000000001</v>
      </c>
      <c r="F588" s="2">
        <v>0.22611000000000001</v>
      </c>
      <c r="G588" s="2">
        <v>0.27500000000000002</v>
      </c>
      <c r="H588" s="2">
        <v>0.25584000000000001</v>
      </c>
      <c r="I588" s="2">
        <v>0.28649000000000002</v>
      </c>
      <c r="J588" s="2">
        <v>0.28136</v>
      </c>
      <c r="K588" s="2">
        <v>0.26491999999999999</v>
      </c>
      <c r="L588" s="2">
        <v>0.26396999999999998</v>
      </c>
      <c r="M588" s="2">
        <v>0.28384999999999999</v>
      </c>
      <c r="N588" s="2">
        <v>0.2114</v>
      </c>
      <c r="O588" s="2">
        <v>0.24487</v>
      </c>
    </row>
    <row r="589" spans="1:15" x14ac:dyDescent="0.3">
      <c r="A589" t="str">
        <f t="shared" si="10"/>
        <v>NEWSMYRNA-KWH OFFPK%</v>
      </c>
      <c r="B589" t="s">
        <v>195</v>
      </c>
      <c r="C589" t="s">
        <v>13</v>
      </c>
      <c r="D589" s="2"/>
      <c r="E589" s="2">
        <v>0.73394999999999999</v>
      </c>
      <c r="F589" s="2">
        <v>0.77388999999999997</v>
      </c>
      <c r="G589" s="2">
        <v>0.72499999999999998</v>
      </c>
      <c r="H589" s="2">
        <v>0.74416000000000004</v>
      </c>
      <c r="I589" s="2">
        <v>0.71350999999999998</v>
      </c>
      <c r="J589" s="2">
        <v>0.71863999999999995</v>
      </c>
      <c r="K589" s="2">
        <v>0.73507999999999996</v>
      </c>
      <c r="L589" s="2">
        <v>0.73602999999999996</v>
      </c>
      <c r="M589" s="2">
        <v>0.71614999999999995</v>
      </c>
      <c r="N589" s="2">
        <v>0.78859999999999997</v>
      </c>
      <c r="O589" s="2">
        <v>0.75512999999999997</v>
      </c>
    </row>
    <row r="590" spans="1:15" x14ac:dyDescent="0.3">
      <c r="A590" t="str">
        <f t="shared" si="10"/>
        <v>NEWSMYRNA-DEMAND (KW):</v>
      </c>
      <c r="B590" t="s">
        <v>195</v>
      </c>
      <c r="C590" t="s">
        <v>14</v>
      </c>
    </row>
    <row r="591" spans="1:15" x14ac:dyDescent="0.3">
      <c r="A591" t="str">
        <f t="shared" si="10"/>
        <v>NEWSMYRNA-NCP</v>
      </c>
      <c r="B591" t="s">
        <v>195</v>
      </c>
      <c r="C591" t="s">
        <v>15</v>
      </c>
      <c r="E591">
        <v>35000</v>
      </c>
      <c r="F591">
        <v>20000</v>
      </c>
      <c r="G591">
        <v>10000</v>
      </c>
      <c r="H591">
        <v>20000</v>
      </c>
      <c r="I591">
        <v>35000</v>
      </c>
      <c r="J591">
        <v>35000</v>
      </c>
      <c r="K591">
        <v>35000</v>
      </c>
      <c r="L591">
        <v>25000</v>
      </c>
      <c r="M591">
        <v>20000</v>
      </c>
      <c r="N591">
        <v>10000</v>
      </c>
      <c r="O591">
        <v>20000</v>
      </c>
    </row>
    <row r="592" spans="1:15" x14ac:dyDescent="0.3">
      <c r="A592" t="str">
        <f t="shared" si="10"/>
        <v>NEWSMYRNA-NCP ONPK</v>
      </c>
      <c r="B592" t="s">
        <v>195</v>
      </c>
      <c r="C592" t="s">
        <v>16</v>
      </c>
      <c r="E592">
        <v>35000</v>
      </c>
      <c r="F592">
        <v>20000</v>
      </c>
      <c r="G592">
        <v>10000</v>
      </c>
      <c r="H592">
        <v>20000</v>
      </c>
      <c r="I592">
        <v>35000</v>
      </c>
      <c r="J592">
        <v>35000</v>
      </c>
      <c r="K592">
        <v>35000</v>
      </c>
      <c r="L592">
        <v>25000</v>
      </c>
      <c r="M592">
        <v>20000</v>
      </c>
      <c r="N592">
        <v>10000</v>
      </c>
      <c r="O592">
        <v>20000</v>
      </c>
    </row>
    <row r="593" spans="1:15" x14ac:dyDescent="0.3">
      <c r="A593" t="str">
        <f t="shared" si="10"/>
        <v>NEWSMYRNA-NCP OFFPK</v>
      </c>
      <c r="B593" t="s">
        <v>195</v>
      </c>
      <c r="C593" t="s">
        <v>17</v>
      </c>
      <c r="E593">
        <v>35000</v>
      </c>
      <c r="F593">
        <v>20000</v>
      </c>
      <c r="G593">
        <v>10000</v>
      </c>
      <c r="H593">
        <v>20000</v>
      </c>
      <c r="I593">
        <v>35000</v>
      </c>
      <c r="J593">
        <v>35000</v>
      </c>
      <c r="K593">
        <v>35000</v>
      </c>
      <c r="L593">
        <v>25000</v>
      </c>
      <c r="M593">
        <v>20000</v>
      </c>
      <c r="N593">
        <v>10000</v>
      </c>
      <c r="O593">
        <v>20000</v>
      </c>
    </row>
    <row r="594" spans="1:15" x14ac:dyDescent="0.3">
      <c r="A594" t="str">
        <f t="shared" si="10"/>
        <v>NEWSMYRNA-GCP DATE</v>
      </c>
      <c r="B594" t="s">
        <v>195</v>
      </c>
      <c r="C594" t="s">
        <v>18</v>
      </c>
      <c r="E594" t="s">
        <v>67</v>
      </c>
      <c r="F594" t="s">
        <v>197</v>
      </c>
      <c r="G594" t="s">
        <v>198</v>
      </c>
      <c r="H594" t="s">
        <v>70</v>
      </c>
      <c r="I594" t="s">
        <v>199</v>
      </c>
      <c r="J594" t="s">
        <v>200</v>
      </c>
      <c r="K594" t="s">
        <v>201</v>
      </c>
      <c r="L594" t="s">
        <v>118</v>
      </c>
      <c r="M594" t="s">
        <v>202</v>
      </c>
      <c r="N594" t="s">
        <v>203</v>
      </c>
      <c r="O594" t="s">
        <v>204</v>
      </c>
    </row>
    <row r="595" spans="1:15" x14ac:dyDescent="0.3">
      <c r="A595" t="str">
        <f t="shared" si="10"/>
        <v>NEWSMYRNA-GCP TIME</v>
      </c>
      <c r="B595" t="s">
        <v>195</v>
      </c>
      <c r="C595" t="s">
        <v>31</v>
      </c>
      <c r="E595" t="s">
        <v>79</v>
      </c>
      <c r="F595" t="s">
        <v>205</v>
      </c>
      <c r="G595" t="s">
        <v>205</v>
      </c>
      <c r="H595" t="s">
        <v>205</v>
      </c>
      <c r="I595" t="s">
        <v>33</v>
      </c>
      <c r="J595" t="s">
        <v>108</v>
      </c>
      <c r="K595" t="s">
        <v>205</v>
      </c>
      <c r="L595" t="s">
        <v>205</v>
      </c>
      <c r="M595" t="s">
        <v>205</v>
      </c>
      <c r="N595" t="s">
        <v>205</v>
      </c>
      <c r="O595" t="s">
        <v>205</v>
      </c>
    </row>
    <row r="596" spans="1:15" x14ac:dyDescent="0.3">
      <c r="A596" t="str">
        <f t="shared" si="10"/>
        <v>NEWSMYRNA-GCP</v>
      </c>
      <c r="B596" t="s">
        <v>195</v>
      </c>
      <c r="C596" t="s">
        <v>36</v>
      </c>
      <c r="E596">
        <v>35000</v>
      </c>
      <c r="F596">
        <v>20000</v>
      </c>
      <c r="G596">
        <v>10000</v>
      </c>
      <c r="H596">
        <v>20000</v>
      </c>
      <c r="I596">
        <v>35000</v>
      </c>
      <c r="J596">
        <v>35000</v>
      </c>
      <c r="K596">
        <v>35000</v>
      </c>
      <c r="L596">
        <v>25000</v>
      </c>
      <c r="M596">
        <v>20000</v>
      </c>
      <c r="N596">
        <v>10000</v>
      </c>
      <c r="O596">
        <v>20000</v>
      </c>
    </row>
    <row r="597" spans="1:15" x14ac:dyDescent="0.3">
      <c r="A597" t="str">
        <f t="shared" si="10"/>
        <v>NEWSMYRNA-GCP ONPK</v>
      </c>
      <c r="B597" t="s">
        <v>195</v>
      </c>
      <c r="C597" t="s">
        <v>37</v>
      </c>
      <c r="E597">
        <v>35000</v>
      </c>
      <c r="F597">
        <v>20000</v>
      </c>
      <c r="G597">
        <v>10000</v>
      </c>
      <c r="H597">
        <v>20000</v>
      </c>
      <c r="I597">
        <v>35000</v>
      </c>
      <c r="J597">
        <v>35000</v>
      </c>
      <c r="K597">
        <v>35000</v>
      </c>
      <c r="L597">
        <v>25000</v>
      </c>
      <c r="M597">
        <v>20000</v>
      </c>
      <c r="N597">
        <v>10000</v>
      </c>
      <c r="O597">
        <v>20000</v>
      </c>
    </row>
    <row r="598" spans="1:15" x14ac:dyDescent="0.3">
      <c r="A598" t="str">
        <f t="shared" si="10"/>
        <v>NEWSMYRNA-GCP OFFPK</v>
      </c>
      <c r="B598" t="s">
        <v>195</v>
      </c>
      <c r="C598" t="s">
        <v>38</v>
      </c>
      <c r="E598">
        <v>35000</v>
      </c>
      <c r="F598">
        <v>20000</v>
      </c>
      <c r="G598">
        <v>10000</v>
      </c>
      <c r="H598">
        <v>20000</v>
      </c>
      <c r="I598">
        <v>35000</v>
      </c>
      <c r="J598">
        <v>35000</v>
      </c>
      <c r="K598">
        <v>35000</v>
      </c>
      <c r="L598">
        <v>25000</v>
      </c>
      <c r="M598">
        <v>20000</v>
      </c>
      <c r="N598">
        <v>10000</v>
      </c>
      <c r="O598">
        <v>20000</v>
      </c>
    </row>
    <row r="599" spans="1:15" x14ac:dyDescent="0.3">
      <c r="A599" t="str">
        <f t="shared" si="10"/>
        <v>NEWSMYRNA-CP</v>
      </c>
      <c r="B599" t="s">
        <v>195</v>
      </c>
      <c r="C599" t="s">
        <v>39</v>
      </c>
      <c r="E599">
        <v>30000</v>
      </c>
      <c r="F599">
        <v>20000</v>
      </c>
      <c r="G599">
        <v>10000</v>
      </c>
      <c r="H599">
        <v>20000</v>
      </c>
      <c r="I599">
        <v>35000</v>
      </c>
      <c r="J599">
        <v>35000</v>
      </c>
      <c r="K599">
        <v>35000</v>
      </c>
      <c r="L599">
        <v>25000</v>
      </c>
      <c r="M599">
        <v>20000</v>
      </c>
      <c r="N599">
        <v>10000</v>
      </c>
      <c r="O599">
        <v>20000</v>
      </c>
    </row>
    <row r="600" spans="1:15" x14ac:dyDescent="0.3">
      <c r="A600" t="str">
        <f t="shared" si="10"/>
        <v>NEWSMYRNA-PERIOD START</v>
      </c>
      <c r="B600" t="s">
        <v>195</v>
      </c>
      <c r="C600" t="s">
        <v>40</v>
      </c>
      <c r="D600" s="3"/>
      <c r="E600" s="3">
        <v>41671</v>
      </c>
      <c r="F600" s="3">
        <v>41699</v>
      </c>
      <c r="G600" s="3">
        <v>41730</v>
      </c>
      <c r="H600" s="3">
        <v>41760</v>
      </c>
      <c r="I600" s="3">
        <v>41791</v>
      </c>
      <c r="J600" s="3">
        <v>41821</v>
      </c>
      <c r="K600" s="3">
        <v>41852</v>
      </c>
      <c r="L600" s="3">
        <v>41883</v>
      </c>
      <c r="M600" s="3">
        <v>41913</v>
      </c>
      <c r="N600" s="3">
        <v>41944</v>
      </c>
      <c r="O600" s="3">
        <v>41974</v>
      </c>
    </row>
    <row r="601" spans="1:15" x14ac:dyDescent="0.3">
      <c r="A601" t="str">
        <f t="shared" si="10"/>
        <v>NEWSMYRNA-NCP LF</v>
      </c>
      <c r="B601" t="s">
        <v>195</v>
      </c>
      <c r="C601" t="s">
        <v>41</v>
      </c>
      <c r="E601" s="2">
        <v>0.79259999999999997</v>
      </c>
      <c r="F601" s="2">
        <v>1</v>
      </c>
      <c r="G601" s="2">
        <v>1</v>
      </c>
      <c r="H601" s="2">
        <v>0.9929</v>
      </c>
      <c r="I601" s="2">
        <v>0.9163</v>
      </c>
      <c r="J601" s="2">
        <v>0.94589999999999996</v>
      </c>
      <c r="K601" s="2">
        <v>0.95889999999999997</v>
      </c>
      <c r="L601" s="2">
        <v>0.99439999999999995</v>
      </c>
      <c r="M601" s="2">
        <v>0.98019999999999996</v>
      </c>
      <c r="N601" s="2">
        <v>0.99860000000000004</v>
      </c>
      <c r="O601" s="2">
        <v>0.96609999999999996</v>
      </c>
    </row>
    <row r="602" spans="1:15" x14ac:dyDescent="0.3">
      <c r="A602" t="str">
        <f t="shared" si="10"/>
        <v>NEWSMYRNA-NCP LF ONPK</v>
      </c>
      <c r="B602" t="s">
        <v>195</v>
      </c>
      <c r="C602" t="s">
        <v>42</v>
      </c>
      <c r="E602" s="2">
        <v>0.88570000000000004</v>
      </c>
      <c r="F602" s="2">
        <v>1</v>
      </c>
      <c r="G602" s="2">
        <v>1</v>
      </c>
      <c r="H602" s="2">
        <v>1</v>
      </c>
      <c r="I602" s="2">
        <v>1</v>
      </c>
      <c r="J602" s="2">
        <v>1</v>
      </c>
      <c r="K602" s="2">
        <v>1</v>
      </c>
      <c r="L602" s="2">
        <v>1</v>
      </c>
      <c r="M602" s="2">
        <v>1</v>
      </c>
      <c r="N602" s="2">
        <v>1</v>
      </c>
      <c r="O602" s="2">
        <v>1</v>
      </c>
    </row>
    <row r="603" spans="1:15" x14ac:dyDescent="0.3">
      <c r="A603" t="str">
        <f t="shared" si="10"/>
        <v>NEWSMYRNA-NCP LF OFFPK</v>
      </c>
      <c r="B603" t="s">
        <v>195</v>
      </c>
      <c r="C603" t="s">
        <v>43</v>
      </c>
      <c r="D603" t="s">
        <v>196</v>
      </c>
      <c r="E603" s="2">
        <v>0.76359999999999995</v>
      </c>
      <c r="F603" s="2">
        <v>1</v>
      </c>
      <c r="G603" s="2">
        <v>1</v>
      </c>
      <c r="H603" s="2">
        <v>0.99050000000000005</v>
      </c>
      <c r="I603" s="2">
        <v>0.88649999999999995</v>
      </c>
      <c r="J603" s="2">
        <v>0.92620000000000002</v>
      </c>
      <c r="K603" s="2">
        <v>0.94489999999999996</v>
      </c>
      <c r="L603" s="2">
        <v>0.99250000000000005</v>
      </c>
      <c r="M603" s="2">
        <v>0.97250000000000003</v>
      </c>
      <c r="N603" s="2">
        <v>0.99819999999999998</v>
      </c>
      <c r="O603" s="2">
        <v>0.95550000000000002</v>
      </c>
    </row>
    <row r="604" spans="1:15" x14ac:dyDescent="0.3">
      <c r="A604" t="str">
        <f t="shared" si="10"/>
        <v>NEWSMYRNA-GCP CF</v>
      </c>
      <c r="B604" t="s">
        <v>195</v>
      </c>
      <c r="C604" t="s">
        <v>44</v>
      </c>
      <c r="D604" t="s">
        <v>196</v>
      </c>
      <c r="E604" s="2">
        <v>1</v>
      </c>
      <c r="F604" s="2">
        <v>1</v>
      </c>
      <c r="G604" s="2">
        <v>1</v>
      </c>
      <c r="H604" s="2">
        <v>1</v>
      </c>
      <c r="I604" s="2">
        <v>1</v>
      </c>
      <c r="J604" s="2">
        <v>1</v>
      </c>
      <c r="K604" s="2">
        <v>1</v>
      </c>
      <c r="L604" s="2">
        <v>1</v>
      </c>
      <c r="M604" s="2">
        <v>1</v>
      </c>
      <c r="N604" s="2">
        <v>1</v>
      </c>
      <c r="O604" s="2">
        <v>1</v>
      </c>
    </row>
    <row r="605" spans="1:15" x14ac:dyDescent="0.3">
      <c r="A605" t="str">
        <f t="shared" si="10"/>
        <v>NEWSMYRNA-CP CF</v>
      </c>
      <c r="B605" t="s">
        <v>195</v>
      </c>
      <c r="C605" t="s">
        <v>45</v>
      </c>
      <c r="D605" t="s">
        <v>196</v>
      </c>
      <c r="E605" s="2">
        <v>0.85709999999999997</v>
      </c>
      <c r="F605" s="2">
        <v>1</v>
      </c>
      <c r="G605" s="2">
        <v>1</v>
      </c>
      <c r="H605" s="2">
        <v>1</v>
      </c>
      <c r="I605" s="2">
        <v>1</v>
      </c>
      <c r="J605" s="2">
        <v>1</v>
      </c>
      <c r="K605" s="2">
        <v>1</v>
      </c>
      <c r="L605" s="2">
        <v>1</v>
      </c>
      <c r="M605" s="2">
        <v>1</v>
      </c>
      <c r="N605" s="2">
        <v>1</v>
      </c>
      <c r="O605" s="2">
        <v>1</v>
      </c>
    </row>
    <row r="606" spans="1:15" x14ac:dyDescent="0.3">
      <c r="A606" t="str">
        <f t="shared" si="10"/>
        <v>NEWSMYRNA-GCP LF</v>
      </c>
      <c r="B606" t="s">
        <v>195</v>
      </c>
      <c r="C606" t="s">
        <v>46</v>
      </c>
      <c r="D606" t="s">
        <v>196</v>
      </c>
      <c r="E606" s="2">
        <v>0.79259999999999997</v>
      </c>
      <c r="F606" s="2">
        <v>1</v>
      </c>
      <c r="G606" s="2">
        <v>1</v>
      </c>
      <c r="H606" s="2">
        <v>0.9929</v>
      </c>
      <c r="I606" s="2">
        <v>0.9163</v>
      </c>
      <c r="J606" s="2">
        <v>0.94589999999999996</v>
      </c>
      <c r="K606" s="2">
        <v>0.95889999999999997</v>
      </c>
      <c r="L606" s="2">
        <v>0.99439999999999995</v>
      </c>
      <c r="M606" s="2">
        <v>0.98019999999999996</v>
      </c>
      <c r="N606" s="2">
        <v>0.99860000000000004</v>
      </c>
      <c r="O606" s="2">
        <v>0.96609999999999996</v>
      </c>
    </row>
    <row r="607" spans="1:15" x14ac:dyDescent="0.3">
      <c r="A607" t="str">
        <f t="shared" si="10"/>
        <v>NEWSMYRNA-GCP LF ONPK</v>
      </c>
      <c r="B607" t="s">
        <v>195</v>
      </c>
      <c r="C607" t="s">
        <v>47</v>
      </c>
      <c r="D607" t="s">
        <v>196</v>
      </c>
      <c r="E607" s="2">
        <v>0.88570000000000004</v>
      </c>
      <c r="F607" s="2">
        <v>1</v>
      </c>
      <c r="G607" s="2">
        <v>1</v>
      </c>
      <c r="H607" s="2">
        <v>1</v>
      </c>
      <c r="I607" s="2">
        <v>1</v>
      </c>
      <c r="J607" s="2">
        <v>1</v>
      </c>
      <c r="K607" s="2">
        <v>1</v>
      </c>
      <c r="L607" s="2">
        <v>1</v>
      </c>
      <c r="M607" s="2">
        <v>1</v>
      </c>
      <c r="N607" s="2">
        <v>1</v>
      </c>
      <c r="O607" s="2">
        <v>1</v>
      </c>
    </row>
    <row r="608" spans="1:15" x14ac:dyDescent="0.3">
      <c r="A608" t="str">
        <f t="shared" si="10"/>
        <v>NEWSMYRNA-GCP LF OFFPK</v>
      </c>
      <c r="B608" t="s">
        <v>195</v>
      </c>
      <c r="C608" t="s">
        <v>48</v>
      </c>
      <c r="D608" t="s">
        <v>196</v>
      </c>
      <c r="E608" s="2">
        <v>0.76359999999999995</v>
      </c>
      <c r="F608" s="2">
        <v>1</v>
      </c>
      <c r="G608" s="2">
        <v>1</v>
      </c>
      <c r="H608" s="2">
        <v>0.99050000000000005</v>
      </c>
      <c r="I608" s="2">
        <v>0.88649999999999995</v>
      </c>
      <c r="J608" s="2">
        <v>0.92620000000000002</v>
      </c>
      <c r="K608" s="2">
        <v>0.94489999999999996</v>
      </c>
      <c r="L608" s="2">
        <v>0.99250000000000005</v>
      </c>
      <c r="M608" s="2">
        <v>0.97250000000000003</v>
      </c>
      <c r="N608" s="2">
        <v>0.99819999999999998</v>
      </c>
      <c r="O608" s="2">
        <v>0.95550000000000002</v>
      </c>
    </row>
    <row r="609" spans="1:15" x14ac:dyDescent="0.3">
      <c r="A609" t="str">
        <f t="shared" si="10"/>
        <v>NEWSMYRNA-CP LF</v>
      </c>
      <c r="B609" t="s">
        <v>195</v>
      </c>
      <c r="C609" t="s">
        <v>49</v>
      </c>
      <c r="D609" t="s">
        <v>196</v>
      </c>
      <c r="E609" s="2">
        <v>0.92479999999999996</v>
      </c>
      <c r="F609" s="2">
        <v>1</v>
      </c>
      <c r="G609" s="2">
        <v>1</v>
      </c>
      <c r="H609" s="2">
        <v>0.9929</v>
      </c>
      <c r="I609" s="2">
        <v>0.9163</v>
      </c>
      <c r="J609" s="2">
        <v>0.94589999999999996</v>
      </c>
      <c r="K609" s="2">
        <v>0.95889999999999997</v>
      </c>
      <c r="L609" s="2">
        <v>0.99439999999999995</v>
      </c>
      <c r="M609" s="2">
        <v>0.98019999999999996</v>
      </c>
      <c r="N609" s="2">
        <v>0.99860000000000004</v>
      </c>
      <c r="O609" s="2">
        <v>0.96609999999999996</v>
      </c>
    </row>
    <row r="610" spans="1:15" x14ac:dyDescent="0.3">
      <c r="A610" t="str">
        <f t="shared" si="10"/>
        <v>NEWSMYRNA-REL PREC:</v>
      </c>
      <c r="B610" t="s">
        <v>195</v>
      </c>
      <c r="C610" t="s">
        <v>50</v>
      </c>
    </row>
    <row r="611" spans="1:15" x14ac:dyDescent="0.3">
      <c r="A611" t="str">
        <f t="shared" si="10"/>
        <v>NEWSMYRNA-NCP RP</v>
      </c>
      <c r="B611" t="s">
        <v>195</v>
      </c>
      <c r="C611" t="s">
        <v>51</v>
      </c>
      <c r="D611" t="s">
        <v>196</v>
      </c>
      <c r="E611" s="2">
        <v>0</v>
      </c>
      <c r="F611" s="2">
        <v>0</v>
      </c>
      <c r="G611" s="2">
        <v>0</v>
      </c>
      <c r="H611" s="2">
        <v>0</v>
      </c>
      <c r="I611" s="2">
        <v>0</v>
      </c>
      <c r="J611" s="2">
        <v>0</v>
      </c>
      <c r="K611" s="2">
        <v>0</v>
      </c>
      <c r="L611" s="2">
        <v>0</v>
      </c>
      <c r="M611" s="2">
        <v>0</v>
      </c>
      <c r="N611" s="2">
        <v>0</v>
      </c>
      <c r="O611" s="2">
        <v>0</v>
      </c>
    </row>
    <row r="612" spans="1:15" x14ac:dyDescent="0.3">
      <c r="A612" t="str">
        <f t="shared" si="10"/>
        <v>NEWSMYRNA-NCP RP ONPK</v>
      </c>
      <c r="B612" t="s">
        <v>195</v>
      </c>
      <c r="C612" t="s">
        <v>52</v>
      </c>
      <c r="D612" t="s">
        <v>196</v>
      </c>
      <c r="E612" s="2">
        <v>0</v>
      </c>
      <c r="F612" s="2">
        <v>0</v>
      </c>
      <c r="G612" s="2">
        <v>0</v>
      </c>
      <c r="H612" s="2">
        <v>0</v>
      </c>
      <c r="I612" s="2">
        <v>0</v>
      </c>
      <c r="J612" s="2">
        <v>0</v>
      </c>
      <c r="K612" s="2">
        <v>0</v>
      </c>
      <c r="L612" s="2">
        <v>0</v>
      </c>
      <c r="M612" s="2">
        <v>0</v>
      </c>
      <c r="N612" s="2">
        <v>0</v>
      </c>
      <c r="O612" s="2">
        <v>0</v>
      </c>
    </row>
    <row r="613" spans="1:15" x14ac:dyDescent="0.3">
      <c r="A613" t="str">
        <f t="shared" si="10"/>
        <v>NEWSMYRNA-NCP RP OFFPK</v>
      </c>
      <c r="B613" t="s">
        <v>195</v>
      </c>
      <c r="C613" t="s">
        <v>53</v>
      </c>
      <c r="D613" t="s">
        <v>196</v>
      </c>
      <c r="E613" s="2">
        <v>0</v>
      </c>
      <c r="F613" s="2">
        <v>0</v>
      </c>
      <c r="G613" s="2">
        <v>0</v>
      </c>
      <c r="H613" s="2">
        <v>0</v>
      </c>
      <c r="I613" s="2">
        <v>0</v>
      </c>
      <c r="J613" s="2">
        <v>0</v>
      </c>
      <c r="K613" s="2">
        <v>0</v>
      </c>
      <c r="L613" s="2">
        <v>0</v>
      </c>
      <c r="M613" s="2">
        <v>0</v>
      </c>
      <c r="N613" s="2">
        <v>0</v>
      </c>
      <c r="O613" s="2">
        <v>0</v>
      </c>
    </row>
    <row r="614" spans="1:15" x14ac:dyDescent="0.3">
      <c r="A614" t="str">
        <f t="shared" si="10"/>
        <v>NEWSMYRNA-GCP RP</v>
      </c>
      <c r="B614" t="s">
        <v>195</v>
      </c>
      <c r="C614" t="s">
        <v>54</v>
      </c>
      <c r="D614" t="s">
        <v>196</v>
      </c>
      <c r="E614" s="2">
        <v>0</v>
      </c>
      <c r="F614" s="2">
        <v>0</v>
      </c>
      <c r="G614" s="2">
        <v>0</v>
      </c>
      <c r="H614" s="2">
        <v>0</v>
      </c>
      <c r="I614" s="2">
        <v>0</v>
      </c>
      <c r="J614" s="2">
        <v>0</v>
      </c>
      <c r="K614" s="2">
        <v>0</v>
      </c>
      <c r="L614" s="2">
        <v>0</v>
      </c>
      <c r="M614" s="2">
        <v>0</v>
      </c>
      <c r="N614" s="2">
        <v>0</v>
      </c>
      <c r="O614" s="2">
        <v>0</v>
      </c>
    </row>
    <row r="615" spans="1:15" x14ac:dyDescent="0.3">
      <c r="A615" t="str">
        <f t="shared" si="10"/>
        <v>NEWSMYRNA-GCP RP ONPK</v>
      </c>
      <c r="B615" t="s">
        <v>195</v>
      </c>
      <c r="C615" t="s">
        <v>55</v>
      </c>
      <c r="D615" t="s">
        <v>196</v>
      </c>
      <c r="E615" s="2">
        <v>0</v>
      </c>
      <c r="F615" s="2">
        <v>0</v>
      </c>
      <c r="G615" s="2">
        <v>0</v>
      </c>
      <c r="H615" s="2">
        <v>0</v>
      </c>
      <c r="I615" s="2">
        <v>0</v>
      </c>
      <c r="J615" s="2">
        <v>0</v>
      </c>
      <c r="K615" s="2">
        <v>0</v>
      </c>
      <c r="L615" s="2">
        <v>0</v>
      </c>
      <c r="M615" s="2">
        <v>0</v>
      </c>
      <c r="N615" s="2">
        <v>0</v>
      </c>
      <c r="O615" s="2">
        <v>0</v>
      </c>
    </row>
    <row r="616" spans="1:15" x14ac:dyDescent="0.3">
      <c r="A616" t="str">
        <f t="shared" si="10"/>
        <v>NEWSMYRNA-GCP RP OFFPK</v>
      </c>
      <c r="B616" t="s">
        <v>195</v>
      </c>
      <c r="C616" t="s">
        <v>56</v>
      </c>
      <c r="D616" t="s">
        <v>196</v>
      </c>
      <c r="E616" s="2">
        <v>0</v>
      </c>
      <c r="F616" s="2">
        <v>0</v>
      </c>
      <c r="G616" s="2">
        <v>0</v>
      </c>
      <c r="H616" s="2">
        <v>0</v>
      </c>
      <c r="I616" s="2">
        <v>0</v>
      </c>
      <c r="J616" s="2">
        <v>0</v>
      </c>
      <c r="K616" s="2">
        <v>0</v>
      </c>
      <c r="L616" s="2">
        <v>0</v>
      </c>
      <c r="M616" s="2">
        <v>0</v>
      </c>
      <c r="N616" s="2">
        <v>0</v>
      </c>
      <c r="O616" s="2">
        <v>0</v>
      </c>
    </row>
    <row r="617" spans="1:15" x14ac:dyDescent="0.3">
      <c r="A617" t="str">
        <f t="shared" si="10"/>
        <v>NEWSMYRNA-CP RP</v>
      </c>
      <c r="B617" t="s">
        <v>195</v>
      </c>
      <c r="C617" t="s">
        <v>57</v>
      </c>
      <c r="D617" t="s">
        <v>196</v>
      </c>
      <c r="E617" s="2">
        <v>0</v>
      </c>
      <c r="F617" s="2">
        <v>0</v>
      </c>
      <c r="G617" s="2">
        <v>0</v>
      </c>
      <c r="H617" s="2">
        <v>0</v>
      </c>
      <c r="I617" s="2">
        <v>0</v>
      </c>
      <c r="J617" s="2">
        <v>0</v>
      </c>
      <c r="K617" s="2">
        <v>0</v>
      </c>
      <c r="L617" s="2">
        <v>0</v>
      </c>
      <c r="M617" s="2">
        <v>0</v>
      </c>
      <c r="N617" s="2">
        <v>0</v>
      </c>
      <c r="O617" s="2">
        <v>0</v>
      </c>
    </row>
    <row r="618" spans="1:15" x14ac:dyDescent="0.3">
      <c r="A618" t="str">
        <f t="shared" si="10"/>
        <v>NEWSMYRNA-SAMPLE SIZE:</v>
      </c>
      <c r="B618" t="s">
        <v>195</v>
      </c>
      <c r="C618" t="s">
        <v>58</v>
      </c>
    </row>
    <row r="619" spans="1:15" x14ac:dyDescent="0.3">
      <c r="A619" t="str">
        <f t="shared" si="10"/>
        <v>NEWSMYRNA-GCPSZ</v>
      </c>
      <c r="B619" t="s">
        <v>195</v>
      </c>
      <c r="C619" t="s">
        <v>59</v>
      </c>
      <c r="D619" t="s">
        <v>196</v>
      </c>
      <c r="E619">
        <v>1</v>
      </c>
      <c r="F619">
        <v>1</v>
      </c>
      <c r="G619">
        <v>1</v>
      </c>
      <c r="H619">
        <v>1</v>
      </c>
      <c r="I619">
        <v>1</v>
      </c>
      <c r="J619">
        <v>1</v>
      </c>
      <c r="K619">
        <v>1</v>
      </c>
      <c r="L619">
        <v>1</v>
      </c>
      <c r="M619">
        <v>1</v>
      </c>
      <c r="N619">
        <v>1</v>
      </c>
      <c r="O619">
        <v>1</v>
      </c>
    </row>
    <row r="620" spans="1:15" x14ac:dyDescent="0.3">
      <c r="A620" t="str">
        <f t="shared" si="10"/>
        <v>NEWSMYRNA-GCPSZ ONPK</v>
      </c>
      <c r="B620" t="s">
        <v>195</v>
      </c>
      <c r="C620" t="s">
        <v>60</v>
      </c>
      <c r="D620" t="s">
        <v>196</v>
      </c>
      <c r="E620">
        <v>1</v>
      </c>
      <c r="F620">
        <v>1</v>
      </c>
      <c r="G620">
        <v>1</v>
      </c>
      <c r="H620">
        <v>1</v>
      </c>
      <c r="I620">
        <v>1</v>
      </c>
      <c r="J620">
        <v>1</v>
      </c>
      <c r="K620">
        <v>1</v>
      </c>
      <c r="L620">
        <v>1</v>
      </c>
      <c r="M620">
        <v>1</v>
      </c>
      <c r="N620">
        <v>1</v>
      </c>
      <c r="O620">
        <v>1</v>
      </c>
    </row>
    <row r="621" spans="1:15" x14ac:dyDescent="0.3">
      <c r="A621" t="str">
        <f t="shared" si="10"/>
        <v>NEWSMYRNA-GCPSZ OFFPK</v>
      </c>
      <c r="B621" t="s">
        <v>195</v>
      </c>
      <c r="C621" t="s">
        <v>61</v>
      </c>
      <c r="D621" t="s">
        <v>196</v>
      </c>
      <c r="E621">
        <v>1</v>
      </c>
      <c r="F621">
        <v>1</v>
      </c>
      <c r="G621">
        <v>1</v>
      </c>
      <c r="H621">
        <v>1</v>
      </c>
      <c r="I621">
        <v>1</v>
      </c>
      <c r="J621">
        <v>1</v>
      </c>
      <c r="K621">
        <v>1</v>
      </c>
      <c r="L621">
        <v>1</v>
      </c>
      <c r="M621">
        <v>1</v>
      </c>
      <c r="N621">
        <v>1</v>
      </c>
      <c r="O621">
        <v>1</v>
      </c>
    </row>
    <row r="622" spans="1:15" x14ac:dyDescent="0.3">
      <c r="A622" t="str">
        <f t="shared" si="10"/>
        <v>NEWSMYRNA-CPSZ</v>
      </c>
      <c r="B622" t="s">
        <v>195</v>
      </c>
      <c r="C622" t="s">
        <v>62</v>
      </c>
      <c r="D622" t="s">
        <v>196</v>
      </c>
      <c r="E622">
        <v>1</v>
      </c>
      <c r="F622">
        <v>1</v>
      </c>
      <c r="G622">
        <v>1</v>
      </c>
      <c r="H622">
        <v>1</v>
      </c>
      <c r="I622">
        <v>1</v>
      </c>
      <c r="J622">
        <v>1</v>
      </c>
      <c r="K622">
        <v>1</v>
      </c>
      <c r="L622">
        <v>1</v>
      </c>
      <c r="M622">
        <v>1</v>
      </c>
      <c r="N622">
        <v>1</v>
      </c>
      <c r="O622">
        <v>1</v>
      </c>
    </row>
    <row r="623" spans="1:15" x14ac:dyDescent="0.3">
      <c r="A623" t="str">
        <f t="shared" si="10"/>
        <v xml:space="preserve">OL01 -Outdoor Lighting (Modeled Rate Class) </v>
      </c>
      <c r="B623" t="s">
        <v>206</v>
      </c>
      <c r="C623" t="s">
        <v>207</v>
      </c>
    </row>
    <row r="624" spans="1:15" x14ac:dyDescent="0.3">
      <c r="A624" t="str">
        <f t="shared" si="10"/>
        <v xml:space="preserve">OL01-MONTH </v>
      </c>
      <c r="B624" t="s">
        <v>208</v>
      </c>
      <c r="C624" t="s">
        <v>3</v>
      </c>
      <c r="D624" s="1">
        <v>41640</v>
      </c>
      <c r="E624" s="1">
        <v>41671</v>
      </c>
      <c r="F624" s="1">
        <v>41699</v>
      </c>
      <c r="G624" s="1">
        <v>41730</v>
      </c>
      <c r="H624" s="1">
        <v>41760</v>
      </c>
      <c r="I624" s="1">
        <v>41791</v>
      </c>
      <c r="J624" s="1">
        <v>41821</v>
      </c>
      <c r="K624" s="1">
        <v>41852</v>
      </c>
      <c r="L624" s="1">
        <v>41883</v>
      </c>
      <c r="M624" s="1">
        <v>41913</v>
      </c>
      <c r="N624" s="1">
        <v>41944</v>
      </c>
      <c r="O624" s="1">
        <v>41974</v>
      </c>
    </row>
    <row r="625" spans="1:15" x14ac:dyDescent="0.3">
      <c r="A625" t="str">
        <f t="shared" si="10"/>
        <v xml:space="preserve">OL01-CUSTOMERS </v>
      </c>
      <c r="B625" t="s">
        <v>208</v>
      </c>
      <c r="C625" t="s">
        <v>4</v>
      </c>
      <c r="D625">
        <v>5716</v>
      </c>
      <c r="E625">
        <v>5710</v>
      </c>
      <c r="F625">
        <v>5690</v>
      </c>
      <c r="G625">
        <v>5677</v>
      </c>
      <c r="H625">
        <v>5652</v>
      </c>
      <c r="I625">
        <v>5642</v>
      </c>
      <c r="J625">
        <v>5631</v>
      </c>
      <c r="K625">
        <v>5610</v>
      </c>
      <c r="L625">
        <v>5596</v>
      </c>
      <c r="M625">
        <v>5581</v>
      </c>
      <c r="N625">
        <v>5565</v>
      </c>
      <c r="O625">
        <v>5561</v>
      </c>
    </row>
    <row r="626" spans="1:15" x14ac:dyDescent="0.3">
      <c r="A626" t="str">
        <f t="shared" si="10"/>
        <v xml:space="preserve">OL01-SALES </v>
      </c>
      <c r="B626" t="s">
        <v>208</v>
      </c>
      <c r="C626" t="s">
        <v>5</v>
      </c>
      <c r="D626">
        <v>8343468</v>
      </c>
      <c r="E626">
        <v>8391244</v>
      </c>
      <c r="F626">
        <v>8418247</v>
      </c>
      <c r="G626">
        <v>8357365</v>
      </c>
      <c r="H626">
        <v>8450594</v>
      </c>
      <c r="I626">
        <v>8398239</v>
      </c>
      <c r="J626">
        <v>8430525</v>
      </c>
      <c r="K626">
        <v>8390365</v>
      </c>
      <c r="L626">
        <v>8370078</v>
      </c>
      <c r="M626">
        <v>8392416</v>
      </c>
      <c r="N626">
        <v>8319243</v>
      </c>
      <c r="O626">
        <v>8391802</v>
      </c>
    </row>
    <row r="627" spans="1:15" x14ac:dyDescent="0.3">
      <c r="A627" t="str">
        <f t="shared" si="10"/>
        <v>OL01-KW</v>
      </c>
      <c r="B627" t="s">
        <v>208</v>
      </c>
      <c r="C627" t="s">
        <v>6</v>
      </c>
    </row>
    <row r="628" spans="1:15" x14ac:dyDescent="0.3">
      <c r="A628" t="str">
        <f t="shared" si="10"/>
        <v>OL01-N</v>
      </c>
      <c r="B628" t="s">
        <v>208</v>
      </c>
      <c r="C628" t="s">
        <v>7</v>
      </c>
      <c r="D628">
        <v>1</v>
      </c>
      <c r="E628">
        <v>1</v>
      </c>
      <c r="F628">
        <v>1</v>
      </c>
      <c r="G628">
        <v>1</v>
      </c>
      <c r="H628">
        <v>1</v>
      </c>
      <c r="I628">
        <v>1</v>
      </c>
      <c r="J628">
        <v>1</v>
      </c>
      <c r="K628">
        <v>1</v>
      </c>
      <c r="L628">
        <v>1</v>
      </c>
      <c r="M628">
        <v>1</v>
      </c>
      <c r="N628">
        <v>1</v>
      </c>
      <c r="O628">
        <v>1</v>
      </c>
    </row>
    <row r="629" spans="1:15" x14ac:dyDescent="0.3">
      <c r="A629" t="str">
        <f t="shared" si="10"/>
        <v>OL01-RLR ENERGY:</v>
      </c>
      <c r="B629" t="s">
        <v>208</v>
      </c>
      <c r="C629" t="s">
        <v>8</v>
      </c>
    </row>
    <row r="630" spans="1:15" x14ac:dyDescent="0.3">
      <c r="A630" t="str">
        <f t="shared" si="10"/>
        <v>OL01-KWH</v>
      </c>
      <c r="B630" t="s">
        <v>208</v>
      </c>
      <c r="C630" t="s">
        <v>9</v>
      </c>
      <c r="D630">
        <v>8343468</v>
      </c>
      <c r="E630">
        <v>8391244</v>
      </c>
      <c r="F630">
        <v>8418247</v>
      </c>
      <c r="G630">
        <v>8357365</v>
      </c>
      <c r="H630">
        <v>8450594</v>
      </c>
      <c r="I630">
        <v>8398239</v>
      </c>
      <c r="J630">
        <v>8430525</v>
      </c>
      <c r="K630">
        <v>8390365</v>
      </c>
      <c r="L630">
        <v>8370078</v>
      </c>
      <c r="M630">
        <v>8392416</v>
      </c>
      <c r="N630">
        <v>8298126</v>
      </c>
      <c r="O630">
        <v>8391802</v>
      </c>
    </row>
    <row r="631" spans="1:15" x14ac:dyDescent="0.3">
      <c r="A631" t="str">
        <f t="shared" si="10"/>
        <v>OL01-KWH ONPK</v>
      </c>
      <c r="B631" t="s">
        <v>208</v>
      </c>
      <c r="C631" t="s">
        <v>10</v>
      </c>
      <c r="D631">
        <v>2279203</v>
      </c>
      <c r="E631">
        <v>2217305</v>
      </c>
      <c r="F631">
        <v>1905077</v>
      </c>
      <c r="G631">
        <v>689841</v>
      </c>
      <c r="H631">
        <v>548481</v>
      </c>
      <c r="I631">
        <v>453879</v>
      </c>
      <c r="J631">
        <v>445645</v>
      </c>
      <c r="K631">
        <v>548308</v>
      </c>
      <c r="L631">
        <v>792840</v>
      </c>
      <c r="M631">
        <v>1061675</v>
      </c>
      <c r="N631">
        <v>1863486</v>
      </c>
      <c r="O631">
        <v>2205580</v>
      </c>
    </row>
    <row r="632" spans="1:15" x14ac:dyDescent="0.3">
      <c r="A632" t="str">
        <f t="shared" si="10"/>
        <v>OL01-KWH OFFPK</v>
      </c>
      <c r="B632" t="s">
        <v>208</v>
      </c>
      <c r="C632" t="s">
        <v>11</v>
      </c>
      <c r="D632">
        <v>6064265</v>
      </c>
      <c r="E632">
        <v>6173939</v>
      </c>
      <c r="F632">
        <v>6513170</v>
      </c>
      <c r="G632">
        <v>7667524</v>
      </c>
      <c r="H632">
        <v>7902113</v>
      </c>
      <c r="I632">
        <v>7944360</v>
      </c>
      <c r="J632">
        <v>7984880</v>
      </c>
      <c r="K632">
        <v>7842057</v>
      </c>
      <c r="L632">
        <v>7577238</v>
      </c>
      <c r="M632">
        <v>7330741</v>
      </c>
      <c r="N632">
        <v>6434641</v>
      </c>
      <c r="O632">
        <v>6186222</v>
      </c>
    </row>
    <row r="633" spans="1:15" x14ac:dyDescent="0.3">
      <c r="A633" t="str">
        <f t="shared" si="10"/>
        <v>OL01-KWH ONPK%</v>
      </c>
      <c r="B633" t="s">
        <v>208</v>
      </c>
      <c r="C633" t="s">
        <v>12</v>
      </c>
      <c r="D633" s="2">
        <v>0.27317000000000002</v>
      </c>
      <c r="E633" s="2">
        <v>0.26423999999999997</v>
      </c>
      <c r="F633" s="2">
        <v>0.2263</v>
      </c>
      <c r="G633" s="2">
        <v>8.2540000000000002E-2</v>
      </c>
      <c r="H633" s="2">
        <v>6.4899999999999999E-2</v>
      </c>
      <c r="I633" s="2">
        <v>5.4039999999999998E-2</v>
      </c>
      <c r="J633" s="2">
        <v>5.2859999999999997E-2</v>
      </c>
      <c r="K633" s="2">
        <v>6.5350000000000005E-2</v>
      </c>
      <c r="L633" s="2">
        <v>9.4719999999999999E-2</v>
      </c>
      <c r="M633" s="2">
        <v>0.1265</v>
      </c>
      <c r="N633" s="2">
        <v>0.22456999999999999</v>
      </c>
      <c r="O633" s="2">
        <v>0.26283000000000001</v>
      </c>
    </row>
    <row r="634" spans="1:15" x14ac:dyDescent="0.3">
      <c r="A634" t="str">
        <f t="shared" si="10"/>
        <v>OL01-KWH OFFPK%</v>
      </c>
      <c r="B634" t="s">
        <v>208</v>
      </c>
      <c r="C634" t="s">
        <v>13</v>
      </c>
      <c r="D634" s="2">
        <v>0.72682999999999998</v>
      </c>
      <c r="E634" s="2">
        <v>0.73575999999999997</v>
      </c>
      <c r="F634" s="2">
        <v>0.77370000000000005</v>
      </c>
      <c r="G634" s="2">
        <v>0.91746000000000005</v>
      </c>
      <c r="H634" s="2">
        <v>0.93510000000000004</v>
      </c>
      <c r="I634" s="2">
        <v>0.94596000000000002</v>
      </c>
      <c r="J634" s="2">
        <v>0.94713999999999998</v>
      </c>
      <c r="K634" s="2">
        <v>0.93464999999999998</v>
      </c>
      <c r="L634" s="2">
        <v>0.90527999999999997</v>
      </c>
      <c r="M634" s="2">
        <v>0.87350000000000005</v>
      </c>
      <c r="N634" s="2">
        <v>0.77542999999999995</v>
      </c>
      <c r="O634" s="2">
        <v>0.73716999999999999</v>
      </c>
    </row>
    <row r="635" spans="1:15" x14ac:dyDescent="0.3">
      <c r="A635" t="str">
        <f t="shared" si="10"/>
        <v>OL01-DEMAND (KW):</v>
      </c>
      <c r="B635" t="s">
        <v>208</v>
      </c>
      <c r="C635" t="s">
        <v>14</v>
      </c>
    </row>
    <row r="636" spans="1:15" x14ac:dyDescent="0.3">
      <c r="A636" t="str">
        <f t="shared" si="10"/>
        <v>OL01-NCP</v>
      </c>
      <c r="B636" t="s">
        <v>208</v>
      </c>
      <c r="C636" t="s">
        <v>15</v>
      </c>
      <c r="D636">
        <v>20308</v>
      </c>
      <c r="E636">
        <v>23536</v>
      </c>
      <c r="F636">
        <v>22679</v>
      </c>
      <c r="G636">
        <v>24797</v>
      </c>
      <c r="H636">
        <v>25707</v>
      </c>
      <c r="I636">
        <v>27201</v>
      </c>
      <c r="J636">
        <v>26082</v>
      </c>
      <c r="K636">
        <v>24714</v>
      </c>
      <c r="L636">
        <v>23891</v>
      </c>
      <c r="M636">
        <v>21754</v>
      </c>
      <c r="N636">
        <v>21117</v>
      </c>
      <c r="O636">
        <v>20192</v>
      </c>
    </row>
    <row r="637" spans="1:15" x14ac:dyDescent="0.3">
      <c r="A637" t="str">
        <f t="shared" si="10"/>
        <v>OL01-NCP ONPK</v>
      </c>
      <c r="B637" t="s">
        <v>208</v>
      </c>
      <c r="C637" t="s">
        <v>16</v>
      </c>
      <c r="D637">
        <v>20308</v>
      </c>
      <c r="E637">
        <v>23536</v>
      </c>
      <c r="F637">
        <v>22679</v>
      </c>
      <c r="G637">
        <v>24797</v>
      </c>
      <c r="H637">
        <v>25707</v>
      </c>
      <c r="I637">
        <v>23578</v>
      </c>
      <c r="J637">
        <v>22608</v>
      </c>
      <c r="K637">
        <v>24714</v>
      </c>
      <c r="L637">
        <v>23891</v>
      </c>
      <c r="M637">
        <v>21754</v>
      </c>
      <c r="N637">
        <v>21117</v>
      </c>
      <c r="O637">
        <v>20192</v>
      </c>
    </row>
    <row r="638" spans="1:15" x14ac:dyDescent="0.3">
      <c r="A638" t="str">
        <f t="shared" si="10"/>
        <v>OL01-NCP OFFPK</v>
      </c>
      <c r="B638" t="s">
        <v>208</v>
      </c>
      <c r="C638" t="s">
        <v>17</v>
      </c>
      <c r="D638">
        <v>20308</v>
      </c>
      <c r="E638">
        <v>23536</v>
      </c>
      <c r="F638">
        <v>22679</v>
      </c>
      <c r="G638">
        <v>24797</v>
      </c>
      <c r="H638">
        <v>25707</v>
      </c>
      <c r="I638">
        <v>27201</v>
      </c>
      <c r="J638">
        <v>26082</v>
      </c>
      <c r="K638">
        <v>24714</v>
      </c>
      <c r="L638">
        <v>23891</v>
      </c>
      <c r="M638">
        <v>21754</v>
      </c>
      <c r="N638">
        <v>21117</v>
      </c>
      <c r="O638">
        <v>20192</v>
      </c>
    </row>
    <row r="639" spans="1:15" x14ac:dyDescent="0.3">
      <c r="A639" t="str">
        <f t="shared" si="10"/>
        <v>OL01-GCP DATE</v>
      </c>
      <c r="B639" t="s">
        <v>208</v>
      </c>
      <c r="C639" t="s">
        <v>18</v>
      </c>
      <c r="D639" t="s">
        <v>112</v>
      </c>
      <c r="E639" t="s">
        <v>209</v>
      </c>
      <c r="F639" t="s">
        <v>197</v>
      </c>
      <c r="G639" t="s">
        <v>198</v>
      </c>
      <c r="H639" t="s">
        <v>70</v>
      </c>
      <c r="I639" t="s">
        <v>199</v>
      </c>
      <c r="J639" t="s">
        <v>200</v>
      </c>
      <c r="K639" t="s">
        <v>201</v>
      </c>
      <c r="L639" t="s">
        <v>118</v>
      </c>
      <c r="M639" t="s">
        <v>202</v>
      </c>
      <c r="N639" t="s">
        <v>203</v>
      </c>
      <c r="O639" t="s">
        <v>204</v>
      </c>
    </row>
    <row r="640" spans="1:15" x14ac:dyDescent="0.3">
      <c r="A640" t="str">
        <f t="shared" si="10"/>
        <v>OL01-GCP TIME</v>
      </c>
      <c r="B640" t="s">
        <v>208</v>
      </c>
      <c r="C640" t="s">
        <v>31</v>
      </c>
      <c r="D640" t="s">
        <v>205</v>
      </c>
      <c r="E640" t="s">
        <v>205</v>
      </c>
      <c r="F640" t="s">
        <v>205</v>
      </c>
      <c r="G640" t="s">
        <v>205</v>
      </c>
      <c r="H640" t="s">
        <v>205</v>
      </c>
      <c r="I640" t="s">
        <v>205</v>
      </c>
      <c r="J640" t="s">
        <v>205</v>
      </c>
      <c r="K640" t="s">
        <v>205</v>
      </c>
      <c r="L640" t="s">
        <v>205</v>
      </c>
      <c r="M640" t="s">
        <v>205</v>
      </c>
      <c r="N640" t="s">
        <v>205</v>
      </c>
      <c r="O640" t="s">
        <v>205</v>
      </c>
    </row>
    <row r="641" spans="1:15" x14ac:dyDescent="0.3">
      <c r="A641" t="str">
        <f t="shared" si="10"/>
        <v>OL01-GCP</v>
      </c>
      <c r="B641" t="s">
        <v>208</v>
      </c>
      <c r="C641" t="s">
        <v>36</v>
      </c>
      <c r="D641">
        <v>20308</v>
      </c>
      <c r="E641">
        <v>23536</v>
      </c>
      <c r="F641">
        <v>22679</v>
      </c>
      <c r="G641">
        <v>24797</v>
      </c>
      <c r="H641">
        <v>25707</v>
      </c>
      <c r="I641">
        <v>27201</v>
      </c>
      <c r="J641">
        <v>26082</v>
      </c>
      <c r="K641">
        <v>24714</v>
      </c>
      <c r="L641">
        <v>23891</v>
      </c>
      <c r="M641">
        <v>21754</v>
      </c>
      <c r="N641">
        <v>21117</v>
      </c>
      <c r="O641">
        <v>20192</v>
      </c>
    </row>
    <row r="642" spans="1:15" x14ac:dyDescent="0.3">
      <c r="A642" t="str">
        <f t="shared" si="10"/>
        <v>OL01-GCP ONPK</v>
      </c>
      <c r="B642" t="s">
        <v>208</v>
      </c>
      <c r="C642" t="s">
        <v>37</v>
      </c>
      <c r="D642">
        <v>20308</v>
      </c>
      <c r="E642">
        <v>23536</v>
      </c>
      <c r="F642">
        <v>22679</v>
      </c>
      <c r="G642">
        <v>24797</v>
      </c>
      <c r="H642">
        <v>25707</v>
      </c>
      <c r="I642">
        <v>23578</v>
      </c>
      <c r="J642">
        <v>22608</v>
      </c>
      <c r="K642">
        <v>24714</v>
      </c>
      <c r="L642">
        <v>23891</v>
      </c>
      <c r="M642">
        <v>21754</v>
      </c>
      <c r="N642">
        <v>21117</v>
      </c>
      <c r="O642">
        <v>20192</v>
      </c>
    </row>
    <row r="643" spans="1:15" x14ac:dyDescent="0.3">
      <c r="A643" t="str">
        <f t="shared" si="10"/>
        <v>OL01-GCP OFFPK</v>
      </c>
      <c r="B643" t="s">
        <v>208</v>
      </c>
      <c r="C643" t="s">
        <v>38</v>
      </c>
      <c r="D643">
        <v>20308</v>
      </c>
      <c r="E643">
        <v>23536</v>
      </c>
      <c r="F643">
        <v>22679</v>
      </c>
      <c r="G643">
        <v>24797</v>
      </c>
      <c r="H643">
        <v>25707</v>
      </c>
      <c r="I643">
        <v>27201</v>
      </c>
      <c r="J643">
        <v>26082</v>
      </c>
      <c r="K643">
        <v>24714</v>
      </c>
      <c r="L643">
        <v>23891</v>
      </c>
      <c r="M643">
        <v>21754</v>
      </c>
      <c r="N643">
        <v>21117</v>
      </c>
      <c r="O643">
        <v>20192</v>
      </c>
    </row>
    <row r="644" spans="1:15" x14ac:dyDescent="0.3">
      <c r="A644" t="str">
        <f t="shared" si="10"/>
        <v>OL01-CP</v>
      </c>
      <c r="B644" t="s">
        <v>208</v>
      </c>
      <c r="C644" t="s">
        <v>39</v>
      </c>
      <c r="D644">
        <v>2375</v>
      </c>
      <c r="E644">
        <v>0</v>
      </c>
      <c r="F644">
        <v>0</v>
      </c>
      <c r="G644">
        <v>0</v>
      </c>
      <c r="H644">
        <v>0</v>
      </c>
      <c r="I644">
        <v>0</v>
      </c>
      <c r="J644">
        <v>0</v>
      </c>
      <c r="K644">
        <v>0</v>
      </c>
      <c r="L644">
        <v>0</v>
      </c>
      <c r="M644">
        <v>0</v>
      </c>
      <c r="N644">
        <v>0</v>
      </c>
      <c r="O644">
        <v>0</v>
      </c>
    </row>
    <row r="645" spans="1:15" x14ac:dyDescent="0.3">
      <c r="A645" t="str">
        <f t="shared" ref="A645:A708" si="11">CONCATENATE(B645,"-",C645)</f>
        <v>OL01-PERIOD START</v>
      </c>
      <c r="B645" t="s">
        <v>208</v>
      </c>
      <c r="C645" t="s">
        <v>40</v>
      </c>
      <c r="D645" s="3">
        <v>41640</v>
      </c>
      <c r="E645" s="3">
        <v>41671</v>
      </c>
      <c r="F645" s="3">
        <v>41699</v>
      </c>
      <c r="G645" s="3">
        <v>41730</v>
      </c>
      <c r="H645" s="3">
        <v>41760</v>
      </c>
      <c r="I645" s="3">
        <v>41791</v>
      </c>
      <c r="J645" s="3">
        <v>41821</v>
      </c>
      <c r="K645" s="3">
        <v>41852</v>
      </c>
      <c r="L645" s="3">
        <v>41883</v>
      </c>
      <c r="M645" s="3">
        <v>41913</v>
      </c>
      <c r="N645" s="3">
        <v>41944</v>
      </c>
      <c r="O645" s="3">
        <v>41974</v>
      </c>
    </row>
    <row r="646" spans="1:15" x14ac:dyDescent="0.3">
      <c r="A646" t="str">
        <f t="shared" si="11"/>
        <v>OL01-NCP LF</v>
      </c>
      <c r="B646" t="s">
        <v>208</v>
      </c>
      <c r="C646" t="s">
        <v>41</v>
      </c>
      <c r="D646" s="2">
        <v>0.55220000000000002</v>
      </c>
      <c r="E646" s="2">
        <v>0.53059999999999996</v>
      </c>
      <c r="F646" s="2">
        <v>0.49959999999999999</v>
      </c>
      <c r="G646" s="2">
        <v>0.46810000000000002</v>
      </c>
      <c r="H646" s="2">
        <v>0.44180000000000003</v>
      </c>
      <c r="I646" s="2">
        <v>0.42880000000000001</v>
      </c>
      <c r="J646" s="2">
        <v>0.4345</v>
      </c>
      <c r="K646" s="2">
        <v>0.45629999999999998</v>
      </c>
      <c r="L646" s="2">
        <v>0.48659999999999998</v>
      </c>
      <c r="M646" s="2">
        <v>0.51849999999999996</v>
      </c>
      <c r="N646" s="2">
        <v>0.54579999999999995</v>
      </c>
      <c r="O646" s="2">
        <v>0.55859999999999999</v>
      </c>
    </row>
    <row r="647" spans="1:15" x14ac:dyDescent="0.3">
      <c r="A647" t="str">
        <f t="shared" si="11"/>
        <v>OL01-NCP LF ONPK</v>
      </c>
      <c r="B647" t="s">
        <v>208</v>
      </c>
      <c r="C647" t="s">
        <v>42</v>
      </c>
      <c r="D647" s="2">
        <v>0.63770000000000004</v>
      </c>
      <c r="E647" s="2">
        <v>0.58879999999999999</v>
      </c>
      <c r="F647" s="2">
        <v>0.5</v>
      </c>
      <c r="G647" s="2">
        <v>0.14050000000000001</v>
      </c>
      <c r="H647" s="2">
        <v>0.1129</v>
      </c>
      <c r="I647" s="2">
        <v>0.1019</v>
      </c>
      <c r="J647" s="2">
        <v>9.9599999999999994E-2</v>
      </c>
      <c r="K647" s="2">
        <v>0.1174</v>
      </c>
      <c r="L647" s="2">
        <v>0.17560000000000001</v>
      </c>
      <c r="M647" s="2">
        <v>0.23580000000000001</v>
      </c>
      <c r="N647" s="2">
        <v>0.5806</v>
      </c>
      <c r="O647" s="2">
        <v>0.62060000000000004</v>
      </c>
    </row>
    <row r="648" spans="1:15" x14ac:dyDescent="0.3">
      <c r="A648" t="str">
        <f t="shared" si="11"/>
        <v>OL01-NCP LF OFFPK</v>
      </c>
      <c r="B648" t="s">
        <v>208</v>
      </c>
      <c r="C648" t="s">
        <v>43</v>
      </c>
      <c r="D648" s="2">
        <v>0.52569999999999995</v>
      </c>
      <c r="E648" s="2">
        <v>0.51229999999999998</v>
      </c>
      <c r="F648" s="2">
        <v>0.49940000000000001</v>
      </c>
      <c r="G648" s="2">
        <v>0.59240000000000004</v>
      </c>
      <c r="H648" s="2">
        <v>0.55389999999999995</v>
      </c>
      <c r="I648" s="2">
        <v>0.55000000000000004</v>
      </c>
      <c r="J648" s="2">
        <v>0.56069999999999998</v>
      </c>
      <c r="K648" s="2">
        <v>0.57169999999999999</v>
      </c>
      <c r="L648" s="2">
        <v>0.59730000000000005</v>
      </c>
      <c r="M648" s="2">
        <v>0.62749999999999995</v>
      </c>
      <c r="N648" s="2">
        <v>0.53649999999999998</v>
      </c>
      <c r="O648" s="2">
        <v>0.53939999999999999</v>
      </c>
    </row>
    <row r="649" spans="1:15" x14ac:dyDescent="0.3">
      <c r="A649" t="str">
        <f t="shared" si="11"/>
        <v>OL01-GCP CF</v>
      </c>
      <c r="B649" t="s">
        <v>208</v>
      </c>
      <c r="C649" t="s">
        <v>44</v>
      </c>
      <c r="D649" s="2">
        <v>1</v>
      </c>
      <c r="E649" s="2">
        <v>1</v>
      </c>
      <c r="F649" s="2">
        <v>1</v>
      </c>
      <c r="G649" s="2">
        <v>1</v>
      </c>
      <c r="H649" s="2">
        <v>1</v>
      </c>
      <c r="I649" s="2">
        <v>1</v>
      </c>
      <c r="J649" s="2">
        <v>1</v>
      </c>
      <c r="K649" s="2">
        <v>1</v>
      </c>
      <c r="L649" s="2">
        <v>1</v>
      </c>
      <c r="M649" s="2">
        <v>1</v>
      </c>
      <c r="N649" s="2">
        <v>1</v>
      </c>
      <c r="O649" s="2">
        <v>1</v>
      </c>
    </row>
    <row r="650" spans="1:15" x14ac:dyDescent="0.3">
      <c r="A650" t="str">
        <f t="shared" si="11"/>
        <v>OL01-CP CF</v>
      </c>
      <c r="B650" t="s">
        <v>208</v>
      </c>
      <c r="C650" t="s">
        <v>45</v>
      </c>
      <c r="D650" s="2">
        <v>0.1169</v>
      </c>
      <c r="E650" s="2">
        <v>0</v>
      </c>
      <c r="F650" s="2">
        <v>0</v>
      </c>
      <c r="G650" s="2">
        <v>0</v>
      </c>
      <c r="H650" s="2">
        <v>0</v>
      </c>
      <c r="I650" s="2">
        <v>0</v>
      </c>
      <c r="J650" s="2">
        <v>0</v>
      </c>
      <c r="K650" s="2">
        <v>0</v>
      </c>
      <c r="L650" s="2">
        <v>0</v>
      </c>
      <c r="M650" s="2">
        <v>0</v>
      </c>
      <c r="N650" s="2">
        <v>0</v>
      </c>
      <c r="O650" s="2">
        <v>0</v>
      </c>
    </row>
    <row r="651" spans="1:15" x14ac:dyDescent="0.3">
      <c r="A651" t="str">
        <f t="shared" si="11"/>
        <v>OL01-GCP LF</v>
      </c>
      <c r="B651" t="s">
        <v>208</v>
      </c>
      <c r="C651" t="s">
        <v>46</v>
      </c>
      <c r="D651" s="2">
        <v>0.55220000000000002</v>
      </c>
      <c r="E651" s="2">
        <v>0.53059999999999996</v>
      </c>
      <c r="F651" s="2">
        <v>0.49959999999999999</v>
      </c>
      <c r="G651" s="2">
        <v>0.46810000000000002</v>
      </c>
      <c r="H651" s="2">
        <v>0.44180000000000003</v>
      </c>
      <c r="I651" s="2">
        <v>0.42880000000000001</v>
      </c>
      <c r="J651" s="2">
        <v>0.4345</v>
      </c>
      <c r="K651" s="2">
        <v>0.45629999999999998</v>
      </c>
      <c r="L651" s="2">
        <v>0.48659999999999998</v>
      </c>
      <c r="M651" s="2">
        <v>0.51849999999999996</v>
      </c>
      <c r="N651" s="2">
        <v>0.54579999999999995</v>
      </c>
      <c r="O651" s="2">
        <v>0.55859999999999999</v>
      </c>
    </row>
    <row r="652" spans="1:15" x14ac:dyDescent="0.3">
      <c r="A652" t="str">
        <f t="shared" si="11"/>
        <v>OL01-GCP LF ONPK</v>
      </c>
      <c r="B652" t="s">
        <v>208</v>
      </c>
      <c r="C652" t="s">
        <v>47</v>
      </c>
      <c r="D652" s="2">
        <v>0.63770000000000004</v>
      </c>
      <c r="E652" s="2">
        <v>0.58879999999999999</v>
      </c>
      <c r="F652" s="2">
        <v>0.5</v>
      </c>
      <c r="G652" s="2">
        <v>0.14050000000000001</v>
      </c>
      <c r="H652" s="2">
        <v>0.1129</v>
      </c>
      <c r="I652" s="2">
        <v>0.1019</v>
      </c>
      <c r="J652" s="2">
        <v>9.9599999999999994E-2</v>
      </c>
      <c r="K652" s="2">
        <v>0.1174</v>
      </c>
      <c r="L652" s="2">
        <v>0.17560000000000001</v>
      </c>
      <c r="M652" s="2">
        <v>0.23580000000000001</v>
      </c>
      <c r="N652" s="2">
        <v>0.5806</v>
      </c>
      <c r="O652" s="2">
        <v>0.62060000000000004</v>
      </c>
    </row>
    <row r="653" spans="1:15" x14ac:dyDescent="0.3">
      <c r="A653" t="str">
        <f t="shared" si="11"/>
        <v>OL01-GCP LF OFFPK</v>
      </c>
      <c r="B653" t="s">
        <v>208</v>
      </c>
      <c r="C653" t="s">
        <v>48</v>
      </c>
      <c r="D653" s="2">
        <v>0.52569999999999995</v>
      </c>
      <c r="E653" s="2">
        <v>0.51229999999999998</v>
      </c>
      <c r="F653" s="2">
        <v>0.49940000000000001</v>
      </c>
      <c r="G653" s="2">
        <v>0.59240000000000004</v>
      </c>
      <c r="H653" s="2">
        <v>0.55389999999999995</v>
      </c>
      <c r="I653" s="2">
        <v>0.55000000000000004</v>
      </c>
      <c r="J653" s="2">
        <v>0.56069999999999998</v>
      </c>
      <c r="K653" s="2">
        <v>0.57169999999999999</v>
      </c>
      <c r="L653" s="2">
        <v>0.59730000000000005</v>
      </c>
      <c r="M653" s="2">
        <v>0.62749999999999995</v>
      </c>
      <c r="N653" s="2">
        <v>0.53649999999999998</v>
      </c>
      <c r="O653" s="2">
        <v>0.53939999999999999</v>
      </c>
    </row>
    <row r="654" spans="1:15" x14ac:dyDescent="0.3">
      <c r="A654" t="str">
        <f t="shared" si="11"/>
        <v>OL01-CP LF</v>
      </c>
      <c r="B654" t="s">
        <v>208</v>
      </c>
      <c r="C654" t="s">
        <v>49</v>
      </c>
      <c r="D654" s="2">
        <v>4.7222</v>
      </c>
      <c r="E654" s="2">
        <v>0</v>
      </c>
      <c r="F654" s="2">
        <v>0</v>
      </c>
      <c r="G654" s="2">
        <v>0</v>
      </c>
      <c r="H654" s="2">
        <v>0</v>
      </c>
      <c r="I654" s="2">
        <v>0</v>
      </c>
      <c r="J654" s="2">
        <v>0</v>
      </c>
      <c r="K654" s="2">
        <v>0</v>
      </c>
      <c r="L654" s="2">
        <v>0</v>
      </c>
      <c r="M654" s="2">
        <v>0</v>
      </c>
      <c r="N654" s="2">
        <v>0</v>
      </c>
      <c r="O654" s="2">
        <v>0</v>
      </c>
    </row>
    <row r="655" spans="1:15" x14ac:dyDescent="0.3">
      <c r="A655" t="str">
        <f t="shared" si="11"/>
        <v>OL01-REL PREC:</v>
      </c>
      <c r="B655" t="s">
        <v>208</v>
      </c>
      <c r="C655" t="s">
        <v>50</v>
      </c>
    </row>
    <row r="656" spans="1:15" x14ac:dyDescent="0.3">
      <c r="A656" t="str">
        <f t="shared" si="11"/>
        <v>OL01-NCP RP</v>
      </c>
      <c r="B656" t="s">
        <v>208</v>
      </c>
      <c r="C656" t="s">
        <v>51</v>
      </c>
      <c r="D656" s="2">
        <v>0</v>
      </c>
      <c r="E656" s="2">
        <v>0</v>
      </c>
      <c r="F656" s="2">
        <v>0</v>
      </c>
      <c r="G656" s="2">
        <v>0</v>
      </c>
      <c r="H656" s="2">
        <v>0</v>
      </c>
      <c r="I656" s="2">
        <v>0</v>
      </c>
      <c r="J656" s="2">
        <v>0</v>
      </c>
      <c r="K656" s="2">
        <v>0</v>
      </c>
      <c r="L656" s="2">
        <v>0</v>
      </c>
      <c r="M656" s="2">
        <v>0</v>
      </c>
      <c r="N656" s="2">
        <v>0</v>
      </c>
      <c r="O656" s="2">
        <v>0</v>
      </c>
    </row>
    <row r="657" spans="1:15" x14ac:dyDescent="0.3">
      <c r="A657" t="str">
        <f t="shared" si="11"/>
        <v>OL01-NCP RP ONPK</v>
      </c>
      <c r="B657" t="s">
        <v>208</v>
      </c>
      <c r="C657" t="s">
        <v>52</v>
      </c>
      <c r="D657" s="2">
        <v>0</v>
      </c>
      <c r="E657" s="2">
        <v>0</v>
      </c>
      <c r="F657" s="2">
        <v>0</v>
      </c>
      <c r="G657" s="2">
        <v>0</v>
      </c>
      <c r="H657" s="2">
        <v>0</v>
      </c>
      <c r="I657" s="2">
        <v>0</v>
      </c>
      <c r="J657" s="2">
        <v>0</v>
      </c>
      <c r="K657" s="2">
        <v>0</v>
      </c>
      <c r="L657" s="2">
        <v>0</v>
      </c>
      <c r="M657" s="2">
        <v>0</v>
      </c>
      <c r="N657" s="2">
        <v>0</v>
      </c>
      <c r="O657" s="2">
        <v>0</v>
      </c>
    </row>
    <row r="658" spans="1:15" x14ac:dyDescent="0.3">
      <c r="A658" t="str">
        <f t="shared" si="11"/>
        <v>OL01-NCP RP OFFPK</v>
      </c>
      <c r="B658" t="s">
        <v>208</v>
      </c>
      <c r="C658" t="s">
        <v>53</v>
      </c>
      <c r="D658" s="2">
        <v>0</v>
      </c>
      <c r="E658" s="2">
        <v>0</v>
      </c>
      <c r="F658" s="2">
        <v>0</v>
      </c>
      <c r="G658" s="2">
        <v>0</v>
      </c>
      <c r="H658" s="2">
        <v>0</v>
      </c>
      <c r="I658" s="2">
        <v>0</v>
      </c>
      <c r="J658" s="2">
        <v>0</v>
      </c>
      <c r="K658" s="2">
        <v>0</v>
      </c>
      <c r="L658" s="2">
        <v>0</v>
      </c>
      <c r="M658" s="2">
        <v>0</v>
      </c>
      <c r="N658" s="2">
        <v>0</v>
      </c>
      <c r="O658" s="2">
        <v>0</v>
      </c>
    </row>
    <row r="659" spans="1:15" x14ac:dyDescent="0.3">
      <c r="A659" t="str">
        <f t="shared" si="11"/>
        <v>OL01-GCP RP</v>
      </c>
      <c r="B659" t="s">
        <v>208</v>
      </c>
      <c r="C659" t="s">
        <v>54</v>
      </c>
      <c r="D659" s="2">
        <v>0</v>
      </c>
      <c r="E659" s="2">
        <v>0</v>
      </c>
      <c r="F659" s="2">
        <v>0</v>
      </c>
      <c r="G659" s="2">
        <v>0</v>
      </c>
      <c r="H659" s="2">
        <v>0</v>
      </c>
      <c r="I659" s="2">
        <v>0</v>
      </c>
      <c r="J659" s="2">
        <v>0</v>
      </c>
      <c r="K659" s="2">
        <v>0</v>
      </c>
      <c r="L659" s="2">
        <v>0</v>
      </c>
      <c r="M659" s="2">
        <v>0</v>
      </c>
      <c r="N659" s="2">
        <v>0</v>
      </c>
      <c r="O659" s="2">
        <v>0</v>
      </c>
    </row>
    <row r="660" spans="1:15" x14ac:dyDescent="0.3">
      <c r="A660" t="str">
        <f t="shared" si="11"/>
        <v>OL01-GCP RP ONPK</v>
      </c>
      <c r="B660" t="s">
        <v>208</v>
      </c>
      <c r="C660" t="s">
        <v>55</v>
      </c>
      <c r="D660" s="2">
        <v>0</v>
      </c>
      <c r="E660" s="2">
        <v>0</v>
      </c>
      <c r="F660" s="2">
        <v>0</v>
      </c>
      <c r="G660" s="2">
        <v>0</v>
      </c>
      <c r="H660" s="2">
        <v>0</v>
      </c>
      <c r="I660" s="2">
        <v>0</v>
      </c>
      <c r="J660" s="2">
        <v>0</v>
      </c>
      <c r="K660" s="2">
        <v>0</v>
      </c>
      <c r="L660" s="2">
        <v>0</v>
      </c>
      <c r="M660" s="2">
        <v>0</v>
      </c>
      <c r="N660" s="2">
        <v>0</v>
      </c>
      <c r="O660" s="2">
        <v>0</v>
      </c>
    </row>
    <row r="661" spans="1:15" x14ac:dyDescent="0.3">
      <c r="A661" t="str">
        <f t="shared" si="11"/>
        <v>OL01-GCP RP OFFPK</v>
      </c>
      <c r="B661" t="s">
        <v>208</v>
      </c>
      <c r="C661" t="s">
        <v>56</v>
      </c>
      <c r="D661" s="2">
        <v>0</v>
      </c>
      <c r="E661" s="2">
        <v>0</v>
      </c>
      <c r="F661" s="2">
        <v>0</v>
      </c>
      <c r="G661" s="2">
        <v>0</v>
      </c>
      <c r="H661" s="2">
        <v>0</v>
      </c>
      <c r="I661" s="2">
        <v>0</v>
      </c>
      <c r="J661" s="2">
        <v>0</v>
      </c>
      <c r="K661" s="2">
        <v>0</v>
      </c>
      <c r="L661" s="2">
        <v>0</v>
      </c>
      <c r="M661" s="2">
        <v>0</v>
      </c>
      <c r="N661" s="2">
        <v>0</v>
      </c>
      <c r="O661" s="2">
        <v>0</v>
      </c>
    </row>
    <row r="662" spans="1:15" x14ac:dyDescent="0.3">
      <c r="A662" t="str">
        <f t="shared" si="11"/>
        <v>OL01-CP RP</v>
      </c>
      <c r="B662" t="s">
        <v>208</v>
      </c>
      <c r="C662" t="s">
        <v>57</v>
      </c>
      <c r="D662" s="2">
        <v>0</v>
      </c>
      <c r="E662" s="2">
        <v>0</v>
      </c>
      <c r="F662" s="2">
        <v>0</v>
      </c>
      <c r="G662" s="2">
        <v>0</v>
      </c>
      <c r="H662" s="2">
        <v>0</v>
      </c>
      <c r="I662" s="2">
        <v>0</v>
      </c>
      <c r="J662" s="2">
        <v>0</v>
      </c>
      <c r="K662" s="2">
        <v>0</v>
      </c>
      <c r="L662" s="2">
        <v>0</v>
      </c>
      <c r="M662" s="2">
        <v>0</v>
      </c>
      <c r="N662" s="2">
        <v>0</v>
      </c>
      <c r="O662" s="2">
        <v>0</v>
      </c>
    </row>
    <row r="663" spans="1:15" x14ac:dyDescent="0.3">
      <c r="A663" t="str">
        <f t="shared" si="11"/>
        <v>OL01-SAMPLE SIZE:</v>
      </c>
      <c r="B663" t="s">
        <v>208</v>
      </c>
      <c r="C663" t="s">
        <v>58</v>
      </c>
    </row>
    <row r="664" spans="1:15" x14ac:dyDescent="0.3">
      <c r="A664" t="str">
        <f t="shared" si="11"/>
        <v>OL01-GCPSZ</v>
      </c>
      <c r="B664" t="s">
        <v>208</v>
      </c>
      <c r="C664" t="s">
        <v>59</v>
      </c>
      <c r="D664">
        <v>1</v>
      </c>
      <c r="E664">
        <v>1</v>
      </c>
      <c r="F664">
        <v>1</v>
      </c>
      <c r="G664">
        <v>1</v>
      </c>
      <c r="H664">
        <v>1</v>
      </c>
      <c r="I664">
        <v>1</v>
      </c>
      <c r="J664">
        <v>1</v>
      </c>
      <c r="K664">
        <v>1</v>
      </c>
      <c r="L664">
        <v>1</v>
      </c>
      <c r="M664">
        <v>1</v>
      </c>
      <c r="N664">
        <v>1</v>
      </c>
      <c r="O664">
        <v>1</v>
      </c>
    </row>
    <row r="665" spans="1:15" x14ac:dyDescent="0.3">
      <c r="A665" t="str">
        <f t="shared" si="11"/>
        <v>OL01-GCPSZ ONPK</v>
      </c>
      <c r="B665" t="s">
        <v>208</v>
      </c>
      <c r="C665" t="s">
        <v>60</v>
      </c>
      <c r="D665">
        <v>1</v>
      </c>
      <c r="E665">
        <v>1</v>
      </c>
      <c r="F665">
        <v>1</v>
      </c>
      <c r="G665">
        <v>1</v>
      </c>
      <c r="H665">
        <v>1</v>
      </c>
      <c r="I665">
        <v>1</v>
      </c>
      <c r="J665">
        <v>1</v>
      </c>
      <c r="K665">
        <v>1</v>
      </c>
      <c r="L665">
        <v>1</v>
      </c>
      <c r="M665">
        <v>1</v>
      </c>
      <c r="N665">
        <v>1</v>
      </c>
      <c r="O665">
        <v>1</v>
      </c>
    </row>
    <row r="666" spans="1:15" x14ac:dyDescent="0.3">
      <c r="A666" t="str">
        <f t="shared" si="11"/>
        <v>OL01-GCPSZ OFFPK</v>
      </c>
      <c r="B666" t="s">
        <v>208</v>
      </c>
      <c r="C666" t="s">
        <v>61</v>
      </c>
      <c r="D666">
        <v>1</v>
      </c>
      <c r="E666">
        <v>1</v>
      </c>
      <c r="F666">
        <v>1</v>
      </c>
      <c r="G666">
        <v>1</v>
      </c>
      <c r="H666">
        <v>1</v>
      </c>
      <c r="I666">
        <v>1</v>
      </c>
      <c r="J666">
        <v>1</v>
      </c>
      <c r="K666">
        <v>1</v>
      </c>
      <c r="L666">
        <v>1</v>
      </c>
      <c r="M666">
        <v>1</v>
      </c>
      <c r="N666">
        <v>1</v>
      </c>
      <c r="O666">
        <v>1</v>
      </c>
    </row>
    <row r="667" spans="1:15" x14ac:dyDescent="0.3">
      <c r="A667" t="str">
        <f t="shared" si="11"/>
        <v>OL01-CPSZ</v>
      </c>
      <c r="B667" t="s">
        <v>208</v>
      </c>
      <c r="C667" t="s">
        <v>62</v>
      </c>
      <c r="D667">
        <v>1</v>
      </c>
      <c r="E667">
        <v>1</v>
      </c>
      <c r="F667">
        <v>1</v>
      </c>
      <c r="G667">
        <v>1</v>
      </c>
      <c r="H667">
        <v>1</v>
      </c>
      <c r="I667">
        <v>1</v>
      </c>
      <c r="J667">
        <v>1</v>
      </c>
      <c r="K667">
        <v>1</v>
      </c>
      <c r="L667">
        <v>1</v>
      </c>
      <c r="M667">
        <v>1</v>
      </c>
      <c r="N667">
        <v>1</v>
      </c>
      <c r="O667">
        <v>1</v>
      </c>
    </row>
    <row r="668" spans="1:15" x14ac:dyDescent="0.3">
      <c r="A668" t="str">
        <f t="shared" si="11"/>
        <v xml:space="preserve">OS202 -Sports Field (Sampled) </v>
      </c>
      <c r="B668" t="s">
        <v>210</v>
      </c>
      <c r="C668" t="s">
        <v>211</v>
      </c>
    </row>
    <row r="669" spans="1:15" x14ac:dyDescent="0.3">
      <c r="A669" t="str">
        <f t="shared" si="11"/>
        <v xml:space="preserve">OS202-MONTH </v>
      </c>
      <c r="B669" t="s">
        <v>212</v>
      </c>
      <c r="C669" t="s">
        <v>3</v>
      </c>
      <c r="D669" s="1">
        <v>41640</v>
      </c>
      <c r="E669" s="1">
        <v>41671</v>
      </c>
      <c r="F669" s="1">
        <v>41699</v>
      </c>
      <c r="G669" s="1">
        <v>41730</v>
      </c>
      <c r="H669" s="1">
        <v>41760</v>
      </c>
      <c r="I669" s="1">
        <v>41791</v>
      </c>
      <c r="J669" s="1">
        <v>41821</v>
      </c>
      <c r="K669" s="1">
        <v>41852</v>
      </c>
      <c r="L669" s="1">
        <v>41883</v>
      </c>
      <c r="M669" s="1">
        <v>41913</v>
      </c>
      <c r="N669" s="1">
        <v>41944</v>
      </c>
      <c r="O669" s="1">
        <v>41974</v>
      </c>
    </row>
    <row r="670" spans="1:15" x14ac:dyDescent="0.3">
      <c r="A670" t="str">
        <f t="shared" si="11"/>
        <v xml:space="preserve">OS202-CUSTOMERS </v>
      </c>
      <c r="B670" t="s">
        <v>212</v>
      </c>
      <c r="C670" t="s">
        <v>4</v>
      </c>
      <c r="D670">
        <v>185</v>
      </c>
      <c r="E670">
        <v>185</v>
      </c>
      <c r="F670">
        <v>185</v>
      </c>
      <c r="G670">
        <v>185</v>
      </c>
      <c r="H670">
        <v>185</v>
      </c>
      <c r="I670">
        <v>185</v>
      </c>
      <c r="J670">
        <v>185</v>
      </c>
      <c r="K670">
        <v>185</v>
      </c>
      <c r="L670">
        <v>185</v>
      </c>
      <c r="M670">
        <v>185</v>
      </c>
      <c r="N670">
        <v>185</v>
      </c>
      <c r="O670">
        <v>184</v>
      </c>
    </row>
    <row r="671" spans="1:15" x14ac:dyDescent="0.3">
      <c r="A671" t="str">
        <f t="shared" si="11"/>
        <v xml:space="preserve">OS202-SALES </v>
      </c>
      <c r="B671" t="s">
        <v>212</v>
      </c>
      <c r="C671" t="s">
        <v>5</v>
      </c>
      <c r="D671">
        <v>893542</v>
      </c>
      <c r="E671">
        <v>1037077</v>
      </c>
      <c r="F671">
        <v>1100267</v>
      </c>
      <c r="G671">
        <v>915390</v>
      </c>
      <c r="H671">
        <v>927409</v>
      </c>
      <c r="I671">
        <v>867087</v>
      </c>
      <c r="J671">
        <v>751333</v>
      </c>
      <c r="K671">
        <v>746702</v>
      </c>
      <c r="L671">
        <v>964676</v>
      </c>
      <c r="M671">
        <v>972237</v>
      </c>
      <c r="N671">
        <v>1136693</v>
      </c>
      <c r="O671">
        <v>972313</v>
      </c>
    </row>
    <row r="672" spans="1:15" x14ac:dyDescent="0.3">
      <c r="A672" t="str">
        <f t="shared" si="11"/>
        <v>OS202-KW</v>
      </c>
      <c r="B672" t="s">
        <v>212</v>
      </c>
      <c r="C672" t="s">
        <v>6</v>
      </c>
    </row>
    <row r="673" spans="1:15" x14ac:dyDescent="0.3">
      <c r="A673" t="str">
        <f t="shared" si="11"/>
        <v>OS202-N</v>
      </c>
      <c r="B673" t="s">
        <v>212</v>
      </c>
      <c r="C673" t="s">
        <v>7</v>
      </c>
      <c r="D673">
        <v>185</v>
      </c>
      <c r="E673">
        <v>185</v>
      </c>
      <c r="F673">
        <v>185</v>
      </c>
      <c r="G673">
        <v>185</v>
      </c>
      <c r="H673">
        <v>185</v>
      </c>
      <c r="I673">
        <v>185</v>
      </c>
      <c r="J673">
        <v>185</v>
      </c>
      <c r="K673">
        <v>185</v>
      </c>
      <c r="L673">
        <v>185</v>
      </c>
      <c r="M673">
        <v>185</v>
      </c>
      <c r="N673">
        <v>185</v>
      </c>
      <c r="O673">
        <v>184</v>
      </c>
    </row>
    <row r="674" spans="1:15" x14ac:dyDescent="0.3">
      <c r="A674" t="str">
        <f t="shared" si="11"/>
        <v>OS202-RLR ENERGY:</v>
      </c>
      <c r="B674" t="s">
        <v>212</v>
      </c>
      <c r="C674" t="s">
        <v>8</v>
      </c>
    </row>
    <row r="675" spans="1:15" x14ac:dyDescent="0.3">
      <c r="A675" t="str">
        <f t="shared" si="11"/>
        <v>OS202-KWH</v>
      </c>
      <c r="B675" t="s">
        <v>212</v>
      </c>
      <c r="C675" t="s">
        <v>9</v>
      </c>
      <c r="D675">
        <v>893542</v>
      </c>
      <c r="E675">
        <v>1037182</v>
      </c>
      <c r="F675">
        <v>1100267</v>
      </c>
      <c r="G675">
        <v>915390</v>
      </c>
      <c r="H675">
        <v>927409</v>
      </c>
      <c r="I675">
        <v>867087</v>
      </c>
      <c r="J675">
        <v>751424</v>
      </c>
      <c r="K675">
        <v>746702</v>
      </c>
      <c r="L675">
        <v>964676</v>
      </c>
      <c r="M675">
        <v>972237</v>
      </c>
      <c r="N675">
        <v>1136775</v>
      </c>
      <c r="O675">
        <v>972363</v>
      </c>
    </row>
    <row r="676" spans="1:15" x14ac:dyDescent="0.3">
      <c r="A676" t="str">
        <f t="shared" si="11"/>
        <v>OS202-KWH ONPK</v>
      </c>
      <c r="B676" t="s">
        <v>212</v>
      </c>
      <c r="C676" t="s">
        <v>10</v>
      </c>
      <c r="D676">
        <v>470346</v>
      </c>
      <c r="E676">
        <v>584896</v>
      </c>
      <c r="F676">
        <v>543296</v>
      </c>
      <c r="G676">
        <v>417801</v>
      </c>
      <c r="H676">
        <v>359964</v>
      </c>
      <c r="I676">
        <v>307040</v>
      </c>
      <c r="J676">
        <v>263462</v>
      </c>
      <c r="K676">
        <v>273582</v>
      </c>
      <c r="L676">
        <v>416572</v>
      </c>
      <c r="M676">
        <v>498345</v>
      </c>
      <c r="N676">
        <v>561194</v>
      </c>
      <c r="O676">
        <v>470120</v>
      </c>
    </row>
    <row r="677" spans="1:15" x14ac:dyDescent="0.3">
      <c r="A677" t="str">
        <f t="shared" si="11"/>
        <v>OS202-KWH OFFPK</v>
      </c>
      <c r="B677" t="s">
        <v>212</v>
      </c>
      <c r="C677" t="s">
        <v>11</v>
      </c>
      <c r="D677">
        <v>423196</v>
      </c>
      <c r="E677">
        <v>452286</v>
      </c>
      <c r="F677">
        <v>556971</v>
      </c>
      <c r="G677">
        <v>497589</v>
      </c>
      <c r="H677">
        <v>567445</v>
      </c>
      <c r="I677">
        <v>560047</v>
      </c>
      <c r="J677">
        <v>487962</v>
      </c>
      <c r="K677">
        <v>473120</v>
      </c>
      <c r="L677">
        <v>548104</v>
      </c>
      <c r="M677">
        <v>473892</v>
      </c>
      <c r="N677">
        <v>575581</v>
      </c>
      <c r="O677">
        <v>502243</v>
      </c>
    </row>
    <row r="678" spans="1:15" x14ac:dyDescent="0.3">
      <c r="A678" t="str">
        <f t="shared" si="11"/>
        <v>OS202-KWH ONPK%</v>
      </c>
      <c r="B678" t="s">
        <v>212</v>
      </c>
      <c r="C678" t="s">
        <v>12</v>
      </c>
      <c r="D678" s="2">
        <v>0.52637999999999996</v>
      </c>
      <c r="E678" s="2">
        <v>0.56393000000000004</v>
      </c>
      <c r="F678" s="2">
        <v>0.49379000000000001</v>
      </c>
      <c r="G678" s="2">
        <v>0.45641999999999999</v>
      </c>
      <c r="H678" s="2">
        <v>0.38813999999999999</v>
      </c>
      <c r="I678" s="2">
        <v>0.35410999999999998</v>
      </c>
      <c r="J678" s="2">
        <v>0.35061999999999999</v>
      </c>
      <c r="K678" s="2">
        <v>0.36638999999999999</v>
      </c>
      <c r="L678" s="2">
        <v>0.43182999999999999</v>
      </c>
      <c r="M678" s="2">
        <v>0.51258000000000004</v>
      </c>
      <c r="N678" s="2">
        <v>0.49367</v>
      </c>
      <c r="O678" s="2">
        <v>0.48348000000000002</v>
      </c>
    </row>
    <row r="679" spans="1:15" x14ac:dyDescent="0.3">
      <c r="A679" t="str">
        <f t="shared" si="11"/>
        <v>OS202-KWH OFFPK%</v>
      </c>
      <c r="B679" t="s">
        <v>212</v>
      </c>
      <c r="C679" t="s">
        <v>13</v>
      </c>
      <c r="D679" s="2">
        <v>0.47361999999999999</v>
      </c>
      <c r="E679" s="2">
        <v>0.43607000000000001</v>
      </c>
      <c r="F679" s="2">
        <v>0.50621000000000005</v>
      </c>
      <c r="G679" s="2">
        <v>0.54357999999999995</v>
      </c>
      <c r="H679" s="2">
        <v>0.61185999999999996</v>
      </c>
      <c r="I679" s="2">
        <v>0.64588999999999996</v>
      </c>
      <c r="J679" s="2">
        <v>0.64937999999999996</v>
      </c>
      <c r="K679" s="2">
        <v>0.63361000000000001</v>
      </c>
      <c r="L679" s="2">
        <v>0.56816999999999995</v>
      </c>
      <c r="M679" s="2">
        <v>0.48742000000000002</v>
      </c>
      <c r="N679" s="2">
        <v>0.50632999999999995</v>
      </c>
      <c r="O679" s="2">
        <v>0.51651999999999998</v>
      </c>
    </row>
    <row r="680" spans="1:15" x14ac:dyDescent="0.3">
      <c r="A680" t="str">
        <f t="shared" si="11"/>
        <v>OS202-DEMAND (KW):</v>
      </c>
      <c r="B680" t="s">
        <v>212</v>
      </c>
      <c r="C680" t="s">
        <v>14</v>
      </c>
    </row>
    <row r="681" spans="1:15" x14ac:dyDescent="0.3">
      <c r="A681" t="str">
        <f t="shared" si="11"/>
        <v>OS202-NCP</v>
      </c>
      <c r="B681" t="s">
        <v>212</v>
      </c>
      <c r="C681" t="s">
        <v>15</v>
      </c>
      <c r="D681">
        <v>12787</v>
      </c>
      <c r="E681">
        <v>14298</v>
      </c>
      <c r="F681">
        <v>15555</v>
      </c>
      <c r="G681">
        <v>13976</v>
      </c>
      <c r="H681">
        <v>13816</v>
      </c>
      <c r="I681">
        <v>12794</v>
      </c>
      <c r="J681">
        <v>9867</v>
      </c>
      <c r="K681">
        <v>10312</v>
      </c>
      <c r="L681">
        <v>14478</v>
      </c>
      <c r="M681">
        <v>13181</v>
      </c>
      <c r="N681">
        <v>15913</v>
      </c>
      <c r="O681">
        <v>14634</v>
      </c>
    </row>
    <row r="682" spans="1:15" x14ac:dyDescent="0.3">
      <c r="A682" t="str">
        <f t="shared" si="11"/>
        <v>OS202-NCP ONPK</v>
      </c>
      <c r="B682" t="s">
        <v>212</v>
      </c>
      <c r="C682" t="s">
        <v>16</v>
      </c>
      <c r="D682">
        <v>12459</v>
      </c>
      <c r="E682">
        <v>14020</v>
      </c>
      <c r="F682">
        <v>15175</v>
      </c>
      <c r="G682">
        <v>13601</v>
      </c>
      <c r="H682">
        <v>13484</v>
      </c>
      <c r="I682">
        <v>11977</v>
      </c>
      <c r="J682">
        <v>9023</v>
      </c>
      <c r="K682">
        <v>9868</v>
      </c>
      <c r="L682">
        <v>13741</v>
      </c>
      <c r="M682">
        <v>13041</v>
      </c>
      <c r="N682">
        <v>15484</v>
      </c>
      <c r="O682">
        <v>14318</v>
      </c>
    </row>
    <row r="683" spans="1:15" x14ac:dyDescent="0.3">
      <c r="A683" t="str">
        <f t="shared" si="11"/>
        <v>OS202-NCP OFFPK</v>
      </c>
      <c r="B683" t="s">
        <v>212</v>
      </c>
      <c r="C683" t="s">
        <v>17</v>
      </c>
      <c r="D683">
        <v>9417</v>
      </c>
      <c r="E683">
        <v>10476</v>
      </c>
      <c r="F683">
        <v>10816</v>
      </c>
      <c r="G683">
        <v>10796</v>
      </c>
      <c r="H683">
        <v>10836</v>
      </c>
      <c r="I683">
        <v>9634</v>
      </c>
      <c r="J683">
        <v>8045</v>
      </c>
      <c r="K683">
        <v>7830</v>
      </c>
      <c r="L683">
        <v>11084</v>
      </c>
      <c r="M683">
        <v>9782</v>
      </c>
      <c r="N683">
        <v>13560</v>
      </c>
      <c r="O683">
        <v>11073</v>
      </c>
    </row>
    <row r="684" spans="1:15" x14ac:dyDescent="0.3">
      <c r="A684" t="str">
        <f t="shared" si="11"/>
        <v>OS202-GCP DATE</v>
      </c>
      <c r="B684" t="s">
        <v>212</v>
      </c>
      <c r="C684" t="s">
        <v>18</v>
      </c>
      <c r="D684" t="s">
        <v>66</v>
      </c>
      <c r="E684" t="s">
        <v>129</v>
      </c>
      <c r="F684" t="s">
        <v>213</v>
      </c>
      <c r="G684" t="s">
        <v>214</v>
      </c>
      <c r="H684" t="s">
        <v>102</v>
      </c>
      <c r="I684" t="s">
        <v>215</v>
      </c>
      <c r="J684" t="s">
        <v>200</v>
      </c>
      <c r="K684" t="s">
        <v>216</v>
      </c>
      <c r="L684" t="s">
        <v>217</v>
      </c>
      <c r="M684" t="s">
        <v>218</v>
      </c>
      <c r="N684" t="s">
        <v>219</v>
      </c>
      <c r="O684" t="s">
        <v>170</v>
      </c>
    </row>
    <row r="685" spans="1:15" x14ac:dyDescent="0.3">
      <c r="A685" t="str">
        <f t="shared" si="11"/>
        <v>OS202-GCP TIME</v>
      </c>
      <c r="B685" t="s">
        <v>212</v>
      </c>
      <c r="C685" t="s">
        <v>31</v>
      </c>
      <c r="D685" t="s">
        <v>122</v>
      </c>
      <c r="E685" t="s">
        <v>220</v>
      </c>
      <c r="F685" t="s">
        <v>220</v>
      </c>
      <c r="G685" t="s">
        <v>221</v>
      </c>
      <c r="H685" t="s">
        <v>221</v>
      </c>
      <c r="I685" t="s">
        <v>221</v>
      </c>
      <c r="J685" t="s">
        <v>221</v>
      </c>
      <c r="K685" t="s">
        <v>221</v>
      </c>
      <c r="L685" t="s">
        <v>220</v>
      </c>
      <c r="M685" t="s">
        <v>220</v>
      </c>
      <c r="N685" t="s">
        <v>122</v>
      </c>
      <c r="O685" t="s">
        <v>122</v>
      </c>
    </row>
    <row r="686" spans="1:15" x14ac:dyDescent="0.3">
      <c r="A686" t="str">
        <f t="shared" si="11"/>
        <v>OS202-GCP</v>
      </c>
      <c r="B686" t="s">
        <v>212</v>
      </c>
      <c r="C686" t="s">
        <v>36</v>
      </c>
      <c r="D686">
        <v>9128</v>
      </c>
      <c r="E686">
        <v>11286</v>
      </c>
      <c r="F686">
        <v>12949</v>
      </c>
      <c r="G686">
        <v>8683</v>
      </c>
      <c r="H686">
        <v>8170</v>
      </c>
      <c r="I686">
        <v>7644</v>
      </c>
      <c r="J686">
        <v>5191</v>
      </c>
      <c r="K686">
        <v>5634</v>
      </c>
      <c r="L686">
        <v>8161</v>
      </c>
      <c r="M686">
        <v>9538</v>
      </c>
      <c r="N686">
        <v>11457</v>
      </c>
      <c r="O686">
        <v>9996</v>
      </c>
    </row>
    <row r="687" spans="1:15" x14ac:dyDescent="0.3">
      <c r="A687" t="str">
        <f t="shared" si="11"/>
        <v>OS202-GCP ONPK</v>
      </c>
      <c r="B687" t="s">
        <v>212</v>
      </c>
      <c r="C687" t="s">
        <v>37</v>
      </c>
      <c r="D687">
        <v>9128</v>
      </c>
      <c r="E687">
        <v>11286</v>
      </c>
      <c r="F687">
        <v>12949</v>
      </c>
      <c r="G687">
        <v>8683</v>
      </c>
      <c r="H687">
        <v>8170</v>
      </c>
      <c r="I687">
        <v>7644</v>
      </c>
      <c r="J687">
        <v>5191</v>
      </c>
      <c r="K687">
        <v>5634</v>
      </c>
      <c r="L687">
        <v>8161</v>
      </c>
      <c r="M687">
        <v>9538</v>
      </c>
      <c r="N687">
        <v>11457</v>
      </c>
      <c r="O687">
        <v>9996</v>
      </c>
    </row>
    <row r="688" spans="1:15" x14ac:dyDescent="0.3">
      <c r="A688" t="str">
        <f t="shared" si="11"/>
        <v>OS202-GCP OFFPK</v>
      </c>
      <c r="B688" t="s">
        <v>212</v>
      </c>
      <c r="C688" t="s">
        <v>38</v>
      </c>
      <c r="D688">
        <v>4581</v>
      </c>
      <c r="E688">
        <v>3223</v>
      </c>
      <c r="F688">
        <v>3068</v>
      </c>
      <c r="G688">
        <v>4821</v>
      </c>
      <c r="H688">
        <v>4866</v>
      </c>
      <c r="I688">
        <v>4561</v>
      </c>
      <c r="J688">
        <v>3465</v>
      </c>
      <c r="K688">
        <v>4188</v>
      </c>
      <c r="L688">
        <v>4225</v>
      </c>
      <c r="M688">
        <v>4292</v>
      </c>
      <c r="N688">
        <v>7175</v>
      </c>
      <c r="O688">
        <v>5723</v>
      </c>
    </row>
    <row r="689" spans="1:15" x14ac:dyDescent="0.3">
      <c r="A689" t="str">
        <f t="shared" si="11"/>
        <v>OS202-CP</v>
      </c>
      <c r="B689" t="s">
        <v>212</v>
      </c>
      <c r="C689" t="s">
        <v>39</v>
      </c>
      <c r="D689">
        <v>575</v>
      </c>
      <c r="E689">
        <v>622</v>
      </c>
      <c r="F689">
        <v>998</v>
      </c>
      <c r="G689">
        <v>790</v>
      </c>
      <c r="H689">
        <v>773</v>
      </c>
      <c r="I689">
        <v>966</v>
      </c>
      <c r="J689">
        <v>801</v>
      </c>
      <c r="K689">
        <v>1181</v>
      </c>
      <c r="L689">
        <v>1114</v>
      </c>
      <c r="M689">
        <v>990</v>
      </c>
      <c r="N689">
        <v>617</v>
      </c>
      <c r="O689">
        <v>460</v>
      </c>
    </row>
    <row r="690" spans="1:15" x14ac:dyDescent="0.3">
      <c r="A690" t="str">
        <f t="shared" si="11"/>
        <v>OS202-PERIOD START</v>
      </c>
      <c r="B690" t="s">
        <v>212</v>
      </c>
      <c r="C690" t="s">
        <v>40</v>
      </c>
      <c r="D690" s="3">
        <v>41640</v>
      </c>
      <c r="E690" s="3">
        <v>41671</v>
      </c>
      <c r="F690" s="3">
        <v>41699</v>
      </c>
      <c r="G690" s="3">
        <v>41730</v>
      </c>
      <c r="H690" s="3">
        <v>41760</v>
      </c>
      <c r="I690" s="3">
        <v>41791</v>
      </c>
      <c r="J690" s="3">
        <v>41821</v>
      </c>
      <c r="K690" s="3">
        <v>41852</v>
      </c>
      <c r="L690" s="3">
        <v>41883</v>
      </c>
      <c r="M690" s="3">
        <v>41913</v>
      </c>
      <c r="N690" s="3">
        <v>41944</v>
      </c>
      <c r="O690" s="3">
        <v>41974</v>
      </c>
    </row>
    <row r="691" spans="1:15" x14ac:dyDescent="0.3">
      <c r="A691" t="str">
        <f t="shared" si="11"/>
        <v>OS202-NCP LF</v>
      </c>
      <c r="B691" t="s">
        <v>212</v>
      </c>
      <c r="C691" t="s">
        <v>41</v>
      </c>
      <c r="D691" s="2">
        <v>9.3899999999999997E-2</v>
      </c>
      <c r="E691" s="2">
        <v>0.1079</v>
      </c>
      <c r="F691" s="2">
        <v>9.5100000000000004E-2</v>
      </c>
      <c r="G691" s="2">
        <v>9.0999999999999998E-2</v>
      </c>
      <c r="H691" s="2">
        <v>9.0200000000000002E-2</v>
      </c>
      <c r="I691" s="2">
        <v>9.4100000000000003E-2</v>
      </c>
      <c r="J691" s="2">
        <v>0.1024</v>
      </c>
      <c r="K691" s="2">
        <v>9.7299999999999998E-2</v>
      </c>
      <c r="L691" s="2">
        <v>9.2499999999999999E-2</v>
      </c>
      <c r="M691" s="2">
        <v>9.9099999999999994E-2</v>
      </c>
      <c r="N691" s="2">
        <v>9.9199999999999997E-2</v>
      </c>
      <c r="O691" s="2">
        <v>8.9300000000000004E-2</v>
      </c>
    </row>
    <row r="692" spans="1:15" x14ac:dyDescent="0.3">
      <c r="A692" t="str">
        <f t="shared" si="11"/>
        <v>OS202-NCP LF ONPK</v>
      </c>
      <c r="B692" t="s">
        <v>212</v>
      </c>
      <c r="C692" t="s">
        <v>42</v>
      </c>
      <c r="D692" s="2">
        <v>0.2145</v>
      </c>
      <c r="E692" s="2">
        <v>0.26069999999999999</v>
      </c>
      <c r="F692" s="2">
        <v>0.21310000000000001</v>
      </c>
      <c r="G692" s="2">
        <v>0.15509999999999999</v>
      </c>
      <c r="H692" s="2">
        <v>0.14130000000000001</v>
      </c>
      <c r="I692" s="2">
        <v>0.1356</v>
      </c>
      <c r="J692" s="2">
        <v>0.14749999999999999</v>
      </c>
      <c r="K692" s="2">
        <v>0.1467</v>
      </c>
      <c r="L692" s="2">
        <v>0.16039999999999999</v>
      </c>
      <c r="M692" s="2">
        <v>0.18459999999999999</v>
      </c>
      <c r="N692" s="2">
        <v>0.2384</v>
      </c>
      <c r="O692" s="2">
        <v>0.18659999999999999</v>
      </c>
    </row>
    <row r="693" spans="1:15" x14ac:dyDescent="0.3">
      <c r="A693" t="str">
        <f t="shared" si="11"/>
        <v>OS202-NCP LF OFFPK</v>
      </c>
      <c r="B693" t="s">
        <v>212</v>
      </c>
      <c r="C693" t="s">
        <v>43</v>
      </c>
      <c r="D693" s="2">
        <v>7.9100000000000004E-2</v>
      </c>
      <c r="E693" s="2">
        <v>8.43E-2</v>
      </c>
      <c r="F693" s="2">
        <v>8.9399999999999993E-2</v>
      </c>
      <c r="G693" s="2">
        <v>8.8300000000000003E-2</v>
      </c>
      <c r="H693" s="2">
        <v>9.4399999999999998E-2</v>
      </c>
      <c r="I693" s="2">
        <v>0.1095</v>
      </c>
      <c r="J693" s="2">
        <v>0.1111</v>
      </c>
      <c r="K693" s="2">
        <v>0.1089</v>
      </c>
      <c r="L693" s="2">
        <v>9.3100000000000002E-2</v>
      </c>
      <c r="M693" s="2">
        <v>9.0200000000000002E-2</v>
      </c>
      <c r="N693" s="2">
        <v>7.4700000000000003E-2</v>
      </c>
      <c r="O693" s="2">
        <v>7.9899999999999999E-2</v>
      </c>
    </row>
    <row r="694" spans="1:15" x14ac:dyDescent="0.3">
      <c r="A694" t="str">
        <f t="shared" si="11"/>
        <v>OS202-GCP CF</v>
      </c>
      <c r="B694" t="s">
        <v>212</v>
      </c>
      <c r="C694" t="s">
        <v>44</v>
      </c>
      <c r="D694" s="2">
        <v>0.71379999999999999</v>
      </c>
      <c r="E694" s="2">
        <v>0.78939999999999999</v>
      </c>
      <c r="F694" s="2">
        <v>0.83250000000000002</v>
      </c>
      <c r="G694" s="2">
        <v>0.62129999999999996</v>
      </c>
      <c r="H694" s="2">
        <v>0.59130000000000005</v>
      </c>
      <c r="I694" s="2">
        <v>0.59750000000000003</v>
      </c>
      <c r="J694" s="2">
        <v>0.52600000000000002</v>
      </c>
      <c r="K694" s="2">
        <v>0.54630000000000001</v>
      </c>
      <c r="L694" s="2">
        <v>0.56369999999999998</v>
      </c>
      <c r="M694" s="2">
        <v>0.72360000000000002</v>
      </c>
      <c r="N694" s="2">
        <v>0.72</v>
      </c>
      <c r="O694" s="2">
        <v>0.68310000000000004</v>
      </c>
    </row>
    <row r="695" spans="1:15" x14ac:dyDescent="0.3">
      <c r="A695" t="str">
        <f t="shared" si="11"/>
        <v>OS202-CP CF</v>
      </c>
      <c r="B695" t="s">
        <v>212</v>
      </c>
      <c r="C695" t="s">
        <v>45</v>
      </c>
      <c r="D695" s="2">
        <v>4.4999999999999998E-2</v>
      </c>
      <c r="E695" s="2">
        <v>4.3499999999999997E-2</v>
      </c>
      <c r="F695" s="2">
        <v>6.4199999999999993E-2</v>
      </c>
      <c r="G695" s="2">
        <v>5.6500000000000002E-2</v>
      </c>
      <c r="H695" s="2">
        <v>5.5899999999999998E-2</v>
      </c>
      <c r="I695" s="2">
        <v>7.5499999999999998E-2</v>
      </c>
      <c r="J695" s="2">
        <v>8.1100000000000005E-2</v>
      </c>
      <c r="K695" s="2">
        <v>0.1145</v>
      </c>
      <c r="L695" s="2">
        <v>7.6899999999999996E-2</v>
      </c>
      <c r="M695" s="2">
        <v>7.51E-2</v>
      </c>
      <c r="N695" s="2">
        <v>3.8800000000000001E-2</v>
      </c>
      <c r="O695" s="2">
        <v>3.1399999999999997E-2</v>
      </c>
    </row>
    <row r="696" spans="1:15" x14ac:dyDescent="0.3">
      <c r="A696" t="str">
        <f t="shared" si="11"/>
        <v>OS202-GCP LF</v>
      </c>
      <c r="B696" t="s">
        <v>212</v>
      </c>
      <c r="C696" t="s">
        <v>46</v>
      </c>
      <c r="D696" s="2">
        <v>0.13159999999999999</v>
      </c>
      <c r="E696" s="2">
        <v>0.1368</v>
      </c>
      <c r="F696" s="2">
        <v>0.1142</v>
      </c>
      <c r="G696" s="2">
        <v>0.1464</v>
      </c>
      <c r="H696" s="2">
        <v>0.15260000000000001</v>
      </c>
      <c r="I696" s="2">
        <v>0.1575</v>
      </c>
      <c r="J696" s="2">
        <v>0.1946</v>
      </c>
      <c r="K696" s="2">
        <v>0.17810000000000001</v>
      </c>
      <c r="L696" s="2">
        <v>0.16420000000000001</v>
      </c>
      <c r="M696" s="2">
        <v>0.13700000000000001</v>
      </c>
      <c r="N696" s="2">
        <v>0.13780000000000001</v>
      </c>
      <c r="O696" s="2">
        <v>0.13070000000000001</v>
      </c>
    </row>
    <row r="697" spans="1:15" x14ac:dyDescent="0.3">
      <c r="A697" t="str">
        <f t="shared" si="11"/>
        <v>OS202-GCP LF ONPK</v>
      </c>
      <c r="B697" t="s">
        <v>212</v>
      </c>
      <c r="C697" t="s">
        <v>47</v>
      </c>
      <c r="D697" s="2">
        <v>0.2928</v>
      </c>
      <c r="E697" s="2">
        <v>0.32390000000000002</v>
      </c>
      <c r="F697" s="2">
        <v>0.24970000000000001</v>
      </c>
      <c r="G697" s="2">
        <v>0.24299999999999999</v>
      </c>
      <c r="H697" s="2">
        <v>0.2331</v>
      </c>
      <c r="I697" s="2">
        <v>0.21249999999999999</v>
      </c>
      <c r="J697" s="2">
        <v>0.25629999999999997</v>
      </c>
      <c r="K697" s="2">
        <v>0.25690000000000002</v>
      </c>
      <c r="L697" s="2">
        <v>0.27010000000000001</v>
      </c>
      <c r="M697" s="2">
        <v>0.25240000000000001</v>
      </c>
      <c r="N697" s="2">
        <v>0.32219999999999999</v>
      </c>
      <c r="O697" s="2">
        <v>0.26719999999999999</v>
      </c>
    </row>
    <row r="698" spans="1:15" x14ac:dyDescent="0.3">
      <c r="A698" t="str">
        <f t="shared" si="11"/>
        <v>OS202-GCP LF OFFPK</v>
      </c>
      <c r="B698" t="s">
        <v>212</v>
      </c>
      <c r="C698" t="s">
        <v>48</v>
      </c>
      <c r="D698" s="2">
        <v>0.16259999999999999</v>
      </c>
      <c r="E698" s="2">
        <v>0.27410000000000001</v>
      </c>
      <c r="F698" s="2">
        <v>0.31519999999999998</v>
      </c>
      <c r="G698" s="2">
        <v>0.19769999999999999</v>
      </c>
      <c r="H698" s="2">
        <v>0.21010000000000001</v>
      </c>
      <c r="I698" s="2">
        <v>0.23119999999999999</v>
      </c>
      <c r="J698" s="2">
        <v>0.25790000000000002</v>
      </c>
      <c r="K698" s="2">
        <v>0.2036</v>
      </c>
      <c r="L698" s="2">
        <v>0.24429999999999999</v>
      </c>
      <c r="M698" s="2">
        <v>0.2056</v>
      </c>
      <c r="N698" s="2">
        <v>0.14119999999999999</v>
      </c>
      <c r="O698" s="2">
        <v>0.1545</v>
      </c>
    </row>
    <row r="699" spans="1:15" x14ac:dyDescent="0.3">
      <c r="A699" t="str">
        <f t="shared" si="11"/>
        <v>OS202-CP LF</v>
      </c>
      <c r="B699" t="s">
        <v>212</v>
      </c>
      <c r="C699" t="s">
        <v>49</v>
      </c>
      <c r="D699" s="2">
        <v>2.0880999999999998</v>
      </c>
      <c r="E699" s="2">
        <v>2.4796999999999998</v>
      </c>
      <c r="F699" s="2">
        <v>1.4813000000000001</v>
      </c>
      <c r="G699" s="2">
        <v>1.6089</v>
      </c>
      <c r="H699" s="2">
        <v>1.6128</v>
      </c>
      <c r="I699" s="2">
        <v>1.2468999999999999</v>
      </c>
      <c r="J699" s="2">
        <v>1.2615000000000001</v>
      </c>
      <c r="K699" s="2">
        <v>0.8498</v>
      </c>
      <c r="L699" s="2">
        <v>1.2032</v>
      </c>
      <c r="M699" s="2">
        <v>1.3202</v>
      </c>
      <c r="N699" s="2">
        <v>2.5577000000000001</v>
      </c>
      <c r="O699" s="2">
        <v>2.8399000000000001</v>
      </c>
    </row>
    <row r="700" spans="1:15" x14ac:dyDescent="0.3">
      <c r="A700" t="str">
        <f t="shared" si="11"/>
        <v>OS202-REL PREC:</v>
      </c>
      <c r="B700" t="s">
        <v>212</v>
      </c>
      <c r="C700" t="s">
        <v>50</v>
      </c>
    </row>
    <row r="701" spans="1:15" x14ac:dyDescent="0.3">
      <c r="A701" t="str">
        <f t="shared" si="11"/>
        <v>OS202-NCP RP</v>
      </c>
      <c r="B701" t="s">
        <v>212</v>
      </c>
      <c r="C701" t="s">
        <v>51</v>
      </c>
      <c r="D701" s="2">
        <v>0.1328</v>
      </c>
      <c r="E701" s="2">
        <v>9.0300000000000005E-2</v>
      </c>
      <c r="F701" s="2">
        <v>0.1075</v>
      </c>
      <c r="G701" s="2">
        <v>0.111</v>
      </c>
      <c r="H701" s="2">
        <v>0.11940000000000001</v>
      </c>
      <c r="I701" s="2">
        <v>0.12130000000000001</v>
      </c>
      <c r="J701" s="2">
        <v>0.1963</v>
      </c>
      <c r="K701" s="2">
        <v>0.1928</v>
      </c>
      <c r="L701" s="2">
        <v>0.1244</v>
      </c>
      <c r="M701" s="2">
        <v>0.10879999999999999</v>
      </c>
      <c r="N701" s="2">
        <v>9.4399999999999998E-2</v>
      </c>
      <c r="O701" s="2">
        <v>0.1043</v>
      </c>
    </row>
    <row r="702" spans="1:15" x14ac:dyDescent="0.3">
      <c r="A702" t="str">
        <f t="shared" si="11"/>
        <v>OS202-NCP RP ONPK</v>
      </c>
      <c r="B702" t="s">
        <v>212</v>
      </c>
      <c r="C702" t="s">
        <v>52</v>
      </c>
      <c r="D702" s="2">
        <v>0.1323</v>
      </c>
      <c r="E702" s="2">
        <v>9.2100000000000001E-2</v>
      </c>
      <c r="F702" s="2">
        <v>0.1072</v>
      </c>
      <c r="G702" s="2">
        <v>0.1124</v>
      </c>
      <c r="H702" s="2">
        <v>0.12</v>
      </c>
      <c r="I702" s="2">
        <v>0.1229</v>
      </c>
      <c r="J702" s="2">
        <v>0.19750000000000001</v>
      </c>
      <c r="K702" s="2">
        <v>0.192</v>
      </c>
      <c r="L702" s="2">
        <v>0.1249</v>
      </c>
      <c r="M702" s="2">
        <v>0.1091</v>
      </c>
      <c r="N702" s="2">
        <v>9.3899999999999997E-2</v>
      </c>
      <c r="O702" s="2">
        <v>0.105</v>
      </c>
    </row>
    <row r="703" spans="1:15" x14ac:dyDescent="0.3">
      <c r="A703" t="str">
        <f t="shared" si="11"/>
        <v>OS202-NCP RP OFFPK</v>
      </c>
      <c r="B703" t="s">
        <v>212</v>
      </c>
      <c r="C703" t="s">
        <v>53</v>
      </c>
      <c r="D703" s="2">
        <v>0.1346</v>
      </c>
      <c r="E703" s="2">
        <v>9.5799999999999996E-2</v>
      </c>
      <c r="F703" s="2">
        <v>0.1023</v>
      </c>
      <c r="G703" s="2">
        <v>0.10920000000000001</v>
      </c>
      <c r="H703" s="2">
        <v>0.11849999999999999</v>
      </c>
      <c r="I703" s="2">
        <v>0.1205</v>
      </c>
      <c r="J703" s="2">
        <v>0.20169999999999999</v>
      </c>
      <c r="K703" s="2">
        <v>0.19539999999999999</v>
      </c>
      <c r="L703" s="2">
        <v>0.1234</v>
      </c>
      <c r="M703" s="2">
        <v>0.10780000000000001</v>
      </c>
      <c r="N703" s="2">
        <v>9.5000000000000001E-2</v>
      </c>
      <c r="O703" s="2">
        <v>0.1021</v>
      </c>
    </row>
    <row r="704" spans="1:15" x14ac:dyDescent="0.3">
      <c r="A704" t="str">
        <f t="shared" si="11"/>
        <v>OS202-GCP RP</v>
      </c>
      <c r="B704" t="s">
        <v>212</v>
      </c>
      <c r="C704" t="s">
        <v>54</v>
      </c>
      <c r="D704" s="2">
        <v>0.14130000000000001</v>
      </c>
      <c r="E704" s="2">
        <v>0.1024</v>
      </c>
      <c r="F704" s="2">
        <v>0.11260000000000001</v>
      </c>
      <c r="G704" s="2">
        <v>0.1183</v>
      </c>
      <c r="H704" s="2">
        <v>0.15379999999999999</v>
      </c>
      <c r="I704" s="2">
        <v>0.14910000000000001</v>
      </c>
      <c r="J704" s="2">
        <v>0.24049999999999999</v>
      </c>
      <c r="K704" s="2">
        <v>0.2311</v>
      </c>
      <c r="L704" s="2">
        <v>0.13739999999999999</v>
      </c>
      <c r="M704" s="2">
        <v>0.13089999999999999</v>
      </c>
      <c r="N704" s="2">
        <v>9.64E-2</v>
      </c>
      <c r="O704" s="2">
        <v>0.1135</v>
      </c>
    </row>
    <row r="705" spans="1:15" x14ac:dyDescent="0.3">
      <c r="A705" t="str">
        <f t="shared" si="11"/>
        <v>OS202-GCP RP ONPK</v>
      </c>
      <c r="B705" t="s">
        <v>212</v>
      </c>
      <c r="C705" t="s">
        <v>55</v>
      </c>
      <c r="D705" s="2">
        <v>0.14130000000000001</v>
      </c>
      <c r="E705" s="2">
        <v>0.1024</v>
      </c>
      <c r="F705" s="2">
        <v>0.11260000000000001</v>
      </c>
      <c r="G705" s="2">
        <v>0.1183</v>
      </c>
      <c r="H705" s="2">
        <v>0.15379999999999999</v>
      </c>
      <c r="I705" s="2">
        <v>0.14910000000000001</v>
      </c>
      <c r="J705" s="2">
        <v>0.24049999999999999</v>
      </c>
      <c r="K705" s="2">
        <v>0.2311</v>
      </c>
      <c r="L705" s="2">
        <v>0.13739999999999999</v>
      </c>
      <c r="M705" s="2">
        <v>0.13089999999999999</v>
      </c>
      <c r="N705" s="2">
        <v>9.64E-2</v>
      </c>
      <c r="O705" s="2">
        <v>0.1135</v>
      </c>
    </row>
    <row r="706" spans="1:15" x14ac:dyDescent="0.3">
      <c r="A706" t="str">
        <f t="shared" si="11"/>
        <v>OS202-GCP RP OFFPK</v>
      </c>
      <c r="B706" t="s">
        <v>212</v>
      </c>
      <c r="C706" t="s">
        <v>56</v>
      </c>
      <c r="D706" s="2">
        <v>0.1671</v>
      </c>
      <c r="E706" s="2">
        <v>0.2233</v>
      </c>
      <c r="F706" s="2">
        <v>0.20269999999999999</v>
      </c>
      <c r="G706" s="2">
        <v>0.1832</v>
      </c>
      <c r="H706" s="2">
        <v>0.1857</v>
      </c>
      <c r="I706" s="2">
        <v>0.16700000000000001</v>
      </c>
      <c r="J706" s="2">
        <v>0.27110000000000001</v>
      </c>
      <c r="K706" s="2">
        <v>0.25769999999999998</v>
      </c>
      <c r="L706" s="2">
        <v>0.17399999999999999</v>
      </c>
      <c r="M706" s="2">
        <v>0.20849999999999999</v>
      </c>
      <c r="N706" s="2">
        <v>0.1288</v>
      </c>
      <c r="O706" s="2">
        <v>0.13389999999999999</v>
      </c>
    </row>
    <row r="707" spans="1:15" x14ac:dyDescent="0.3">
      <c r="A707" t="str">
        <f t="shared" si="11"/>
        <v>OS202-CP RP</v>
      </c>
      <c r="B707" t="s">
        <v>212</v>
      </c>
      <c r="C707" t="s">
        <v>57</v>
      </c>
      <c r="D707" s="2">
        <v>0.27529999999999999</v>
      </c>
      <c r="E707" s="2">
        <v>0.19539999999999999</v>
      </c>
      <c r="F707" s="2">
        <v>0.3155</v>
      </c>
      <c r="G707" s="2">
        <v>0.20300000000000001</v>
      </c>
      <c r="H707" s="2">
        <v>0.17499999999999999</v>
      </c>
      <c r="I707" s="2">
        <v>0.13500000000000001</v>
      </c>
      <c r="J707" s="2">
        <v>0.16</v>
      </c>
      <c r="K707" s="2">
        <v>0.39979999999999999</v>
      </c>
      <c r="L707" s="2">
        <v>0.21529999999999999</v>
      </c>
      <c r="M707" s="2">
        <v>0.30649999999999999</v>
      </c>
      <c r="N707" s="2">
        <v>0.15110000000000001</v>
      </c>
      <c r="O707" s="2">
        <v>0.16139999999999999</v>
      </c>
    </row>
    <row r="708" spans="1:15" x14ac:dyDescent="0.3">
      <c r="A708" t="str">
        <f t="shared" si="11"/>
        <v>OS202-SAMPLE SIZE:</v>
      </c>
      <c r="B708" t="s">
        <v>212</v>
      </c>
      <c r="C708" t="s">
        <v>58</v>
      </c>
    </row>
    <row r="709" spans="1:15" x14ac:dyDescent="0.3">
      <c r="A709" t="str">
        <f t="shared" ref="A709:A772" si="12">CONCATENATE(B709,"-",C709)</f>
        <v>OS202-GCPSZ</v>
      </c>
      <c r="B709" t="s">
        <v>212</v>
      </c>
      <c r="C709" t="s">
        <v>59</v>
      </c>
      <c r="D709">
        <v>111</v>
      </c>
      <c r="E709">
        <v>110</v>
      </c>
      <c r="F709">
        <v>109</v>
      </c>
      <c r="G709">
        <v>108</v>
      </c>
      <c r="H709">
        <v>110</v>
      </c>
      <c r="I709">
        <v>110</v>
      </c>
      <c r="J709">
        <v>104</v>
      </c>
      <c r="K709">
        <v>106</v>
      </c>
      <c r="L709">
        <v>109</v>
      </c>
      <c r="M709">
        <v>106</v>
      </c>
      <c r="N709">
        <v>107</v>
      </c>
      <c r="O709">
        <v>109</v>
      </c>
    </row>
    <row r="710" spans="1:15" x14ac:dyDescent="0.3">
      <c r="A710" t="str">
        <f t="shared" si="12"/>
        <v>OS202-GCPSZ ONPK</v>
      </c>
      <c r="B710" t="s">
        <v>212</v>
      </c>
      <c r="C710" t="s">
        <v>60</v>
      </c>
      <c r="D710">
        <v>111</v>
      </c>
      <c r="E710">
        <v>110</v>
      </c>
      <c r="F710">
        <v>109</v>
      </c>
      <c r="G710">
        <v>108</v>
      </c>
      <c r="H710">
        <v>110</v>
      </c>
      <c r="I710">
        <v>110</v>
      </c>
      <c r="J710">
        <v>104</v>
      </c>
      <c r="K710">
        <v>106</v>
      </c>
      <c r="L710">
        <v>109</v>
      </c>
      <c r="M710">
        <v>106</v>
      </c>
      <c r="N710">
        <v>107</v>
      </c>
      <c r="O710">
        <v>109</v>
      </c>
    </row>
    <row r="711" spans="1:15" x14ac:dyDescent="0.3">
      <c r="A711" t="str">
        <f t="shared" si="12"/>
        <v>OS202-GCPSZ OFFPK</v>
      </c>
      <c r="B711" t="s">
        <v>212</v>
      </c>
      <c r="C711" t="s">
        <v>61</v>
      </c>
      <c r="D711">
        <v>111</v>
      </c>
      <c r="E711">
        <v>110</v>
      </c>
      <c r="F711">
        <v>109</v>
      </c>
      <c r="G711">
        <v>108</v>
      </c>
      <c r="H711">
        <v>110</v>
      </c>
      <c r="I711">
        <v>110</v>
      </c>
      <c r="J711">
        <v>104</v>
      </c>
      <c r="K711">
        <v>106</v>
      </c>
      <c r="L711">
        <v>109</v>
      </c>
      <c r="M711">
        <v>106</v>
      </c>
      <c r="N711">
        <v>107</v>
      </c>
      <c r="O711">
        <v>109</v>
      </c>
    </row>
    <row r="712" spans="1:15" x14ac:dyDescent="0.3">
      <c r="A712" t="str">
        <f t="shared" si="12"/>
        <v>OS202-CPSZ</v>
      </c>
      <c r="B712" t="s">
        <v>212</v>
      </c>
      <c r="C712" t="s">
        <v>62</v>
      </c>
      <c r="D712">
        <v>111</v>
      </c>
      <c r="E712">
        <v>110</v>
      </c>
      <c r="F712">
        <v>109</v>
      </c>
      <c r="G712">
        <v>108</v>
      </c>
      <c r="H712">
        <v>110</v>
      </c>
      <c r="I712">
        <v>110</v>
      </c>
      <c r="J712">
        <v>104</v>
      </c>
      <c r="K712">
        <v>106</v>
      </c>
      <c r="L712">
        <v>109</v>
      </c>
      <c r="M712">
        <v>106</v>
      </c>
      <c r="N712">
        <v>107</v>
      </c>
      <c r="O712">
        <v>109</v>
      </c>
    </row>
    <row r="713" spans="1:15" x14ac:dyDescent="0.3">
      <c r="A713" t="str">
        <f t="shared" si="12"/>
        <v>OS202-STD DEV OF R</v>
      </c>
      <c r="B713" t="s">
        <v>212</v>
      </c>
      <c r="C713" t="s">
        <v>80</v>
      </c>
    </row>
    <row r="714" spans="1:15" x14ac:dyDescent="0.3">
      <c r="A714" t="str">
        <f t="shared" si="12"/>
        <v>OS202-SDR GCP</v>
      </c>
      <c r="B714" t="s">
        <v>212</v>
      </c>
      <c r="C714" t="s">
        <v>81</v>
      </c>
      <c r="D714">
        <v>70.622</v>
      </c>
      <c r="E714">
        <v>62.584000000000003</v>
      </c>
      <c r="F714">
        <v>78.064999999999998</v>
      </c>
      <c r="G714">
        <v>54.365000000000002</v>
      </c>
      <c r="H714">
        <v>67.995000000000005</v>
      </c>
      <c r="I714">
        <v>61.712000000000003</v>
      </c>
      <c r="J714">
        <v>63.207999999999998</v>
      </c>
      <c r="K714">
        <v>67.403000000000006</v>
      </c>
      <c r="L714">
        <v>60.040999999999997</v>
      </c>
      <c r="M714">
        <v>64.641000000000005</v>
      </c>
      <c r="N714">
        <v>57.817</v>
      </c>
      <c r="O714">
        <v>61.276000000000003</v>
      </c>
    </row>
    <row r="715" spans="1:15" x14ac:dyDescent="0.3">
      <c r="A715" t="str">
        <f t="shared" si="12"/>
        <v>OS202-SDR GCP ONPK</v>
      </c>
      <c r="B715" t="s">
        <v>212</v>
      </c>
      <c r="C715" t="s">
        <v>82</v>
      </c>
      <c r="D715">
        <v>70.622</v>
      </c>
      <c r="E715">
        <v>62.584000000000003</v>
      </c>
      <c r="F715">
        <v>78.064999999999998</v>
      </c>
      <c r="G715">
        <v>54.365000000000002</v>
      </c>
      <c r="H715">
        <v>67.995000000000005</v>
      </c>
      <c r="I715">
        <v>61.712000000000003</v>
      </c>
      <c r="J715">
        <v>63.207999999999998</v>
      </c>
      <c r="K715">
        <v>67.403000000000006</v>
      </c>
      <c r="L715">
        <v>60.040999999999997</v>
      </c>
      <c r="M715">
        <v>64.641000000000005</v>
      </c>
      <c r="N715">
        <v>57.817</v>
      </c>
      <c r="O715">
        <v>61.276000000000003</v>
      </c>
    </row>
    <row r="716" spans="1:15" x14ac:dyDescent="0.3">
      <c r="A716" t="str">
        <f t="shared" si="12"/>
        <v>OS202-SDR GCP OFFPK</v>
      </c>
      <c r="B716" t="s">
        <v>212</v>
      </c>
      <c r="C716" t="s">
        <v>83</v>
      </c>
      <c r="D716">
        <v>41.904000000000003</v>
      </c>
      <c r="E716">
        <v>38.942</v>
      </c>
      <c r="F716">
        <v>33.283999999999999</v>
      </c>
      <c r="G716">
        <v>46.741</v>
      </c>
      <c r="H716">
        <v>48.899000000000001</v>
      </c>
      <c r="I716">
        <v>41.237000000000002</v>
      </c>
      <c r="J716">
        <v>47.581000000000003</v>
      </c>
      <c r="K716">
        <v>55.856999999999999</v>
      </c>
      <c r="L716">
        <v>39.356000000000002</v>
      </c>
      <c r="M716">
        <v>46.334000000000003</v>
      </c>
      <c r="N716">
        <v>48.371000000000002</v>
      </c>
      <c r="O716">
        <v>41.402000000000001</v>
      </c>
    </row>
    <row r="717" spans="1:15" x14ac:dyDescent="0.3">
      <c r="A717" t="str">
        <f t="shared" si="12"/>
        <v>OS202-SDR CP</v>
      </c>
      <c r="B717" t="s">
        <v>212</v>
      </c>
      <c r="C717" t="s">
        <v>84</v>
      </c>
      <c r="D717">
        <v>8.6690000000000005</v>
      </c>
      <c r="E717">
        <v>6.5839999999999996</v>
      </c>
      <c r="F717">
        <v>16.856999999999999</v>
      </c>
      <c r="G717">
        <v>8.4890000000000008</v>
      </c>
      <c r="H717">
        <v>7.3230000000000004</v>
      </c>
      <c r="I717">
        <v>7.0579999999999998</v>
      </c>
      <c r="J717">
        <v>6.4889999999999999</v>
      </c>
      <c r="K717">
        <v>24.446000000000002</v>
      </c>
      <c r="L717">
        <v>12.832000000000001</v>
      </c>
      <c r="M717">
        <v>15.708</v>
      </c>
      <c r="N717">
        <v>4.883</v>
      </c>
      <c r="O717">
        <v>4.0129999999999999</v>
      </c>
    </row>
    <row r="718" spans="1:15" x14ac:dyDescent="0.3">
      <c r="A718" t="str">
        <f t="shared" si="12"/>
        <v xml:space="preserve">RS11 -RS(T)-1 Residential Service 1 with TOU included (Sampled) </v>
      </c>
      <c r="B718" t="s">
        <v>222</v>
      </c>
      <c r="C718" t="s">
        <v>223</v>
      </c>
    </row>
    <row r="719" spans="1:15" x14ac:dyDescent="0.3">
      <c r="A719" t="str">
        <f t="shared" si="12"/>
        <v xml:space="preserve">RS11-MONTH </v>
      </c>
      <c r="B719" t="s">
        <v>224</v>
      </c>
      <c r="C719" t="s">
        <v>3</v>
      </c>
      <c r="D719" s="1">
        <v>41640</v>
      </c>
      <c r="E719" s="1">
        <v>41671</v>
      </c>
      <c r="F719" s="1">
        <v>41699</v>
      </c>
      <c r="G719" s="1">
        <v>41730</v>
      </c>
      <c r="H719" s="1">
        <v>41760</v>
      </c>
      <c r="I719" s="1">
        <v>41791</v>
      </c>
      <c r="J719" s="1">
        <v>41821</v>
      </c>
      <c r="K719" s="1">
        <v>41852</v>
      </c>
      <c r="L719" s="1">
        <v>41883</v>
      </c>
      <c r="M719" s="1">
        <v>41913</v>
      </c>
      <c r="N719" s="1">
        <v>41944</v>
      </c>
      <c r="O719" s="1">
        <v>41974</v>
      </c>
    </row>
    <row r="720" spans="1:15" x14ac:dyDescent="0.3">
      <c r="A720" t="str">
        <f t="shared" si="12"/>
        <v xml:space="preserve">RS11-CUSTOMERS </v>
      </c>
      <c r="B720" t="s">
        <v>224</v>
      </c>
      <c r="C720" t="s">
        <v>4</v>
      </c>
      <c r="D720">
        <v>4140554</v>
      </c>
      <c r="E720">
        <v>4147375</v>
      </c>
      <c r="F720">
        <v>4154262</v>
      </c>
      <c r="G720">
        <v>4157828</v>
      </c>
      <c r="H720">
        <v>4159871</v>
      </c>
      <c r="I720">
        <v>4162679</v>
      </c>
      <c r="J720">
        <v>4165852</v>
      </c>
      <c r="K720">
        <v>4169294</v>
      </c>
      <c r="L720">
        <v>4174016</v>
      </c>
      <c r="M720">
        <v>4179566</v>
      </c>
      <c r="N720">
        <v>4185879</v>
      </c>
      <c r="O720">
        <v>4192808</v>
      </c>
    </row>
    <row r="721" spans="1:15" x14ac:dyDescent="0.3">
      <c r="A721" t="str">
        <f t="shared" si="12"/>
        <v xml:space="preserve">RS11-SALES </v>
      </c>
      <c r="B721" t="s">
        <v>224</v>
      </c>
      <c r="C721" t="s">
        <v>5</v>
      </c>
      <c r="D721">
        <v>4248857270</v>
      </c>
      <c r="E721">
        <v>3843494299</v>
      </c>
      <c r="F721">
        <v>3617317386</v>
      </c>
      <c r="G721">
        <v>3863513485</v>
      </c>
      <c r="H721">
        <v>4756914773</v>
      </c>
      <c r="I721">
        <v>5067249771</v>
      </c>
      <c r="J721">
        <v>5461672971</v>
      </c>
      <c r="K721">
        <v>5887827861</v>
      </c>
      <c r="L721">
        <v>5883591950</v>
      </c>
      <c r="M721">
        <v>4870933167</v>
      </c>
      <c r="N721">
        <v>3920148332</v>
      </c>
      <c r="O721">
        <v>3748253136</v>
      </c>
    </row>
    <row r="722" spans="1:15" x14ac:dyDescent="0.3">
      <c r="A722" t="str">
        <f t="shared" si="12"/>
        <v>RS11-KW</v>
      </c>
      <c r="B722" t="s">
        <v>224</v>
      </c>
      <c r="C722" t="s">
        <v>6</v>
      </c>
    </row>
    <row r="723" spans="1:15" x14ac:dyDescent="0.3">
      <c r="A723" t="str">
        <f t="shared" si="12"/>
        <v>RS11-N</v>
      </c>
      <c r="B723" t="s">
        <v>224</v>
      </c>
      <c r="C723" t="s">
        <v>7</v>
      </c>
      <c r="D723">
        <v>4140554</v>
      </c>
      <c r="E723">
        <v>4147374</v>
      </c>
      <c r="F723">
        <v>4154262</v>
      </c>
      <c r="G723">
        <v>4157828</v>
      </c>
      <c r="H723">
        <v>4159871</v>
      </c>
      <c r="I723">
        <v>4162679</v>
      </c>
      <c r="J723">
        <v>4165853</v>
      </c>
      <c r="K723">
        <v>4169294</v>
      </c>
      <c r="L723">
        <v>4174016</v>
      </c>
      <c r="M723">
        <v>4179566</v>
      </c>
      <c r="N723">
        <v>4185878</v>
      </c>
      <c r="O723">
        <v>4192808</v>
      </c>
    </row>
    <row r="724" spans="1:15" x14ac:dyDescent="0.3">
      <c r="A724" t="str">
        <f t="shared" si="12"/>
        <v>RS11-RLR ENERGY:</v>
      </c>
      <c r="B724" t="s">
        <v>224</v>
      </c>
      <c r="C724" t="s">
        <v>8</v>
      </c>
    </row>
    <row r="725" spans="1:15" x14ac:dyDescent="0.3">
      <c r="A725" t="str">
        <f t="shared" si="12"/>
        <v>RS11-KWH</v>
      </c>
      <c r="B725" t="s">
        <v>224</v>
      </c>
      <c r="C725" t="s">
        <v>9</v>
      </c>
      <c r="D725">
        <v>4249023495</v>
      </c>
      <c r="E725">
        <v>3843668788</v>
      </c>
      <c r="F725">
        <v>3617577556</v>
      </c>
      <c r="G725">
        <v>3863723935</v>
      </c>
      <c r="H725">
        <v>4756928638</v>
      </c>
      <c r="I725">
        <v>5068953745</v>
      </c>
      <c r="J725">
        <v>5461762279</v>
      </c>
      <c r="K725">
        <v>5888430963</v>
      </c>
      <c r="L725">
        <v>5884099124</v>
      </c>
      <c r="M725">
        <v>4871233221</v>
      </c>
      <c r="N725">
        <v>3920210261</v>
      </c>
      <c r="O725">
        <v>3748478258</v>
      </c>
    </row>
    <row r="726" spans="1:15" x14ac:dyDescent="0.3">
      <c r="A726" t="str">
        <f t="shared" si="12"/>
        <v>RS11-KWH ONPK</v>
      </c>
      <c r="B726" t="s">
        <v>224</v>
      </c>
      <c r="C726" t="s">
        <v>10</v>
      </c>
      <c r="D726">
        <v>1137283245</v>
      </c>
      <c r="E726">
        <v>991702801</v>
      </c>
      <c r="F726">
        <v>872554814</v>
      </c>
      <c r="G726">
        <v>1346036587</v>
      </c>
      <c r="H726">
        <v>1550124242</v>
      </c>
      <c r="I726">
        <v>1666546236</v>
      </c>
      <c r="J726">
        <v>1808911197</v>
      </c>
      <c r="K726">
        <v>1876036957</v>
      </c>
      <c r="L726">
        <v>1910488928</v>
      </c>
      <c r="M726">
        <v>1721657348</v>
      </c>
      <c r="N726">
        <v>907810572</v>
      </c>
      <c r="O726">
        <v>986384709</v>
      </c>
    </row>
    <row r="727" spans="1:15" x14ac:dyDescent="0.3">
      <c r="A727" t="str">
        <f t="shared" si="12"/>
        <v>RS11-KWH OFFPK</v>
      </c>
      <c r="B727" t="s">
        <v>224</v>
      </c>
      <c r="C727" t="s">
        <v>11</v>
      </c>
      <c r="D727">
        <v>3111740250</v>
      </c>
      <c r="E727">
        <v>2851965986</v>
      </c>
      <c r="F727">
        <v>2745022742</v>
      </c>
      <c r="G727">
        <v>2517687348</v>
      </c>
      <c r="H727">
        <v>3206804396</v>
      </c>
      <c r="I727">
        <v>3402407509</v>
      </c>
      <c r="J727">
        <v>3652851082</v>
      </c>
      <c r="K727">
        <v>4012394007</v>
      </c>
      <c r="L727">
        <v>3973610196</v>
      </c>
      <c r="M727">
        <v>3149575874</v>
      </c>
      <c r="N727">
        <v>3012399690</v>
      </c>
      <c r="O727">
        <v>2762093550</v>
      </c>
    </row>
    <row r="728" spans="1:15" x14ac:dyDescent="0.3">
      <c r="A728" t="str">
        <f t="shared" si="12"/>
        <v>RS11-KWH ONPK%</v>
      </c>
      <c r="B728" t="s">
        <v>224</v>
      </c>
      <c r="C728" t="s">
        <v>12</v>
      </c>
      <c r="D728" s="2">
        <v>0.26766000000000001</v>
      </c>
      <c r="E728" s="2">
        <v>0.25801000000000002</v>
      </c>
      <c r="F728" s="2">
        <v>0.2412</v>
      </c>
      <c r="G728" s="2">
        <v>0.34838000000000002</v>
      </c>
      <c r="H728" s="2">
        <v>0.32586999999999999</v>
      </c>
      <c r="I728" s="2">
        <v>0.32878000000000002</v>
      </c>
      <c r="J728" s="2">
        <v>0.33119999999999999</v>
      </c>
      <c r="K728" s="2">
        <v>0.31859999999999999</v>
      </c>
      <c r="L728" s="2">
        <v>0.32468999999999998</v>
      </c>
      <c r="M728" s="2">
        <v>0.35343000000000002</v>
      </c>
      <c r="N728" s="2">
        <v>0.23157</v>
      </c>
      <c r="O728" s="2">
        <v>0.26313999999999999</v>
      </c>
    </row>
    <row r="729" spans="1:15" x14ac:dyDescent="0.3">
      <c r="A729" t="str">
        <f t="shared" si="12"/>
        <v>RS11-KWH OFFPK%</v>
      </c>
      <c r="B729" t="s">
        <v>224</v>
      </c>
      <c r="C729" t="s">
        <v>13</v>
      </c>
      <c r="D729" s="2">
        <v>0.73233999999999999</v>
      </c>
      <c r="E729" s="2">
        <v>0.74199000000000004</v>
      </c>
      <c r="F729" s="2">
        <v>0.75880000000000003</v>
      </c>
      <c r="G729" s="2">
        <v>0.65161999999999998</v>
      </c>
      <c r="H729" s="2">
        <v>0.67413000000000001</v>
      </c>
      <c r="I729" s="2">
        <v>0.67122000000000004</v>
      </c>
      <c r="J729" s="2">
        <v>0.66879999999999995</v>
      </c>
      <c r="K729" s="2">
        <v>0.68140000000000001</v>
      </c>
      <c r="L729" s="2">
        <v>0.67530999999999997</v>
      </c>
      <c r="M729" s="2">
        <v>0.64656999999999998</v>
      </c>
      <c r="N729" s="2">
        <v>0.76842999999999995</v>
      </c>
      <c r="O729" s="2">
        <v>0.73685999999999996</v>
      </c>
    </row>
    <row r="730" spans="1:15" x14ac:dyDescent="0.3">
      <c r="A730" t="str">
        <f t="shared" si="12"/>
        <v>RS11-DEMAND (KW):</v>
      </c>
      <c r="B730" t="s">
        <v>224</v>
      </c>
      <c r="C730" t="s">
        <v>14</v>
      </c>
    </row>
    <row r="731" spans="1:15" x14ac:dyDescent="0.3">
      <c r="A731" t="str">
        <f t="shared" si="12"/>
        <v>RS11-NCP</v>
      </c>
      <c r="B731" t="s">
        <v>224</v>
      </c>
      <c r="C731" t="s">
        <v>15</v>
      </c>
      <c r="D731">
        <v>31622291</v>
      </c>
      <c r="E731">
        <v>28595438</v>
      </c>
      <c r="F731">
        <v>24475525</v>
      </c>
      <c r="G731">
        <v>23465021</v>
      </c>
      <c r="H731">
        <v>24187937</v>
      </c>
      <c r="I731">
        <v>24936290</v>
      </c>
      <c r="J731">
        <v>24681439</v>
      </c>
      <c r="K731">
        <v>24975444</v>
      </c>
      <c r="L731">
        <v>28467250</v>
      </c>
      <c r="M731">
        <v>25549473</v>
      </c>
      <c r="N731">
        <v>28590187</v>
      </c>
      <c r="O731">
        <v>27467322</v>
      </c>
    </row>
    <row r="732" spans="1:15" x14ac:dyDescent="0.3">
      <c r="A732" t="str">
        <f t="shared" si="12"/>
        <v>RS11-NCP ONPK</v>
      </c>
      <c r="B732" t="s">
        <v>224</v>
      </c>
      <c r="C732" t="s">
        <v>16</v>
      </c>
      <c r="D732">
        <v>27391882</v>
      </c>
      <c r="E732">
        <v>23493714</v>
      </c>
      <c r="F732">
        <v>20209655</v>
      </c>
      <c r="G732">
        <v>21036145</v>
      </c>
      <c r="H732">
        <v>21581543</v>
      </c>
      <c r="I732">
        <v>22673132</v>
      </c>
      <c r="J732">
        <v>22588857</v>
      </c>
      <c r="K732">
        <v>22947321</v>
      </c>
      <c r="L732">
        <v>25701682</v>
      </c>
      <c r="M732">
        <v>23442680</v>
      </c>
      <c r="N732">
        <v>23229953</v>
      </c>
      <c r="O732">
        <v>23819641</v>
      </c>
    </row>
    <row r="733" spans="1:15" x14ac:dyDescent="0.3">
      <c r="A733" t="str">
        <f t="shared" si="12"/>
        <v>RS11-NCP OFFPK</v>
      </c>
      <c r="B733" t="s">
        <v>224</v>
      </c>
      <c r="C733" t="s">
        <v>17</v>
      </c>
      <c r="D733">
        <v>30379479</v>
      </c>
      <c r="E733">
        <v>27442620</v>
      </c>
      <c r="F733">
        <v>23678003</v>
      </c>
      <c r="G733">
        <v>21875205</v>
      </c>
      <c r="H733">
        <v>23042039</v>
      </c>
      <c r="I733">
        <v>23702586</v>
      </c>
      <c r="J733">
        <v>23288975</v>
      </c>
      <c r="K733">
        <v>23754428</v>
      </c>
      <c r="L733">
        <v>26930734</v>
      </c>
      <c r="M733">
        <v>23629338</v>
      </c>
      <c r="N733">
        <v>27629173</v>
      </c>
      <c r="O733">
        <v>26054144</v>
      </c>
    </row>
    <row r="734" spans="1:15" x14ac:dyDescent="0.3">
      <c r="A734" t="str">
        <f t="shared" si="12"/>
        <v>RS11-GCP DATE</v>
      </c>
      <c r="B734" t="s">
        <v>224</v>
      </c>
      <c r="C734" t="s">
        <v>18</v>
      </c>
      <c r="D734" t="s">
        <v>178</v>
      </c>
      <c r="E734" t="s">
        <v>113</v>
      </c>
      <c r="F734" t="s">
        <v>114</v>
      </c>
      <c r="G734" t="s">
        <v>22</v>
      </c>
      <c r="H734" t="s">
        <v>115</v>
      </c>
      <c r="I734" t="s">
        <v>225</v>
      </c>
      <c r="J734" t="s">
        <v>25</v>
      </c>
      <c r="K734" t="s">
        <v>182</v>
      </c>
      <c r="L734" t="s">
        <v>118</v>
      </c>
      <c r="M734" t="s">
        <v>28</v>
      </c>
      <c r="N734" t="s">
        <v>120</v>
      </c>
      <c r="O734" t="s">
        <v>184</v>
      </c>
    </row>
    <row r="735" spans="1:15" x14ac:dyDescent="0.3">
      <c r="A735" t="str">
        <f t="shared" si="12"/>
        <v>RS11-GCP TIME</v>
      </c>
      <c r="B735" t="s">
        <v>224</v>
      </c>
      <c r="C735" t="s">
        <v>31</v>
      </c>
      <c r="D735" t="s">
        <v>108</v>
      </c>
      <c r="E735" t="s">
        <v>124</v>
      </c>
      <c r="F735" t="s">
        <v>123</v>
      </c>
      <c r="G735" t="s">
        <v>34</v>
      </c>
      <c r="H735" t="s">
        <v>123</v>
      </c>
      <c r="I735" t="s">
        <v>35</v>
      </c>
      <c r="J735" t="s">
        <v>122</v>
      </c>
      <c r="K735" t="s">
        <v>34</v>
      </c>
      <c r="L735" t="s">
        <v>34</v>
      </c>
      <c r="M735" t="s">
        <v>34</v>
      </c>
      <c r="N735" t="s">
        <v>220</v>
      </c>
      <c r="O735" t="s">
        <v>123</v>
      </c>
    </row>
    <row r="736" spans="1:15" x14ac:dyDescent="0.3">
      <c r="A736" t="str">
        <f t="shared" si="12"/>
        <v>RS11-GCP</v>
      </c>
      <c r="B736" t="s">
        <v>224</v>
      </c>
      <c r="C736" t="s">
        <v>36</v>
      </c>
      <c r="D736">
        <v>11077038</v>
      </c>
      <c r="E736">
        <v>9753860</v>
      </c>
      <c r="F736">
        <v>9243748</v>
      </c>
      <c r="G736">
        <v>9768230</v>
      </c>
      <c r="H736">
        <v>10678156</v>
      </c>
      <c r="I736">
        <v>11881815</v>
      </c>
      <c r="J736">
        <v>12367046</v>
      </c>
      <c r="K736">
        <v>12241609</v>
      </c>
      <c r="L736">
        <v>14177423</v>
      </c>
      <c r="M736">
        <v>11505260</v>
      </c>
      <c r="N736">
        <v>9678526</v>
      </c>
      <c r="O736">
        <v>8995446</v>
      </c>
    </row>
    <row r="737" spans="1:15" x14ac:dyDescent="0.3">
      <c r="A737" t="str">
        <f t="shared" si="12"/>
        <v>RS11-GCP ONPK</v>
      </c>
      <c r="B737" t="s">
        <v>224</v>
      </c>
      <c r="C737" t="s">
        <v>37</v>
      </c>
      <c r="D737">
        <v>11077038</v>
      </c>
      <c r="E737">
        <v>9053832</v>
      </c>
      <c r="F737">
        <v>7716589</v>
      </c>
      <c r="G737">
        <v>9768230</v>
      </c>
      <c r="H737">
        <v>10308619</v>
      </c>
      <c r="I737">
        <v>11349872</v>
      </c>
      <c r="J737">
        <v>12367046</v>
      </c>
      <c r="K737">
        <v>11754348</v>
      </c>
      <c r="L737">
        <v>13029337</v>
      </c>
      <c r="M737">
        <v>11505260</v>
      </c>
      <c r="N737">
        <v>9678526</v>
      </c>
      <c r="O737">
        <v>8680907</v>
      </c>
    </row>
    <row r="738" spans="1:15" x14ac:dyDescent="0.3">
      <c r="A738" t="str">
        <f t="shared" si="12"/>
        <v>RS11-GCP OFFPK</v>
      </c>
      <c r="B738" t="s">
        <v>224</v>
      </c>
      <c r="C738" t="s">
        <v>38</v>
      </c>
      <c r="D738">
        <v>10762106</v>
      </c>
      <c r="E738">
        <v>9753860</v>
      </c>
      <c r="F738">
        <v>9243748</v>
      </c>
      <c r="G738">
        <v>9673658</v>
      </c>
      <c r="H738">
        <v>10678156</v>
      </c>
      <c r="I738">
        <v>11881815</v>
      </c>
      <c r="J738">
        <v>11687239</v>
      </c>
      <c r="K738">
        <v>12241609</v>
      </c>
      <c r="L738">
        <v>14177423</v>
      </c>
      <c r="M738">
        <v>11355031</v>
      </c>
      <c r="N738">
        <v>9666692</v>
      </c>
      <c r="O738">
        <v>8995446</v>
      </c>
    </row>
    <row r="739" spans="1:15" x14ac:dyDescent="0.3">
      <c r="A739" t="str">
        <f t="shared" si="12"/>
        <v>RS11-CP</v>
      </c>
      <c r="B739" t="s">
        <v>224</v>
      </c>
      <c r="C739" t="s">
        <v>39</v>
      </c>
      <c r="D739">
        <v>11077038</v>
      </c>
      <c r="E739">
        <v>8343846</v>
      </c>
      <c r="F739">
        <v>9137675</v>
      </c>
      <c r="G739">
        <v>9768230</v>
      </c>
      <c r="H739">
        <v>10308619</v>
      </c>
      <c r="I739">
        <v>11349872</v>
      </c>
      <c r="J739">
        <v>11904960</v>
      </c>
      <c r="K739">
        <v>11754348</v>
      </c>
      <c r="L739">
        <v>12728890</v>
      </c>
      <c r="M739">
        <v>10976136</v>
      </c>
      <c r="N739">
        <v>9078625</v>
      </c>
      <c r="O739">
        <v>8994864</v>
      </c>
    </row>
    <row r="740" spans="1:15" x14ac:dyDescent="0.3">
      <c r="A740" t="str">
        <f t="shared" si="12"/>
        <v>RS11-PERIOD START</v>
      </c>
      <c r="B740" t="s">
        <v>224</v>
      </c>
      <c r="C740" t="s">
        <v>40</v>
      </c>
      <c r="D740" s="3">
        <v>41640</v>
      </c>
      <c r="E740" s="3">
        <v>41671</v>
      </c>
      <c r="F740" s="3">
        <v>41699</v>
      </c>
      <c r="G740" s="3">
        <v>41730</v>
      </c>
      <c r="H740" s="3">
        <v>41760</v>
      </c>
      <c r="I740" s="3">
        <v>41791</v>
      </c>
      <c r="J740" s="3">
        <v>41821</v>
      </c>
      <c r="K740" s="3">
        <v>41852</v>
      </c>
      <c r="L740" s="3">
        <v>41883</v>
      </c>
      <c r="M740" s="3">
        <v>41913</v>
      </c>
      <c r="N740" s="3">
        <v>41944</v>
      </c>
      <c r="O740" s="3">
        <v>41974</v>
      </c>
    </row>
    <row r="741" spans="1:15" x14ac:dyDescent="0.3">
      <c r="A741" t="str">
        <f t="shared" si="12"/>
        <v>RS11-NCP LF</v>
      </c>
      <c r="B741" t="s">
        <v>224</v>
      </c>
      <c r="C741" t="s">
        <v>41</v>
      </c>
      <c r="D741" s="2">
        <v>0.18060000000000001</v>
      </c>
      <c r="E741" s="2">
        <v>0.2</v>
      </c>
      <c r="F741" s="2">
        <v>0.19869999999999999</v>
      </c>
      <c r="G741" s="2">
        <v>0.22869999999999999</v>
      </c>
      <c r="H741" s="2">
        <v>0.26429999999999998</v>
      </c>
      <c r="I741" s="2">
        <v>0.2823</v>
      </c>
      <c r="J741" s="2">
        <v>0.2974</v>
      </c>
      <c r="K741" s="2">
        <v>0.31690000000000002</v>
      </c>
      <c r="L741" s="2">
        <v>0.28710000000000002</v>
      </c>
      <c r="M741" s="2">
        <v>0.25629999999999997</v>
      </c>
      <c r="N741" s="2">
        <v>0.19040000000000001</v>
      </c>
      <c r="O741" s="2">
        <v>0.18340000000000001</v>
      </c>
    </row>
    <row r="742" spans="1:15" x14ac:dyDescent="0.3">
      <c r="A742" t="str">
        <f t="shared" si="12"/>
        <v>RS11-NCP LF ONPK</v>
      </c>
      <c r="B742" t="s">
        <v>224</v>
      </c>
      <c r="C742" t="s">
        <v>42</v>
      </c>
      <c r="D742" s="2">
        <v>0.2359</v>
      </c>
      <c r="E742" s="2">
        <v>0.26379999999999998</v>
      </c>
      <c r="F742" s="2">
        <v>0.25700000000000001</v>
      </c>
      <c r="G742" s="2">
        <v>0.32319999999999999</v>
      </c>
      <c r="H742" s="2">
        <v>0.38</v>
      </c>
      <c r="I742" s="2">
        <v>0.38890000000000002</v>
      </c>
      <c r="J742" s="2">
        <v>0.40439999999999998</v>
      </c>
      <c r="K742" s="2">
        <v>0.43259999999999998</v>
      </c>
      <c r="L742" s="2">
        <v>0.39329999999999998</v>
      </c>
      <c r="M742" s="2">
        <v>0.3548</v>
      </c>
      <c r="N742" s="2">
        <v>0.2571</v>
      </c>
      <c r="O742" s="2">
        <v>0.23530000000000001</v>
      </c>
    </row>
    <row r="743" spans="1:15" x14ac:dyDescent="0.3">
      <c r="A743" t="str">
        <f t="shared" si="12"/>
        <v>RS11-NCP LF OFFPK</v>
      </c>
      <c r="B743" t="s">
        <v>224</v>
      </c>
      <c r="C743" t="s">
        <v>43</v>
      </c>
      <c r="D743" s="2">
        <v>0.18029999999999999</v>
      </c>
      <c r="E743" s="2">
        <v>0.20300000000000001</v>
      </c>
      <c r="F743" s="2">
        <v>0.20130000000000001</v>
      </c>
      <c r="G743" s="2">
        <v>0.2205</v>
      </c>
      <c r="H743" s="2">
        <v>0.25080000000000002</v>
      </c>
      <c r="I743" s="2">
        <v>0.27029999999999998</v>
      </c>
      <c r="J743" s="2">
        <v>0.2873</v>
      </c>
      <c r="K743" s="2">
        <v>0.30430000000000001</v>
      </c>
      <c r="L743" s="2">
        <v>0.27789999999999998</v>
      </c>
      <c r="M743" s="2">
        <v>0.2482</v>
      </c>
      <c r="N743" s="2">
        <v>0.192</v>
      </c>
      <c r="O743" s="2">
        <v>0.18659999999999999</v>
      </c>
    </row>
    <row r="744" spans="1:15" x14ac:dyDescent="0.3">
      <c r="A744" t="str">
        <f t="shared" si="12"/>
        <v>RS11-GCP CF</v>
      </c>
      <c r="B744" t="s">
        <v>224</v>
      </c>
      <c r="C744" t="s">
        <v>44</v>
      </c>
      <c r="D744" s="2">
        <v>0.3503</v>
      </c>
      <c r="E744" s="2">
        <v>0.34110000000000001</v>
      </c>
      <c r="F744" s="2">
        <v>0.37769999999999998</v>
      </c>
      <c r="G744" s="2">
        <v>0.4163</v>
      </c>
      <c r="H744" s="2">
        <v>0.4415</v>
      </c>
      <c r="I744" s="2">
        <v>0.47649999999999998</v>
      </c>
      <c r="J744" s="2">
        <v>0.50109999999999999</v>
      </c>
      <c r="K744" s="2">
        <v>0.49009999999999998</v>
      </c>
      <c r="L744" s="2">
        <v>0.498</v>
      </c>
      <c r="M744" s="2">
        <v>0.45029999999999998</v>
      </c>
      <c r="N744" s="2">
        <v>0.33850000000000002</v>
      </c>
      <c r="O744" s="2">
        <v>0.32750000000000001</v>
      </c>
    </row>
    <row r="745" spans="1:15" x14ac:dyDescent="0.3">
      <c r="A745" t="str">
        <f t="shared" si="12"/>
        <v>RS11-CP CF</v>
      </c>
      <c r="B745" t="s">
        <v>224</v>
      </c>
      <c r="C745" t="s">
        <v>45</v>
      </c>
      <c r="D745" s="2">
        <v>0.3503</v>
      </c>
      <c r="E745" s="2">
        <v>0.2918</v>
      </c>
      <c r="F745" s="2">
        <v>0.37330000000000002</v>
      </c>
      <c r="G745" s="2">
        <v>0.4163</v>
      </c>
      <c r="H745" s="2">
        <v>0.42620000000000002</v>
      </c>
      <c r="I745" s="2">
        <v>0.45519999999999999</v>
      </c>
      <c r="J745" s="2">
        <v>0.48230000000000001</v>
      </c>
      <c r="K745" s="2">
        <v>0.47060000000000002</v>
      </c>
      <c r="L745" s="2">
        <v>0.4471</v>
      </c>
      <c r="M745" s="2">
        <v>0.42959999999999998</v>
      </c>
      <c r="N745" s="2">
        <v>0.3175</v>
      </c>
      <c r="O745" s="2">
        <v>0.32750000000000001</v>
      </c>
    </row>
    <row r="746" spans="1:15" x14ac:dyDescent="0.3">
      <c r="A746" t="str">
        <f t="shared" si="12"/>
        <v>RS11-GCP LF</v>
      </c>
      <c r="B746" t="s">
        <v>224</v>
      </c>
      <c r="C746" t="s">
        <v>46</v>
      </c>
      <c r="D746" s="2">
        <v>0.51559999999999995</v>
      </c>
      <c r="E746" s="2">
        <v>0.58640000000000003</v>
      </c>
      <c r="F746" s="2">
        <v>0.52600000000000002</v>
      </c>
      <c r="G746" s="2">
        <v>0.5494</v>
      </c>
      <c r="H746" s="2">
        <v>0.5988</v>
      </c>
      <c r="I746" s="2">
        <v>0.59250000000000003</v>
      </c>
      <c r="J746" s="2">
        <v>0.59360000000000002</v>
      </c>
      <c r="K746" s="2">
        <v>0.64649999999999996</v>
      </c>
      <c r="L746" s="2">
        <v>0.57640000000000002</v>
      </c>
      <c r="M746" s="2">
        <v>0.56910000000000005</v>
      </c>
      <c r="N746" s="2">
        <v>0.56259999999999999</v>
      </c>
      <c r="O746" s="2">
        <v>0.56010000000000004</v>
      </c>
    </row>
    <row r="747" spans="1:15" x14ac:dyDescent="0.3">
      <c r="A747" t="str">
        <f t="shared" si="12"/>
        <v>RS11-GCP LF ONPK</v>
      </c>
      <c r="B747" t="s">
        <v>224</v>
      </c>
      <c r="C747" t="s">
        <v>47</v>
      </c>
      <c r="D747" s="2">
        <v>0.58340000000000003</v>
      </c>
      <c r="E747" s="2">
        <v>0.68459999999999999</v>
      </c>
      <c r="F747" s="2">
        <v>0.67310000000000003</v>
      </c>
      <c r="G747" s="2">
        <v>0.69589999999999996</v>
      </c>
      <c r="H747" s="2">
        <v>0.79559999999999997</v>
      </c>
      <c r="I747" s="2">
        <v>0.77690000000000003</v>
      </c>
      <c r="J747" s="2">
        <v>0.73870000000000002</v>
      </c>
      <c r="K747" s="2">
        <v>0.84450000000000003</v>
      </c>
      <c r="L747" s="2">
        <v>0.77580000000000005</v>
      </c>
      <c r="M747" s="2">
        <v>0.72289999999999999</v>
      </c>
      <c r="N747" s="2">
        <v>0.61709999999999998</v>
      </c>
      <c r="O747" s="2">
        <v>0.64559999999999995</v>
      </c>
    </row>
    <row r="748" spans="1:15" x14ac:dyDescent="0.3">
      <c r="A748" t="str">
        <f t="shared" si="12"/>
        <v>RS11-GCP LF OFFPK</v>
      </c>
      <c r="B748" t="s">
        <v>224</v>
      </c>
      <c r="C748" t="s">
        <v>48</v>
      </c>
      <c r="D748" s="2">
        <v>0.50900000000000001</v>
      </c>
      <c r="E748" s="2">
        <v>0.57110000000000005</v>
      </c>
      <c r="F748" s="2">
        <v>0.51559999999999995</v>
      </c>
      <c r="G748" s="2">
        <v>0.49859999999999999</v>
      </c>
      <c r="H748" s="2">
        <v>0.54110000000000003</v>
      </c>
      <c r="I748" s="2">
        <v>0.5393</v>
      </c>
      <c r="J748" s="2">
        <v>0.57240000000000002</v>
      </c>
      <c r="K748" s="2">
        <v>0.59060000000000001</v>
      </c>
      <c r="L748" s="2">
        <v>0.52780000000000005</v>
      </c>
      <c r="M748" s="2">
        <v>0.51649999999999996</v>
      </c>
      <c r="N748" s="2">
        <v>0.54859999999999998</v>
      </c>
      <c r="O748" s="2">
        <v>0.54059999999999997</v>
      </c>
    </row>
    <row r="749" spans="1:15" x14ac:dyDescent="0.3">
      <c r="A749" t="str">
        <f t="shared" si="12"/>
        <v>RS11-CP LF</v>
      </c>
      <c r="B749" t="s">
        <v>224</v>
      </c>
      <c r="C749" t="s">
        <v>49</v>
      </c>
      <c r="D749" s="2">
        <v>0.51559999999999995</v>
      </c>
      <c r="E749" s="2">
        <v>0.6855</v>
      </c>
      <c r="F749" s="2">
        <v>0.53210000000000002</v>
      </c>
      <c r="G749" s="2">
        <v>0.5494</v>
      </c>
      <c r="H749" s="2">
        <v>0.62019999999999997</v>
      </c>
      <c r="I749" s="2">
        <v>0.62029999999999996</v>
      </c>
      <c r="J749" s="2">
        <v>0.61660000000000004</v>
      </c>
      <c r="K749" s="2">
        <v>0.67330000000000001</v>
      </c>
      <c r="L749" s="2">
        <v>0.64200000000000002</v>
      </c>
      <c r="M749" s="2">
        <v>0.59650000000000003</v>
      </c>
      <c r="N749" s="2">
        <v>0.59970000000000001</v>
      </c>
      <c r="O749" s="2">
        <v>0.56010000000000004</v>
      </c>
    </row>
    <row r="750" spans="1:15" x14ac:dyDescent="0.3">
      <c r="A750" t="str">
        <f t="shared" si="12"/>
        <v>RS11-REL PREC:</v>
      </c>
      <c r="B750" t="s">
        <v>224</v>
      </c>
      <c r="C750" t="s">
        <v>50</v>
      </c>
    </row>
    <row r="751" spans="1:15" x14ac:dyDescent="0.3">
      <c r="A751" t="str">
        <f t="shared" si="12"/>
        <v>RS11-NCP RP</v>
      </c>
      <c r="B751" t="s">
        <v>224</v>
      </c>
      <c r="C751" t="s">
        <v>51</v>
      </c>
      <c r="D751" s="2">
        <v>3.0499999999999999E-2</v>
      </c>
      <c r="E751" s="2">
        <v>3.1099999999999999E-2</v>
      </c>
      <c r="F751" s="2">
        <v>3.2800000000000003E-2</v>
      </c>
      <c r="G751" s="2">
        <v>3.5999999999999997E-2</v>
      </c>
      <c r="H751" s="2">
        <v>3.15E-2</v>
      </c>
      <c r="I751" s="2">
        <v>2.6499999999999999E-2</v>
      </c>
      <c r="J751" s="2">
        <v>2.8000000000000001E-2</v>
      </c>
      <c r="K751" s="2">
        <v>2.6700000000000002E-2</v>
      </c>
      <c r="L751" s="2">
        <v>2.5100000000000001E-2</v>
      </c>
      <c r="M751" s="2">
        <v>2.58E-2</v>
      </c>
      <c r="N751" s="2">
        <v>3.04E-2</v>
      </c>
      <c r="O751" s="2">
        <v>3.1199999999999999E-2</v>
      </c>
    </row>
    <row r="752" spans="1:15" x14ac:dyDescent="0.3">
      <c r="A752" t="str">
        <f t="shared" si="12"/>
        <v>RS11-NCP RP ONPK</v>
      </c>
      <c r="B752" t="s">
        <v>224</v>
      </c>
      <c r="C752" t="s">
        <v>52</v>
      </c>
      <c r="D752" s="2">
        <v>3.1E-2</v>
      </c>
      <c r="E752" s="2">
        <v>3.1899999999999998E-2</v>
      </c>
      <c r="F752" s="2">
        <v>3.4500000000000003E-2</v>
      </c>
      <c r="G752" s="2">
        <v>3.5999999999999997E-2</v>
      </c>
      <c r="H752" s="2">
        <v>0.03</v>
      </c>
      <c r="I752" s="2">
        <v>2.6200000000000001E-2</v>
      </c>
      <c r="J752" s="2">
        <v>2.86E-2</v>
      </c>
      <c r="K752" s="2">
        <v>2.64E-2</v>
      </c>
      <c r="L752" s="2">
        <v>2.4899999999999999E-2</v>
      </c>
      <c r="M752" s="2">
        <v>2.6100000000000002E-2</v>
      </c>
      <c r="N752" s="2">
        <v>3.1600000000000003E-2</v>
      </c>
      <c r="O752" s="2">
        <v>3.4099999999999998E-2</v>
      </c>
    </row>
    <row r="753" spans="1:15" x14ac:dyDescent="0.3">
      <c r="A753" t="str">
        <f t="shared" si="12"/>
        <v>RS11-NCP RP OFFPK</v>
      </c>
      <c r="B753" t="s">
        <v>224</v>
      </c>
      <c r="C753" t="s">
        <v>53</v>
      </c>
      <c r="D753" s="2">
        <v>3.0700000000000002E-2</v>
      </c>
      <c r="E753" s="2">
        <v>3.0700000000000002E-2</v>
      </c>
      <c r="F753" s="2">
        <v>3.2000000000000001E-2</v>
      </c>
      <c r="G753" s="2">
        <v>3.6200000000000003E-2</v>
      </c>
      <c r="H753" s="2">
        <v>3.2199999999999999E-2</v>
      </c>
      <c r="I753" s="2">
        <v>2.6200000000000001E-2</v>
      </c>
      <c r="J753" s="2">
        <v>2.7900000000000001E-2</v>
      </c>
      <c r="K753" s="2">
        <v>2.7300000000000001E-2</v>
      </c>
      <c r="L753" s="2">
        <v>2.52E-2</v>
      </c>
      <c r="M753" s="2">
        <v>2.6499999999999999E-2</v>
      </c>
      <c r="N753" s="2">
        <v>0.03</v>
      </c>
      <c r="O753" s="2">
        <v>3.0800000000000001E-2</v>
      </c>
    </row>
    <row r="754" spans="1:15" x14ac:dyDescent="0.3">
      <c r="A754" t="str">
        <f t="shared" si="12"/>
        <v>RS11-GCP RP</v>
      </c>
      <c r="B754" t="s">
        <v>224</v>
      </c>
      <c r="C754" t="s">
        <v>54</v>
      </c>
      <c r="D754" s="2">
        <v>7.1099999999999997E-2</v>
      </c>
      <c r="E754" s="2">
        <v>4.65E-2</v>
      </c>
      <c r="F754" s="2">
        <v>5.1400000000000001E-2</v>
      </c>
      <c r="G754" s="2">
        <v>5.2699999999999997E-2</v>
      </c>
      <c r="H754" s="2">
        <v>4.5999999999999999E-2</v>
      </c>
      <c r="I754" s="2">
        <v>4.0300000000000002E-2</v>
      </c>
      <c r="J754" s="2">
        <v>4.0599999999999997E-2</v>
      </c>
      <c r="K754" s="2">
        <v>3.56E-2</v>
      </c>
      <c r="L754" s="2">
        <v>3.4200000000000001E-2</v>
      </c>
      <c r="M754" s="2">
        <v>3.6799999999999999E-2</v>
      </c>
      <c r="N754" s="2">
        <v>4.7699999999999999E-2</v>
      </c>
      <c r="O754" s="2">
        <v>6.2799999999999995E-2</v>
      </c>
    </row>
    <row r="755" spans="1:15" x14ac:dyDescent="0.3">
      <c r="A755" t="str">
        <f t="shared" si="12"/>
        <v>RS11-GCP RP ONPK</v>
      </c>
      <c r="B755" t="s">
        <v>224</v>
      </c>
      <c r="C755" t="s">
        <v>55</v>
      </c>
      <c r="D755" s="2">
        <v>7.1099999999999997E-2</v>
      </c>
      <c r="E755" s="2">
        <v>5.2699999999999997E-2</v>
      </c>
      <c r="F755" s="2">
        <v>5.4899999999999997E-2</v>
      </c>
      <c r="G755" s="2">
        <v>5.2699999999999997E-2</v>
      </c>
      <c r="H755" s="2">
        <v>4.1799999999999997E-2</v>
      </c>
      <c r="I755" s="2">
        <v>3.9199999999999999E-2</v>
      </c>
      <c r="J755" s="2">
        <v>4.0599999999999997E-2</v>
      </c>
      <c r="K755" s="2">
        <v>3.5000000000000003E-2</v>
      </c>
      <c r="L755" s="2">
        <v>3.2899999999999999E-2</v>
      </c>
      <c r="M755" s="2">
        <v>3.6799999999999999E-2</v>
      </c>
      <c r="N755" s="2">
        <v>4.7699999999999999E-2</v>
      </c>
      <c r="O755" s="2">
        <v>6.3799999999999996E-2</v>
      </c>
    </row>
    <row r="756" spans="1:15" x14ac:dyDescent="0.3">
      <c r="A756" t="str">
        <f t="shared" si="12"/>
        <v>RS11-GCP RP OFFPK</v>
      </c>
      <c r="B756" t="s">
        <v>224</v>
      </c>
      <c r="C756" t="s">
        <v>56</v>
      </c>
      <c r="D756" s="2">
        <v>7.8299999999999995E-2</v>
      </c>
      <c r="E756" s="2">
        <v>4.65E-2</v>
      </c>
      <c r="F756" s="2">
        <v>5.1400000000000001E-2</v>
      </c>
      <c r="G756" s="2">
        <v>4.9099999999999998E-2</v>
      </c>
      <c r="H756" s="2">
        <v>4.5999999999999999E-2</v>
      </c>
      <c r="I756" s="2">
        <v>4.0300000000000002E-2</v>
      </c>
      <c r="J756" s="2">
        <v>4.0500000000000001E-2</v>
      </c>
      <c r="K756" s="2">
        <v>3.56E-2</v>
      </c>
      <c r="L756" s="2">
        <v>3.4200000000000001E-2</v>
      </c>
      <c r="M756" s="2">
        <v>3.73E-2</v>
      </c>
      <c r="N756" s="2">
        <v>5.1799999999999999E-2</v>
      </c>
      <c r="O756" s="2">
        <v>6.2799999999999995E-2</v>
      </c>
    </row>
    <row r="757" spans="1:15" x14ac:dyDescent="0.3">
      <c r="A757" t="str">
        <f t="shared" si="12"/>
        <v>RS11-CP RP</v>
      </c>
      <c r="B757" t="s">
        <v>224</v>
      </c>
      <c r="C757" t="s">
        <v>57</v>
      </c>
      <c r="D757" s="2">
        <v>7.1099999999999997E-2</v>
      </c>
      <c r="E757" s="2">
        <v>4.9099999999999998E-2</v>
      </c>
      <c r="F757" s="2">
        <v>5.1299999999999998E-2</v>
      </c>
      <c r="G757" s="2">
        <v>5.2699999999999997E-2</v>
      </c>
      <c r="H757" s="2">
        <v>4.1799999999999997E-2</v>
      </c>
      <c r="I757" s="2">
        <v>3.9199999999999999E-2</v>
      </c>
      <c r="J757" s="2">
        <v>3.9699999999999999E-2</v>
      </c>
      <c r="K757" s="2">
        <v>3.5000000000000003E-2</v>
      </c>
      <c r="L757" s="2">
        <v>3.44E-2</v>
      </c>
      <c r="M757" s="2">
        <v>3.8399999999999997E-2</v>
      </c>
      <c r="N757" s="2">
        <v>4.8500000000000001E-2</v>
      </c>
      <c r="O757" s="2">
        <v>5.7500000000000002E-2</v>
      </c>
    </row>
    <row r="758" spans="1:15" x14ac:dyDescent="0.3">
      <c r="A758" t="str">
        <f t="shared" si="12"/>
        <v>RS11-SAMPLE SIZE:</v>
      </c>
      <c r="B758" t="s">
        <v>224</v>
      </c>
      <c r="C758" t="s">
        <v>58</v>
      </c>
    </row>
    <row r="759" spans="1:15" x14ac:dyDescent="0.3">
      <c r="A759" t="str">
        <f t="shared" si="12"/>
        <v>RS11-GCPSZ</v>
      </c>
      <c r="B759" t="s">
        <v>224</v>
      </c>
      <c r="C759" t="s">
        <v>59</v>
      </c>
      <c r="D759">
        <v>368</v>
      </c>
      <c r="E759">
        <v>356</v>
      </c>
      <c r="F759">
        <v>367</v>
      </c>
      <c r="G759">
        <v>318</v>
      </c>
      <c r="H759">
        <v>335</v>
      </c>
      <c r="I759">
        <v>357</v>
      </c>
      <c r="J759">
        <v>321</v>
      </c>
      <c r="K759">
        <v>346</v>
      </c>
      <c r="L759">
        <v>368</v>
      </c>
      <c r="M759">
        <v>373</v>
      </c>
      <c r="N759">
        <v>355</v>
      </c>
      <c r="O759">
        <v>372</v>
      </c>
    </row>
    <row r="760" spans="1:15" x14ac:dyDescent="0.3">
      <c r="A760" t="str">
        <f t="shared" si="12"/>
        <v>RS11-GCPSZ ONPK</v>
      </c>
      <c r="B760" t="s">
        <v>224</v>
      </c>
      <c r="C760" t="s">
        <v>60</v>
      </c>
      <c r="D760">
        <v>368</v>
      </c>
      <c r="E760">
        <v>356</v>
      </c>
      <c r="F760">
        <v>367</v>
      </c>
      <c r="G760">
        <v>318</v>
      </c>
      <c r="H760">
        <v>335</v>
      </c>
      <c r="I760">
        <v>357</v>
      </c>
      <c r="J760">
        <v>321</v>
      </c>
      <c r="K760">
        <v>346</v>
      </c>
      <c r="L760">
        <v>369</v>
      </c>
      <c r="M760">
        <v>373</v>
      </c>
      <c r="N760">
        <v>355</v>
      </c>
      <c r="O760">
        <v>372</v>
      </c>
    </row>
    <row r="761" spans="1:15" x14ac:dyDescent="0.3">
      <c r="A761" t="str">
        <f t="shared" si="12"/>
        <v>RS11-GCPSZ OFFPK</v>
      </c>
      <c r="B761" t="s">
        <v>224</v>
      </c>
      <c r="C761" t="s">
        <v>61</v>
      </c>
      <c r="D761">
        <v>368</v>
      </c>
      <c r="E761">
        <v>356</v>
      </c>
      <c r="F761">
        <v>367</v>
      </c>
      <c r="G761">
        <v>318</v>
      </c>
      <c r="H761">
        <v>335</v>
      </c>
      <c r="I761">
        <v>357</v>
      </c>
      <c r="J761">
        <v>321</v>
      </c>
      <c r="K761">
        <v>346</v>
      </c>
      <c r="L761">
        <v>368</v>
      </c>
      <c r="M761">
        <v>373</v>
      </c>
      <c r="N761">
        <v>355</v>
      </c>
      <c r="O761">
        <v>372</v>
      </c>
    </row>
    <row r="762" spans="1:15" x14ac:dyDescent="0.3">
      <c r="A762" t="str">
        <f t="shared" si="12"/>
        <v>RS11-CPSZ</v>
      </c>
      <c r="B762" t="s">
        <v>224</v>
      </c>
      <c r="C762" t="s">
        <v>62</v>
      </c>
      <c r="D762">
        <v>368</v>
      </c>
      <c r="E762">
        <v>356</v>
      </c>
      <c r="F762">
        <v>367</v>
      </c>
      <c r="G762">
        <v>318</v>
      </c>
      <c r="H762">
        <v>335</v>
      </c>
      <c r="I762">
        <v>357</v>
      </c>
      <c r="J762">
        <v>321</v>
      </c>
      <c r="K762">
        <v>346</v>
      </c>
      <c r="L762">
        <v>369</v>
      </c>
      <c r="M762">
        <v>373</v>
      </c>
      <c r="N762">
        <v>355</v>
      </c>
      <c r="O762">
        <v>372</v>
      </c>
    </row>
    <row r="763" spans="1:15" x14ac:dyDescent="0.3">
      <c r="A763" t="str">
        <f t="shared" si="12"/>
        <v xml:space="preserve">RS11 -RS(T)-1 Residential Service 1 with TOU included (Sampled) </v>
      </c>
      <c r="B763" t="s">
        <v>222</v>
      </c>
      <c r="C763" t="s">
        <v>223</v>
      </c>
    </row>
    <row r="764" spans="1:15" x14ac:dyDescent="0.3">
      <c r="A764" t="str">
        <f t="shared" si="12"/>
        <v xml:space="preserve">RS11-MONTH </v>
      </c>
      <c r="B764" t="s">
        <v>224</v>
      </c>
      <c r="C764" t="s">
        <v>3</v>
      </c>
      <c r="D764" s="1">
        <v>41640</v>
      </c>
      <c r="E764" s="1">
        <v>41671</v>
      </c>
      <c r="F764" s="1">
        <v>41699</v>
      </c>
      <c r="G764" s="1">
        <v>41730</v>
      </c>
      <c r="H764" s="1">
        <v>41760</v>
      </c>
      <c r="I764" s="1">
        <v>41791</v>
      </c>
      <c r="J764" s="1">
        <v>41821</v>
      </c>
      <c r="K764" s="1">
        <v>41852</v>
      </c>
      <c r="L764" s="1">
        <v>41883</v>
      </c>
      <c r="M764" s="1">
        <v>41913</v>
      </c>
      <c r="N764" s="1">
        <v>41944</v>
      </c>
      <c r="O764" s="1">
        <v>41974</v>
      </c>
    </row>
    <row r="765" spans="1:15" x14ac:dyDescent="0.3">
      <c r="A765" t="str">
        <f t="shared" si="12"/>
        <v>RS11-SDR GCP</v>
      </c>
      <c r="B765" t="s">
        <v>224</v>
      </c>
      <c r="C765" t="s">
        <v>81</v>
      </c>
      <c r="D765">
        <v>1.2370000000000001</v>
      </c>
      <c r="E765">
        <v>0.70299999999999996</v>
      </c>
      <c r="F765">
        <v>0.72499999999999998</v>
      </c>
      <c r="G765">
        <v>0.749</v>
      </c>
      <c r="H765">
        <v>0.71899999999999997</v>
      </c>
      <c r="I765">
        <v>0.74399999999999999</v>
      </c>
      <c r="J765">
        <v>0.73099999999999998</v>
      </c>
      <c r="K765">
        <v>0.66700000000000004</v>
      </c>
      <c r="L765">
        <v>0.75800000000000001</v>
      </c>
      <c r="M765">
        <v>0.65500000000000003</v>
      </c>
      <c r="N765">
        <v>0.68899999999999995</v>
      </c>
      <c r="O765">
        <v>0.875</v>
      </c>
    </row>
    <row r="766" spans="1:15" x14ac:dyDescent="0.3">
      <c r="A766" t="str">
        <f t="shared" si="12"/>
        <v>RS11-SDR GCP ONPK</v>
      </c>
      <c r="B766" t="s">
        <v>224</v>
      </c>
      <c r="C766" t="s">
        <v>82</v>
      </c>
      <c r="D766">
        <v>1.2370000000000001</v>
      </c>
      <c r="E766">
        <v>0.71799999999999997</v>
      </c>
      <c r="F766">
        <v>0.64800000000000002</v>
      </c>
      <c r="G766">
        <v>0.749</v>
      </c>
      <c r="H766">
        <v>0.63700000000000001</v>
      </c>
      <c r="I766">
        <v>0.67900000000000005</v>
      </c>
      <c r="J766">
        <v>0.73099999999999998</v>
      </c>
      <c r="K766">
        <v>0.626</v>
      </c>
      <c r="L766">
        <v>0.68700000000000006</v>
      </c>
      <c r="M766">
        <v>0.65500000000000003</v>
      </c>
      <c r="N766">
        <v>0.68899999999999995</v>
      </c>
      <c r="O766">
        <v>0.85299999999999998</v>
      </c>
    </row>
    <row r="767" spans="1:15" x14ac:dyDescent="0.3">
      <c r="A767" t="str">
        <f t="shared" si="12"/>
        <v>RS11-SDR GCP OFFP</v>
      </c>
      <c r="B767" t="s">
        <v>224</v>
      </c>
      <c r="C767" t="s">
        <v>134</v>
      </c>
      <c r="D767">
        <v>1.3420000000000001</v>
      </c>
      <c r="E767">
        <v>0.70299999999999996</v>
      </c>
      <c r="F767">
        <v>0.72499999999999998</v>
      </c>
      <c r="G767">
        <v>0.68400000000000005</v>
      </c>
      <c r="H767">
        <v>0.71899999999999997</v>
      </c>
      <c r="I767">
        <v>0.74399999999999999</v>
      </c>
      <c r="J767">
        <v>0.69499999999999995</v>
      </c>
      <c r="K767">
        <v>0.66700000000000004</v>
      </c>
      <c r="L767">
        <v>0.75800000000000001</v>
      </c>
      <c r="M767">
        <v>0.66600000000000004</v>
      </c>
      <c r="N767">
        <v>0.75700000000000001</v>
      </c>
      <c r="O767">
        <v>0.875</v>
      </c>
    </row>
    <row r="768" spans="1:15" x14ac:dyDescent="0.3">
      <c r="A768" t="str">
        <f t="shared" si="12"/>
        <v>RS11-SDR CP</v>
      </c>
      <c r="B768" t="s">
        <v>224</v>
      </c>
      <c r="C768" t="s">
        <v>84</v>
      </c>
      <c r="D768">
        <v>1.2370000000000001</v>
      </c>
      <c r="E768">
        <v>0.624</v>
      </c>
      <c r="F768">
        <v>0.71299999999999997</v>
      </c>
      <c r="G768">
        <v>0.749</v>
      </c>
      <c r="H768">
        <v>0.63700000000000001</v>
      </c>
      <c r="I768">
        <v>0.67900000000000005</v>
      </c>
      <c r="J768">
        <v>0.69199999999999995</v>
      </c>
      <c r="K768">
        <v>0.626</v>
      </c>
      <c r="L768">
        <v>0.70299999999999996</v>
      </c>
      <c r="M768">
        <v>0.66</v>
      </c>
      <c r="N768">
        <v>0.65700000000000003</v>
      </c>
      <c r="O768">
        <v>0.79300000000000004</v>
      </c>
    </row>
    <row r="769" spans="1:15" x14ac:dyDescent="0.3">
      <c r="A769" t="str">
        <f t="shared" si="12"/>
        <v>RS11-I   SDR GCP</v>
      </c>
      <c r="B769" t="s">
        <v>224</v>
      </c>
      <c r="C769" t="s">
        <v>135</v>
      </c>
      <c r="D769">
        <v>1.4470000000000001</v>
      </c>
      <c r="E769">
        <v>0.73099999999999998</v>
      </c>
      <c r="F769">
        <v>0.77600000000000002</v>
      </c>
      <c r="G769">
        <v>0.92100000000000004</v>
      </c>
      <c r="H769">
        <v>1.0149999999999999</v>
      </c>
      <c r="I769">
        <v>0.84699999999999998</v>
      </c>
      <c r="J769">
        <v>0.89600000000000002</v>
      </c>
      <c r="K769">
        <v>0.84399999999999997</v>
      </c>
      <c r="L769">
        <v>0.78</v>
      </c>
      <c r="M769">
        <v>0.84899999999999998</v>
      </c>
      <c r="N769">
        <v>0.94199999999999995</v>
      </c>
      <c r="O769">
        <v>1.1930000000000001</v>
      </c>
    </row>
    <row r="770" spans="1:15" x14ac:dyDescent="0.3">
      <c r="A770" t="str">
        <f t="shared" si="12"/>
        <v>RS11-I   SDR GCP ONPK</v>
      </c>
      <c r="B770" t="s">
        <v>224</v>
      </c>
      <c r="C770" t="s">
        <v>136</v>
      </c>
      <c r="D770">
        <v>1.4470000000000001</v>
      </c>
      <c r="E770">
        <v>0.91200000000000003</v>
      </c>
      <c r="F770">
        <v>0.95</v>
      </c>
      <c r="G770">
        <v>0.92100000000000004</v>
      </c>
      <c r="H770">
        <v>0.83</v>
      </c>
      <c r="I770">
        <v>0.94099999999999995</v>
      </c>
      <c r="J770">
        <v>0.89600000000000002</v>
      </c>
      <c r="K770">
        <v>0.64300000000000002</v>
      </c>
      <c r="L770">
        <v>0.70099999999999996</v>
      </c>
      <c r="M770">
        <v>0.84899999999999998</v>
      </c>
      <c r="N770">
        <v>0.94199999999999995</v>
      </c>
      <c r="O770">
        <v>1.2010000000000001</v>
      </c>
    </row>
    <row r="771" spans="1:15" x14ac:dyDescent="0.3">
      <c r="A771" t="str">
        <f t="shared" si="12"/>
        <v>RS11-I   SDR GCP OFFPK</v>
      </c>
      <c r="B771" t="s">
        <v>224</v>
      </c>
      <c r="C771" t="s">
        <v>137</v>
      </c>
      <c r="D771">
        <v>1.4630000000000001</v>
      </c>
      <c r="E771">
        <v>0.73099999999999998</v>
      </c>
      <c r="F771">
        <v>0.77600000000000002</v>
      </c>
      <c r="G771">
        <v>0.79600000000000004</v>
      </c>
      <c r="H771">
        <v>1.0149999999999999</v>
      </c>
      <c r="I771">
        <v>0.84699999999999998</v>
      </c>
      <c r="J771">
        <v>0.70899999999999996</v>
      </c>
      <c r="K771">
        <v>0.84399999999999997</v>
      </c>
      <c r="L771">
        <v>0.78</v>
      </c>
      <c r="M771">
        <v>0.79800000000000004</v>
      </c>
      <c r="N771">
        <v>1.014</v>
      </c>
      <c r="O771">
        <v>1.1930000000000001</v>
      </c>
    </row>
    <row r="772" spans="1:15" x14ac:dyDescent="0.3">
      <c r="A772" t="str">
        <f t="shared" si="12"/>
        <v>RS11-I   SDR CP</v>
      </c>
      <c r="B772" t="s">
        <v>224</v>
      </c>
      <c r="C772" t="s">
        <v>138</v>
      </c>
      <c r="D772">
        <v>1.4470000000000001</v>
      </c>
      <c r="E772">
        <v>0.81799999999999995</v>
      </c>
      <c r="F772">
        <v>0.83399999999999996</v>
      </c>
      <c r="G772">
        <v>0.92100000000000004</v>
      </c>
      <c r="H772">
        <v>0.83</v>
      </c>
      <c r="I772">
        <v>0.94099999999999995</v>
      </c>
      <c r="J772">
        <v>0.94199999999999995</v>
      </c>
      <c r="K772">
        <v>0.64300000000000002</v>
      </c>
      <c r="L772">
        <v>0.60299999999999998</v>
      </c>
      <c r="M772">
        <v>0.93</v>
      </c>
      <c r="N772">
        <v>0.75800000000000001</v>
      </c>
      <c r="O772">
        <v>1.119</v>
      </c>
    </row>
    <row r="773" spans="1:15" x14ac:dyDescent="0.3">
      <c r="A773" t="str">
        <f t="shared" ref="A773:A836" si="13">CONCATENATE(B773,"-",C773)</f>
        <v>RS11-II  SDR GCP</v>
      </c>
      <c r="B773" t="s">
        <v>224</v>
      </c>
      <c r="C773" t="s">
        <v>139</v>
      </c>
      <c r="D773">
        <v>2.4420000000000002</v>
      </c>
      <c r="E773">
        <v>1.2769999999999999</v>
      </c>
      <c r="F773">
        <v>1.3779999999999999</v>
      </c>
      <c r="G773">
        <v>1.4419999999999999</v>
      </c>
      <c r="H773">
        <v>1.26</v>
      </c>
      <c r="I773">
        <v>1.4450000000000001</v>
      </c>
      <c r="J773">
        <v>1.41</v>
      </c>
      <c r="K773">
        <v>1.2789999999999999</v>
      </c>
      <c r="L773">
        <v>1.573</v>
      </c>
      <c r="M773">
        <v>1.2110000000000001</v>
      </c>
      <c r="N773">
        <v>1.234</v>
      </c>
      <c r="O773">
        <v>1.4950000000000001</v>
      </c>
    </row>
    <row r="774" spans="1:15" x14ac:dyDescent="0.3">
      <c r="A774" t="str">
        <f t="shared" si="13"/>
        <v>RS11-II  SDR GCP ONPK</v>
      </c>
      <c r="B774" t="s">
        <v>224</v>
      </c>
      <c r="C774" t="s">
        <v>140</v>
      </c>
      <c r="D774">
        <v>2.4420000000000002</v>
      </c>
      <c r="E774">
        <v>1.27</v>
      </c>
      <c r="F774">
        <v>1.091</v>
      </c>
      <c r="G774">
        <v>1.4419999999999999</v>
      </c>
      <c r="H774">
        <v>1.18</v>
      </c>
      <c r="I774">
        <v>1.306</v>
      </c>
      <c r="J774">
        <v>1.41</v>
      </c>
      <c r="K774">
        <v>1.246</v>
      </c>
      <c r="L774">
        <v>1.44</v>
      </c>
      <c r="M774">
        <v>1.2110000000000001</v>
      </c>
      <c r="N774">
        <v>1.234</v>
      </c>
      <c r="O774">
        <v>1.5109999999999999</v>
      </c>
    </row>
    <row r="775" spans="1:15" x14ac:dyDescent="0.3">
      <c r="A775" t="str">
        <f t="shared" si="13"/>
        <v>RS11-II  SDR GCP OFFPK</v>
      </c>
      <c r="B775" t="s">
        <v>224</v>
      </c>
      <c r="C775" t="s">
        <v>141</v>
      </c>
      <c r="D775">
        <v>2.569</v>
      </c>
      <c r="E775">
        <v>1.2769999999999999</v>
      </c>
      <c r="F775">
        <v>1.3779999999999999</v>
      </c>
      <c r="G775">
        <v>1.3620000000000001</v>
      </c>
      <c r="H775">
        <v>1.26</v>
      </c>
      <c r="I775">
        <v>1.4450000000000001</v>
      </c>
      <c r="J775">
        <v>1.379</v>
      </c>
      <c r="K775">
        <v>1.2789999999999999</v>
      </c>
      <c r="L775">
        <v>1.573</v>
      </c>
      <c r="M775">
        <v>1.29</v>
      </c>
      <c r="N775">
        <v>1.3979999999999999</v>
      </c>
      <c r="O775">
        <v>1.4950000000000001</v>
      </c>
    </row>
    <row r="776" spans="1:15" x14ac:dyDescent="0.3">
      <c r="A776" t="str">
        <f t="shared" si="13"/>
        <v>RS11-II  SDR CP</v>
      </c>
      <c r="B776" t="s">
        <v>224</v>
      </c>
      <c r="C776" t="s">
        <v>142</v>
      </c>
      <c r="D776">
        <v>2.4420000000000002</v>
      </c>
      <c r="E776">
        <v>1.093</v>
      </c>
      <c r="F776">
        <v>1.3560000000000001</v>
      </c>
      <c r="G776">
        <v>1.4419999999999999</v>
      </c>
      <c r="H776">
        <v>1.18</v>
      </c>
      <c r="I776">
        <v>1.306</v>
      </c>
      <c r="J776">
        <v>1.306</v>
      </c>
      <c r="K776">
        <v>1.246</v>
      </c>
      <c r="L776">
        <v>1.5169999999999999</v>
      </c>
      <c r="M776">
        <v>1.1990000000000001</v>
      </c>
      <c r="N776">
        <v>1.232</v>
      </c>
      <c r="O776">
        <v>1.4239999999999999</v>
      </c>
    </row>
    <row r="777" spans="1:15" x14ac:dyDescent="0.3">
      <c r="A777" t="str">
        <f t="shared" si="13"/>
        <v>RS11-III SDR GCP</v>
      </c>
      <c r="B777" t="s">
        <v>224</v>
      </c>
      <c r="C777" t="s">
        <v>143</v>
      </c>
      <c r="D777">
        <v>2.7090000000000001</v>
      </c>
      <c r="E777">
        <v>1.903</v>
      </c>
      <c r="F777">
        <v>1.752</v>
      </c>
      <c r="G777">
        <v>1.6859999999999999</v>
      </c>
      <c r="H777">
        <v>1.7050000000000001</v>
      </c>
      <c r="I777">
        <v>1.752</v>
      </c>
      <c r="J777">
        <v>1.601</v>
      </c>
      <c r="K777">
        <v>1.482</v>
      </c>
      <c r="L777">
        <v>1.573</v>
      </c>
      <c r="M777">
        <v>1.5209999999999999</v>
      </c>
      <c r="N777">
        <v>1.6220000000000001</v>
      </c>
      <c r="O777">
        <v>2.242</v>
      </c>
    </row>
    <row r="778" spans="1:15" x14ac:dyDescent="0.3">
      <c r="A778" t="str">
        <f t="shared" si="13"/>
        <v>RS11-III SDR GCP ONPK</v>
      </c>
      <c r="B778" t="s">
        <v>224</v>
      </c>
      <c r="C778" t="s">
        <v>144</v>
      </c>
      <c r="D778">
        <v>2.7090000000000001</v>
      </c>
      <c r="E778">
        <v>1.7989999999999999</v>
      </c>
      <c r="F778">
        <v>1.589</v>
      </c>
      <c r="G778">
        <v>1.6859999999999999</v>
      </c>
      <c r="H778">
        <v>1.47</v>
      </c>
      <c r="I778">
        <v>1.373</v>
      </c>
      <c r="J778">
        <v>1.601</v>
      </c>
      <c r="K778">
        <v>1.4510000000000001</v>
      </c>
      <c r="L778">
        <v>1.415</v>
      </c>
      <c r="M778">
        <v>1.5209999999999999</v>
      </c>
      <c r="N778">
        <v>1.6220000000000001</v>
      </c>
      <c r="O778">
        <v>2.016</v>
      </c>
    </row>
    <row r="779" spans="1:15" x14ac:dyDescent="0.3">
      <c r="A779" t="str">
        <f t="shared" si="13"/>
        <v>RS11-III SDR GCP OFFPK</v>
      </c>
      <c r="B779" t="s">
        <v>224</v>
      </c>
      <c r="C779" t="s">
        <v>145</v>
      </c>
      <c r="D779">
        <v>3.2869999999999999</v>
      </c>
      <c r="E779">
        <v>1.903</v>
      </c>
      <c r="F779">
        <v>1.752</v>
      </c>
      <c r="G779">
        <v>1.478</v>
      </c>
      <c r="H779">
        <v>1.7050000000000001</v>
      </c>
      <c r="I779">
        <v>1.752</v>
      </c>
      <c r="J779">
        <v>1.6220000000000001</v>
      </c>
      <c r="K779">
        <v>1.482</v>
      </c>
      <c r="L779">
        <v>1.573</v>
      </c>
      <c r="M779">
        <v>1.5129999999999999</v>
      </c>
      <c r="N779">
        <v>1.746</v>
      </c>
      <c r="O779">
        <v>2.242</v>
      </c>
    </row>
    <row r="780" spans="1:15" x14ac:dyDescent="0.3">
      <c r="A780" t="str">
        <f t="shared" si="13"/>
        <v>RS11-III SDR CP</v>
      </c>
      <c r="B780" t="s">
        <v>224</v>
      </c>
      <c r="C780" t="s">
        <v>146</v>
      </c>
      <c r="D780">
        <v>2.7090000000000001</v>
      </c>
      <c r="E780">
        <v>1.569</v>
      </c>
      <c r="F780">
        <v>1.6419999999999999</v>
      </c>
      <c r="G780">
        <v>1.6859999999999999</v>
      </c>
      <c r="H780">
        <v>1.47</v>
      </c>
      <c r="I780">
        <v>1.373</v>
      </c>
      <c r="J780">
        <v>1.5009999999999999</v>
      </c>
      <c r="K780">
        <v>1.4510000000000001</v>
      </c>
      <c r="L780">
        <v>1.4710000000000001</v>
      </c>
      <c r="M780">
        <v>1.494</v>
      </c>
      <c r="N780">
        <v>1.5629999999999999</v>
      </c>
      <c r="O780">
        <v>1.8220000000000001</v>
      </c>
    </row>
    <row r="781" spans="1:15" x14ac:dyDescent="0.3">
      <c r="A781" t="str">
        <f t="shared" si="13"/>
        <v>RS11-IV  SDR GCP</v>
      </c>
      <c r="B781" t="s">
        <v>224</v>
      </c>
      <c r="C781" t="s">
        <v>147</v>
      </c>
      <c r="D781">
        <v>4.2729999999999997</v>
      </c>
      <c r="E781">
        <v>1.875</v>
      </c>
      <c r="F781">
        <v>3.2879999999999998</v>
      </c>
      <c r="G781">
        <v>2.258</v>
      </c>
      <c r="H781">
        <v>2.355</v>
      </c>
      <c r="I781">
        <v>1.631</v>
      </c>
      <c r="J781">
        <v>3.069</v>
      </c>
      <c r="K781">
        <v>1.9530000000000001</v>
      </c>
      <c r="L781">
        <v>2.96</v>
      </c>
      <c r="M781">
        <v>2.3220000000000001</v>
      </c>
      <c r="N781">
        <v>2.2759999999999998</v>
      </c>
      <c r="O781">
        <v>2.0409999999999999</v>
      </c>
    </row>
    <row r="782" spans="1:15" x14ac:dyDescent="0.3">
      <c r="A782" t="str">
        <f t="shared" si="13"/>
        <v>RS11-IV  SDR GCP ONPK</v>
      </c>
      <c r="B782" t="s">
        <v>224</v>
      </c>
      <c r="C782" t="s">
        <v>148</v>
      </c>
      <c r="D782">
        <v>4.2729999999999997</v>
      </c>
      <c r="E782">
        <v>2.7490000000000001</v>
      </c>
      <c r="F782">
        <v>1.8819999999999999</v>
      </c>
      <c r="G782">
        <v>2.258</v>
      </c>
      <c r="H782">
        <v>2.1560000000000001</v>
      </c>
      <c r="I782">
        <v>1.9870000000000001</v>
      </c>
      <c r="J782">
        <v>3.069</v>
      </c>
      <c r="K782">
        <v>2.105</v>
      </c>
      <c r="L782">
        <v>2.085</v>
      </c>
      <c r="M782">
        <v>2.3220000000000001</v>
      </c>
      <c r="N782">
        <v>2.2759999999999998</v>
      </c>
      <c r="O782">
        <v>2.25</v>
      </c>
    </row>
    <row r="783" spans="1:15" x14ac:dyDescent="0.3">
      <c r="A783" t="str">
        <f t="shared" si="13"/>
        <v>RS11-IV  SDR GCP OFFPK</v>
      </c>
      <c r="B783" t="s">
        <v>224</v>
      </c>
      <c r="C783" t="s">
        <v>149</v>
      </c>
      <c r="D783">
        <v>3.8490000000000002</v>
      </c>
      <c r="E783">
        <v>1.875</v>
      </c>
      <c r="F783">
        <v>3.2879999999999998</v>
      </c>
      <c r="G783">
        <v>2.2850000000000001</v>
      </c>
      <c r="H783">
        <v>2.355</v>
      </c>
      <c r="I783">
        <v>1.631</v>
      </c>
      <c r="J783">
        <v>2.427</v>
      </c>
      <c r="K783">
        <v>1.9530000000000001</v>
      </c>
      <c r="L783">
        <v>2.96</v>
      </c>
      <c r="M783">
        <v>1.867</v>
      </c>
      <c r="N783">
        <v>1.9039999999999999</v>
      </c>
      <c r="O783">
        <v>2.0409999999999999</v>
      </c>
    </row>
    <row r="784" spans="1:15" x14ac:dyDescent="0.3">
      <c r="A784" t="str">
        <f t="shared" si="13"/>
        <v>RS11-IV  SDR CP</v>
      </c>
      <c r="B784" t="s">
        <v>224</v>
      </c>
      <c r="C784" t="s">
        <v>150</v>
      </c>
      <c r="D784">
        <v>4.2729999999999997</v>
      </c>
      <c r="E784">
        <v>1.9850000000000001</v>
      </c>
      <c r="F784">
        <v>3.262</v>
      </c>
      <c r="G784">
        <v>2.258</v>
      </c>
      <c r="H784">
        <v>2.1560000000000001</v>
      </c>
      <c r="I784">
        <v>1.9870000000000001</v>
      </c>
      <c r="J784">
        <v>1.796</v>
      </c>
      <c r="K784">
        <v>2.105</v>
      </c>
      <c r="L784">
        <v>1.7210000000000001</v>
      </c>
      <c r="M784">
        <v>1.738</v>
      </c>
      <c r="N784">
        <v>3.0249999999999999</v>
      </c>
      <c r="O784">
        <v>2.3919999999999999</v>
      </c>
    </row>
    <row r="785" spans="1:15" x14ac:dyDescent="0.3">
      <c r="A785" t="str">
        <f t="shared" si="13"/>
        <v>SEMINOLE -Wholesale Seminole Electric Cooperative</v>
      </c>
      <c r="B785" t="s">
        <v>226</v>
      </c>
      <c r="C785" t="s">
        <v>227</v>
      </c>
      <c r="D785" t="s">
        <v>228</v>
      </c>
    </row>
    <row r="786" spans="1:15" x14ac:dyDescent="0.3">
      <c r="A786" t="str">
        <f t="shared" si="13"/>
        <v xml:space="preserve">SEMINOLE-MONTH </v>
      </c>
      <c r="B786" t="s">
        <v>229</v>
      </c>
      <c r="C786" t="s">
        <v>3</v>
      </c>
      <c r="D786" s="1">
        <v>41640</v>
      </c>
      <c r="E786" s="1">
        <v>41671</v>
      </c>
      <c r="F786" s="1">
        <v>41699</v>
      </c>
      <c r="G786" s="1">
        <v>41730</v>
      </c>
      <c r="H786" s="1">
        <v>41760</v>
      </c>
      <c r="I786" s="1">
        <v>41791</v>
      </c>
      <c r="J786" s="1">
        <v>41821</v>
      </c>
      <c r="K786" s="1">
        <v>41852</v>
      </c>
      <c r="L786" s="1">
        <v>41883</v>
      </c>
      <c r="M786" s="1">
        <v>41913</v>
      </c>
      <c r="N786" s="1">
        <v>41944</v>
      </c>
      <c r="O786" s="1">
        <v>41974</v>
      </c>
    </row>
    <row r="787" spans="1:15" x14ac:dyDescent="0.3">
      <c r="A787" t="str">
        <f t="shared" si="13"/>
        <v xml:space="preserve">SEMINOLE-CUSTOMERS </v>
      </c>
      <c r="B787" t="s">
        <v>229</v>
      </c>
      <c r="C787" t="s">
        <v>4</v>
      </c>
      <c r="I787">
        <v>2</v>
      </c>
      <c r="J787">
        <v>2</v>
      </c>
      <c r="K787">
        <v>2</v>
      </c>
      <c r="L787">
        <v>2</v>
      </c>
      <c r="M787">
        <v>2</v>
      </c>
      <c r="N787">
        <v>2</v>
      </c>
      <c r="O787">
        <v>2</v>
      </c>
    </row>
    <row r="788" spans="1:15" x14ac:dyDescent="0.3">
      <c r="A788" t="str">
        <f t="shared" si="13"/>
        <v xml:space="preserve">SEMINOLE-SALES </v>
      </c>
      <c r="B788" t="s">
        <v>229</v>
      </c>
      <c r="C788" t="s">
        <v>5</v>
      </c>
      <c r="I788">
        <v>0</v>
      </c>
      <c r="J788">
        <v>81900000</v>
      </c>
      <c r="K788">
        <v>90850000</v>
      </c>
      <c r="L788">
        <v>96050000</v>
      </c>
      <c r="M788">
        <v>93375000</v>
      </c>
      <c r="N788">
        <v>87075000</v>
      </c>
      <c r="O788">
        <v>44020000</v>
      </c>
    </row>
    <row r="789" spans="1:15" x14ac:dyDescent="0.3">
      <c r="A789" t="str">
        <f t="shared" si="13"/>
        <v>SEMINOLE-KW</v>
      </c>
      <c r="B789" t="s">
        <v>229</v>
      </c>
      <c r="C789" t="s">
        <v>6</v>
      </c>
    </row>
    <row r="790" spans="1:15" x14ac:dyDescent="0.3">
      <c r="A790" t="str">
        <f t="shared" si="13"/>
        <v>SEMINOLE-N</v>
      </c>
      <c r="B790" t="s">
        <v>229</v>
      </c>
      <c r="C790" t="s">
        <v>7</v>
      </c>
      <c r="I790">
        <v>1</v>
      </c>
      <c r="J790">
        <v>1</v>
      </c>
      <c r="K790">
        <v>1</v>
      </c>
      <c r="L790">
        <v>1</v>
      </c>
      <c r="M790">
        <v>1</v>
      </c>
      <c r="N790">
        <v>1</v>
      </c>
      <c r="O790">
        <v>1</v>
      </c>
    </row>
    <row r="791" spans="1:15" x14ac:dyDescent="0.3">
      <c r="A791" t="str">
        <f t="shared" si="13"/>
        <v>SEMINOLE-RLR ENERGY:</v>
      </c>
      <c r="B791" t="s">
        <v>229</v>
      </c>
      <c r="C791" t="s">
        <v>8</v>
      </c>
    </row>
    <row r="792" spans="1:15" x14ac:dyDescent="0.3">
      <c r="A792" t="str">
        <f t="shared" si="13"/>
        <v>SEMINOLE-KWH</v>
      </c>
      <c r="B792" t="s">
        <v>229</v>
      </c>
      <c r="C792" t="s">
        <v>9</v>
      </c>
      <c r="I792">
        <v>81900000</v>
      </c>
      <c r="J792">
        <v>90850000</v>
      </c>
      <c r="K792">
        <v>96050000</v>
      </c>
      <c r="L792">
        <v>93375000</v>
      </c>
      <c r="M792">
        <v>87075000</v>
      </c>
      <c r="N792">
        <v>43795000</v>
      </c>
      <c r="O792">
        <v>13575000</v>
      </c>
    </row>
    <row r="793" spans="1:15" x14ac:dyDescent="0.3">
      <c r="A793" t="str">
        <f t="shared" si="13"/>
        <v>SEMINOLE-KWH ONPK</v>
      </c>
      <c r="B793" t="s">
        <v>229</v>
      </c>
      <c r="C793" t="s">
        <v>10</v>
      </c>
      <c r="I793">
        <v>36625000</v>
      </c>
      <c r="J793">
        <v>39025000</v>
      </c>
      <c r="K793">
        <v>37350000</v>
      </c>
      <c r="L793">
        <v>36875000</v>
      </c>
      <c r="M793">
        <v>34475000</v>
      </c>
      <c r="N793">
        <v>12700000</v>
      </c>
      <c r="O793">
        <v>5325000</v>
      </c>
    </row>
    <row r="794" spans="1:15" x14ac:dyDescent="0.3">
      <c r="A794" t="str">
        <f t="shared" si="13"/>
        <v>SEMINOLE-KWH OFFPK</v>
      </c>
      <c r="B794" t="s">
        <v>229</v>
      </c>
      <c r="C794" t="s">
        <v>11</v>
      </c>
      <c r="I794">
        <v>45275000</v>
      </c>
      <c r="J794">
        <v>51825000</v>
      </c>
      <c r="K794">
        <v>58700000</v>
      </c>
      <c r="L794">
        <v>56500000</v>
      </c>
      <c r="M794">
        <v>52600000</v>
      </c>
      <c r="N794">
        <v>31095000</v>
      </c>
      <c r="O794">
        <v>8250000</v>
      </c>
    </row>
    <row r="795" spans="1:15" x14ac:dyDescent="0.3">
      <c r="A795" t="str">
        <f t="shared" si="13"/>
        <v>SEMINOLE-KWH ONPK%</v>
      </c>
      <c r="B795" t="s">
        <v>229</v>
      </c>
      <c r="C795" t="s">
        <v>12</v>
      </c>
      <c r="D795" s="2"/>
      <c r="E795" s="2"/>
      <c r="F795" s="2"/>
      <c r="G795" s="2"/>
      <c r="H795" s="2"/>
      <c r="I795" s="2">
        <v>0.44718999999999998</v>
      </c>
      <c r="J795" s="2">
        <v>0.42954999999999999</v>
      </c>
      <c r="K795" s="2">
        <v>0.38885999999999998</v>
      </c>
      <c r="L795" s="2">
        <v>0.39490999999999998</v>
      </c>
      <c r="M795" s="2">
        <v>0.39591999999999999</v>
      </c>
      <c r="N795" s="2">
        <v>0.28999000000000003</v>
      </c>
      <c r="O795" s="2">
        <v>0.39227000000000001</v>
      </c>
    </row>
    <row r="796" spans="1:15" x14ac:dyDescent="0.3">
      <c r="A796" t="str">
        <f t="shared" si="13"/>
        <v>SEMINOLE-KWH OFFPK%</v>
      </c>
      <c r="B796" t="s">
        <v>229</v>
      </c>
      <c r="C796" t="s">
        <v>13</v>
      </c>
      <c r="D796" s="2"/>
      <c r="E796" s="2"/>
      <c r="F796" s="2"/>
      <c r="G796" s="2"/>
      <c r="H796" s="2"/>
      <c r="I796" s="2">
        <v>0.55281000000000002</v>
      </c>
      <c r="J796" s="2">
        <v>0.57045000000000001</v>
      </c>
      <c r="K796" s="2">
        <v>0.61114000000000002</v>
      </c>
      <c r="L796" s="2">
        <v>0.60509000000000002</v>
      </c>
      <c r="M796" s="2">
        <v>0.60407999999999995</v>
      </c>
      <c r="N796" s="2">
        <v>0.71001000000000003</v>
      </c>
      <c r="O796" s="2">
        <v>0.60772999999999999</v>
      </c>
    </row>
    <row r="797" spans="1:15" x14ac:dyDescent="0.3">
      <c r="A797" t="str">
        <f t="shared" si="13"/>
        <v>SEMINOLE-DEMAND (KW):</v>
      </c>
      <c r="B797" t="s">
        <v>229</v>
      </c>
      <c r="C797" t="s">
        <v>14</v>
      </c>
    </row>
    <row r="798" spans="1:15" x14ac:dyDescent="0.3">
      <c r="A798" t="str">
        <f t="shared" si="13"/>
        <v>SEMINOLE-NCP</v>
      </c>
      <c r="B798" t="s">
        <v>229</v>
      </c>
      <c r="C798" t="s">
        <v>15</v>
      </c>
      <c r="I798">
        <v>200000</v>
      </c>
      <c r="J798">
        <v>200000</v>
      </c>
      <c r="K798">
        <v>200000</v>
      </c>
      <c r="L798">
        <v>200000</v>
      </c>
      <c r="M798">
        <v>200000</v>
      </c>
      <c r="N798">
        <v>225000</v>
      </c>
      <c r="O798">
        <v>200000</v>
      </c>
    </row>
    <row r="799" spans="1:15" x14ac:dyDescent="0.3">
      <c r="A799" t="str">
        <f t="shared" si="13"/>
        <v>SEMINOLE-NCP ONPK</v>
      </c>
      <c r="B799" t="s">
        <v>229</v>
      </c>
      <c r="C799" t="s">
        <v>16</v>
      </c>
      <c r="I799">
        <v>200000</v>
      </c>
      <c r="J799">
        <v>200000</v>
      </c>
      <c r="K799">
        <v>200000</v>
      </c>
      <c r="L799">
        <v>200000</v>
      </c>
      <c r="M799">
        <v>200000</v>
      </c>
      <c r="N799">
        <v>200000</v>
      </c>
      <c r="O799">
        <v>200000</v>
      </c>
    </row>
    <row r="800" spans="1:15" x14ac:dyDescent="0.3">
      <c r="A800" t="str">
        <f t="shared" si="13"/>
        <v>SEMINOLE-NCP OFFPK</v>
      </c>
      <c r="B800" t="s">
        <v>229</v>
      </c>
      <c r="C800" t="s">
        <v>17</v>
      </c>
      <c r="I800">
        <v>200000</v>
      </c>
      <c r="J800">
        <v>200000</v>
      </c>
      <c r="K800">
        <v>200000</v>
      </c>
      <c r="L800">
        <v>200000</v>
      </c>
      <c r="M800">
        <v>200000</v>
      </c>
      <c r="N800">
        <v>225000</v>
      </c>
      <c r="O800">
        <v>200000</v>
      </c>
    </row>
    <row r="801" spans="1:15" x14ac:dyDescent="0.3">
      <c r="A801" t="str">
        <f t="shared" si="13"/>
        <v>SEMINOLE-GCP DATE</v>
      </c>
      <c r="B801" t="s">
        <v>229</v>
      </c>
      <c r="C801" t="s">
        <v>18</v>
      </c>
      <c r="I801" t="s">
        <v>199</v>
      </c>
      <c r="J801" t="s">
        <v>200</v>
      </c>
      <c r="K801" t="s">
        <v>201</v>
      </c>
      <c r="L801" t="s">
        <v>118</v>
      </c>
      <c r="M801" t="s">
        <v>202</v>
      </c>
      <c r="N801" t="s">
        <v>230</v>
      </c>
      <c r="O801" t="s">
        <v>231</v>
      </c>
    </row>
    <row r="802" spans="1:15" x14ac:dyDescent="0.3">
      <c r="A802" t="str">
        <f t="shared" si="13"/>
        <v>SEMINOLE-GCP TIME</v>
      </c>
      <c r="B802" t="s">
        <v>229</v>
      </c>
      <c r="C802" t="s">
        <v>31</v>
      </c>
      <c r="I802" t="s">
        <v>77</v>
      </c>
      <c r="J802" t="s">
        <v>79</v>
      </c>
      <c r="K802" t="s">
        <v>79</v>
      </c>
      <c r="L802" t="s">
        <v>79</v>
      </c>
      <c r="M802" t="s">
        <v>79</v>
      </c>
      <c r="N802" t="s">
        <v>232</v>
      </c>
      <c r="O802" t="s">
        <v>108</v>
      </c>
    </row>
    <row r="803" spans="1:15" x14ac:dyDescent="0.3">
      <c r="A803" t="str">
        <f t="shared" si="13"/>
        <v>SEMINOLE-GCP</v>
      </c>
      <c r="B803" t="s">
        <v>229</v>
      </c>
      <c r="C803" t="s">
        <v>36</v>
      </c>
      <c r="I803">
        <v>200000</v>
      </c>
      <c r="J803">
        <v>200000</v>
      </c>
      <c r="K803">
        <v>200000</v>
      </c>
      <c r="L803">
        <v>200000</v>
      </c>
      <c r="M803">
        <v>200000</v>
      </c>
      <c r="N803">
        <v>225000</v>
      </c>
      <c r="O803">
        <v>200000</v>
      </c>
    </row>
    <row r="804" spans="1:15" x14ac:dyDescent="0.3">
      <c r="A804" t="str">
        <f t="shared" si="13"/>
        <v>SEMINOLE-GCP ONPK</v>
      </c>
      <c r="B804" t="s">
        <v>229</v>
      </c>
      <c r="C804" t="s">
        <v>37</v>
      </c>
      <c r="I804">
        <v>200000</v>
      </c>
      <c r="J804">
        <v>200000</v>
      </c>
      <c r="K804">
        <v>200000</v>
      </c>
      <c r="L804">
        <v>200000</v>
      </c>
      <c r="M804">
        <v>200000</v>
      </c>
      <c r="N804">
        <v>200000</v>
      </c>
      <c r="O804">
        <v>200000</v>
      </c>
    </row>
    <row r="805" spans="1:15" x14ac:dyDescent="0.3">
      <c r="A805" t="str">
        <f t="shared" si="13"/>
        <v>SEMINOLE-GCP OFFPK</v>
      </c>
      <c r="B805" t="s">
        <v>229</v>
      </c>
      <c r="C805" t="s">
        <v>38</v>
      </c>
      <c r="I805">
        <v>200000</v>
      </c>
      <c r="J805">
        <v>200000</v>
      </c>
      <c r="K805">
        <v>200000</v>
      </c>
      <c r="L805">
        <v>200000</v>
      </c>
      <c r="M805">
        <v>200000</v>
      </c>
      <c r="N805">
        <v>225000</v>
      </c>
      <c r="O805">
        <v>200000</v>
      </c>
    </row>
    <row r="806" spans="1:15" x14ac:dyDescent="0.3">
      <c r="A806" t="str">
        <f t="shared" si="13"/>
        <v>SEMINOLE-CP</v>
      </c>
      <c r="B806" t="s">
        <v>229</v>
      </c>
      <c r="C806" t="s">
        <v>39</v>
      </c>
      <c r="I806">
        <v>200000</v>
      </c>
      <c r="J806">
        <v>200000</v>
      </c>
      <c r="K806">
        <v>200000</v>
      </c>
      <c r="L806">
        <v>200000</v>
      </c>
      <c r="M806">
        <v>200000</v>
      </c>
      <c r="N806">
        <v>0</v>
      </c>
      <c r="O806">
        <v>0</v>
      </c>
    </row>
    <row r="807" spans="1:15" x14ac:dyDescent="0.3">
      <c r="A807" t="str">
        <f t="shared" si="13"/>
        <v>SEMINOLE-PERIOD START</v>
      </c>
      <c r="B807" t="s">
        <v>229</v>
      </c>
      <c r="C807" t="s">
        <v>40</v>
      </c>
      <c r="D807" s="3"/>
      <c r="E807" s="3"/>
      <c r="F807" s="3"/>
      <c r="G807" s="3"/>
      <c r="H807" s="3"/>
      <c r="I807" s="3">
        <v>41791</v>
      </c>
      <c r="J807" s="3">
        <v>41821</v>
      </c>
      <c r="K807" s="3">
        <v>41852</v>
      </c>
      <c r="L807" s="3">
        <v>41883</v>
      </c>
      <c r="M807" s="3">
        <v>41913</v>
      </c>
      <c r="N807" s="3">
        <v>41944</v>
      </c>
      <c r="O807" s="3">
        <v>41974</v>
      </c>
    </row>
    <row r="808" spans="1:15" x14ac:dyDescent="0.3">
      <c r="A808" t="str">
        <f t="shared" si="13"/>
        <v>SEMINOLE-NCP LF</v>
      </c>
      <c r="B808" t="s">
        <v>229</v>
      </c>
      <c r="C808" t="s">
        <v>41</v>
      </c>
      <c r="I808" s="2">
        <v>0.56879999999999997</v>
      </c>
      <c r="J808" s="2">
        <v>0.61060000000000003</v>
      </c>
      <c r="K808" s="2">
        <v>0.64549999999999996</v>
      </c>
      <c r="L808" s="2">
        <v>0.64839999999999998</v>
      </c>
      <c r="M808" s="2">
        <v>0.58520000000000005</v>
      </c>
      <c r="N808" s="2">
        <v>0.27029999999999998</v>
      </c>
      <c r="O808" s="2">
        <v>9.1200000000000003E-2</v>
      </c>
    </row>
    <row r="809" spans="1:15" x14ac:dyDescent="0.3">
      <c r="A809" t="str">
        <f t="shared" si="13"/>
        <v>SEMINOLE-NCP LF ONPK</v>
      </c>
      <c r="B809" t="s">
        <v>229</v>
      </c>
      <c r="C809" t="s">
        <v>42</v>
      </c>
      <c r="D809" t="s">
        <v>196</v>
      </c>
      <c r="E809" t="s">
        <v>196</v>
      </c>
      <c r="F809" t="s">
        <v>196</v>
      </c>
      <c r="G809" t="s">
        <v>196</v>
      </c>
      <c r="H809" t="s">
        <v>196</v>
      </c>
      <c r="I809" s="2">
        <v>0.96889999999999998</v>
      </c>
      <c r="J809" s="2">
        <v>0.98550000000000004</v>
      </c>
      <c r="K809" s="2">
        <v>0.98809999999999998</v>
      </c>
      <c r="L809" s="2">
        <v>0.97550000000000003</v>
      </c>
      <c r="M809" s="2">
        <v>0.8327</v>
      </c>
      <c r="N809" s="2">
        <v>0.4178</v>
      </c>
      <c r="O809" s="2">
        <v>0.15129999999999999</v>
      </c>
    </row>
    <row r="810" spans="1:15" x14ac:dyDescent="0.3">
      <c r="A810" t="str">
        <f t="shared" si="13"/>
        <v>SEMINOLE-NCP LF OFFPK</v>
      </c>
      <c r="B810" t="s">
        <v>229</v>
      </c>
      <c r="C810" t="s">
        <v>43</v>
      </c>
      <c r="D810" t="s">
        <v>196</v>
      </c>
      <c r="E810" t="s">
        <v>196</v>
      </c>
      <c r="F810" t="s">
        <v>196</v>
      </c>
      <c r="G810" t="s">
        <v>196</v>
      </c>
      <c r="H810" t="s">
        <v>196</v>
      </c>
      <c r="I810" s="2">
        <v>0.42630000000000001</v>
      </c>
      <c r="J810" s="2">
        <v>0.47460000000000002</v>
      </c>
      <c r="K810" s="2">
        <v>0.52880000000000005</v>
      </c>
      <c r="L810" s="2">
        <v>0.53200000000000003</v>
      </c>
      <c r="M810" s="2">
        <v>0.48980000000000001</v>
      </c>
      <c r="N810" s="2">
        <v>0.24329999999999999</v>
      </c>
      <c r="O810" s="2">
        <v>7.2599999999999998E-2</v>
      </c>
    </row>
    <row r="811" spans="1:15" x14ac:dyDescent="0.3">
      <c r="A811" t="str">
        <f t="shared" si="13"/>
        <v>SEMINOLE-GCP CF</v>
      </c>
      <c r="B811" t="s">
        <v>229</v>
      </c>
      <c r="C811" t="s">
        <v>44</v>
      </c>
      <c r="D811" t="s">
        <v>196</v>
      </c>
      <c r="E811" t="s">
        <v>196</v>
      </c>
      <c r="F811" t="s">
        <v>196</v>
      </c>
      <c r="G811" t="s">
        <v>196</v>
      </c>
      <c r="H811" t="s">
        <v>196</v>
      </c>
      <c r="I811" s="2">
        <v>1</v>
      </c>
      <c r="J811" s="2">
        <v>1</v>
      </c>
      <c r="K811" s="2">
        <v>1</v>
      </c>
      <c r="L811" s="2">
        <v>1</v>
      </c>
      <c r="M811" s="2">
        <v>1</v>
      </c>
      <c r="N811" s="2">
        <v>1</v>
      </c>
      <c r="O811" s="2">
        <v>1</v>
      </c>
    </row>
    <row r="812" spans="1:15" x14ac:dyDescent="0.3">
      <c r="A812" t="str">
        <f t="shared" si="13"/>
        <v>SEMINOLE-CP CF</v>
      </c>
      <c r="B812" t="s">
        <v>229</v>
      </c>
      <c r="C812" t="s">
        <v>45</v>
      </c>
      <c r="D812" t="s">
        <v>196</v>
      </c>
      <c r="E812" t="s">
        <v>196</v>
      </c>
      <c r="F812" t="s">
        <v>196</v>
      </c>
      <c r="G812" t="s">
        <v>196</v>
      </c>
      <c r="H812" t="s">
        <v>196</v>
      </c>
      <c r="I812" s="2">
        <v>1</v>
      </c>
      <c r="J812" s="2">
        <v>1</v>
      </c>
      <c r="K812" s="2">
        <v>1</v>
      </c>
      <c r="L812" s="2">
        <v>1</v>
      </c>
      <c r="M812" s="2">
        <v>1</v>
      </c>
      <c r="N812" s="2">
        <v>0</v>
      </c>
      <c r="O812" s="2">
        <v>0</v>
      </c>
    </row>
    <row r="813" spans="1:15" x14ac:dyDescent="0.3">
      <c r="A813" t="str">
        <f t="shared" si="13"/>
        <v>SEMINOLE-GCP LF</v>
      </c>
      <c r="B813" t="s">
        <v>229</v>
      </c>
      <c r="C813" t="s">
        <v>46</v>
      </c>
      <c r="D813" t="s">
        <v>196</v>
      </c>
      <c r="E813" t="s">
        <v>196</v>
      </c>
      <c r="F813" t="s">
        <v>196</v>
      </c>
      <c r="G813" t="s">
        <v>196</v>
      </c>
      <c r="H813" t="s">
        <v>196</v>
      </c>
      <c r="I813" s="2">
        <v>0.56879999999999997</v>
      </c>
      <c r="J813" s="2">
        <v>0.61060000000000003</v>
      </c>
      <c r="K813" s="2">
        <v>0.64549999999999996</v>
      </c>
      <c r="L813" s="2">
        <v>0.64839999999999998</v>
      </c>
      <c r="M813" s="2">
        <v>0.58520000000000005</v>
      </c>
      <c r="N813" s="2">
        <v>0.27029999999999998</v>
      </c>
      <c r="O813" s="2">
        <v>9.1200000000000003E-2</v>
      </c>
    </row>
    <row r="814" spans="1:15" x14ac:dyDescent="0.3">
      <c r="A814" t="str">
        <f t="shared" si="13"/>
        <v>SEMINOLE-GCP LF ONPK</v>
      </c>
      <c r="B814" t="s">
        <v>229</v>
      </c>
      <c r="C814" t="s">
        <v>47</v>
      </c>
      <c r="D814" t="s">
        <v>196</v>
      </c>
      <c r="E814" t="s">
        <v>196</v>
      </c>
      <c r="F814" t="s">
        <v>196</v>
      </c>
      <c r="G814" t="s">
        <v>196</v>
      </c>
      <c r="H814" t="s">
        <v>196</v>
      </c>
      <c r="I814" s="2">
        <v>0.96889999999999998</v>
      </c>
      <c r="J814" s="2">
        <v>0.98550000000000004</v>
      </c>
      <c r="K814" s="2">
        <v>0.98809999999999998</v>
      </c>
      <c r="L814" s="2">
        <v>0.97550000000000003</v>
      </c>
      <c r="M814" s="2">
        <v>0.8327</v>
      </c>
      <c r="N814" s="2">
        <v>0.4178</v>
      </c>
      <c r="O814" s="2">
        <v>0.15129999999999999</v>
      </c>
    </row>
    <row r="815" spans="1:15" x14ac:dyDescent="0.3">
      <c r="A815" t="str">
        <f t="shared" si="13"/>
        <v>SEMINOLE-GCP LF OFFPK</v>
      </c>
      <c r="B815" t="s">
        <v>229</v>
      </c>
      <c r="C815" t="s">
        <v>48</v>
      </c>
      <c r="D815" t="s">
        <v>196</v>
      </c>
      <c r="E815" t="s">
        <v>196</v>
      </c>
      <c r="F815" t="s">
        <v>196</v>
      </c>
      <c r="G815" t="s">
        <v>196</v>
      </c>
      <c r="H815" t="s">
        <v>196</v>
      </c>
      <c r="I815" s="2">
        <v>0.42630000000000001</v>
      </c>
      <c r="J815" s="2">
        <v>0.47460000000000002</v>
      </c>
      <c r="K815" s="2">
        <v>0.52880000000000005</v>
      </c>
      <c r="L815" s="2">
        <v>0.53200000000000003</v>
      </c>
      <c r="M815" s="2">
        <v>0.48980000000000001</v>
      </c>
      <c r="N815" s="2">
        <v>0.24329999999999999</v>
      </c>
      <c r="O815" s="2">
        <v>7.2599999999999998E-2</v>
      </c>
    </row>
    <row r="816" spans="1:15" x14ac:dyDescent="0.3">
      <c r="A816" t="str">
        <f t="shared" si="13"/>
        <v>SEMINOLE-CP LF</v>
      </c>
      <c r="B816" t="s">
        <v>229</v>
      </c>
      <c r="C816" t="s">
        <v>49</v>
      </c>
      <c r="D816" t="s">
        <v>196</v>
      </c>
      <c r="E816" t="s">
        <v>196</v>
      </c>
      <c r="F816" t="s">
        <v>196</v>
      </c>
      <c r="G816" t="s">
        <v>196</v>
      </c>
      <c r="H816" t="s">
        <v>196</v>
      </c>
      <c r="I816" s="2">
        <v>0.56879999999999997</v>
      </c>
      <c r="J816" s="2">
        <v>0.61060000000000003</v>
      </c>
      <c r="K816" s="2">
        <v>0.64549999999999996</v>
      </c>
      <c r="L816" s="2">
        <v>0.64839999999999998</v>
      </c>
      <c r="M816" s="2">
        <v>0.58520000000000005</v>
      </c>
      <c r="N816" s="2">
        <v>0</v>
      </c>
      <c r="O816" s="2">
        <v>0</v>
      </c>
    </row>
    <row r="817" spans="1:15" x14ac:dyDescent="0.3">
      <c r="A817" t="str">
        <f t="shared" si="13"/>
        <v>SEMINOLE-REL PREC:</v>
      </c>
      <c r="B817" t="s">
        <v>229</v>
      </c>
      <c r="C817" t="s">
        <v>50</v>
      </c>
    </row>
    <row r="818" spans="1:15" x14ac:dyDescent="0.3">
      <c r="A818" t="str">
        <f t="shared" si="13"/>
        <v>SEMINOLE-NCP RP</v>
      </c>
      <c r="B818" t="s">
        <v>229</v>
      </c>
      <c r="C818" t="s">
        <v>51</v>
      </c>
      <c r="D818" t="s">
        <v>196</v>
      </c>
      <c r="E818" t="s">
        <v>196</v>
      </c>
      <c r="F818" t="s">
        <v>196</v>
      </c>
      <c r="G818" t="s">
        <v>196</v>
      </c>
      <c r="H818" t="s">
        <v>196</v>
      </c>
      <c r="I818" s="2">
        <v>0</v>
      </c>
      <c r="J818" s="2">
        <v>0</v>
      </c>
      <c r="K818" s="2">
        <v>0</v>
      </c>
      <c r="L818" s="2">
        <v>0</v>
      </c>
      <c r="M818" s="2">
        <v>0</v>
      </c>
      <c r="N818" s="2">
        <v>0</v>
      </c>
      <c r="O818" s="2">
        <v>0</v>
      </c>
    </row>
    <row r="819" spans="1:15" x14ac:dyDescent="0.3">
      <c r="A819" t="str">
        <f t="shared" si="13"/>
        <v>SEMINOLE-NCP RP ONPK</v>
      </c>
      <c r="B819" t="s">
        <v>229</v>
      </c>
      <c r="C819" t="s">
        <v>52</v>
      </c>
      <c r="D819" t="s">
        <v>196</v>
      </c>
      <c r="E819" t="s">
        <v>196</v>
      </c>
      <c r="F819" t="s">
        <v>196</v>
      </c>
      <c r="G819" t="s">
        <v>196</v>
      </c>
      <c r="H819" t="s">
        <v>196</v>
      </c>
      <c r="I819" s="2">
        <v>0</v>
      </c>
      <c r="J819" s="2">
        <v>0</v>
      </c>
      <c r="K819" s="2">
        <v>0</v>
      </c>
      <c r="L819" s="2">
        <v>0</v>
      </c>
      <c r="M819" s="2">
        <v>0</v>
      </c>
      <c r="N819" s="2">
        <v>0</v>
      </c>
      <c r="O819" s="2">
        <v>0</v>
      </c>
    </row>
    <row r="820" spans="1:15" x14ac:dyDescent="0.3">
      <c r="A820" t="str">
        <f t="shared" si="13"/>
        <v>SEMINOLE-NCP RP OFFPK</v>
      </c>
      <c r="B820" t="s">
        <v>229</v>
      </c>
      <c r="C820" t="s">
        <v>53</v>
      </c>
      <c r="D820" t="s">
        <v>196</v>
      </c>
      <c r="E820" t="s">
        <v>196</v>
      </c>
      <c r="F820" t="s">
        <v>196</v>
      </c>
      <c r="G820" t="s">
        <v>196</v>
      </c>
      <c r="H820" t="s">
        <v>196</v>
      </c>
      <c r="I820" s="2">
        <v>0</v>
      </c>
      <c r="J820" s="2">
        <v>0</v>
      </c>
      <c r="K820" s="2">
        <v>0</v>
      </c>
      <c r="L820" s="2">
        <v>0</v>
      </c>
      <c r="M820" s="2">
        <v>0</v>
      </c>
      <c r="N820" s="2">
        <v>0</v>
      </c>
      <c r="O820" s="2">
        <v>0</v>
      </c>
    </row>
    <row r="821" spans="1:15" x14ac:dyDescent="0.3">
      <c r="A821" t="str">
        <f t="shared" si="13"/>
        <v>SEMINOLE-GCP RP</v>
      </c>
      <c r="B821" t="s">
        <v>229</v>
      </c>
      <c r="C821" t="s">
        <v>54</v>
      </c>
      <c r="D821" t="s">
        <v>196</v>
      </c>
      <c r="E821" t="s">
        <v>196</v>
      </c>
      <c r="F821" t="s">
        <v>196</v>
      </c>
      <c r="G821" t="s">
        <v>196</v>
      </c>
      <c r="H821" t="s">
        <v>196</v>
      </c>
      <c r="I821" s="2">
        <v>0</v>
      </c>
      <c r="J821" s="2">
        <v>0</v>
      </c>
      <c r="K821" s="2">
        <v>0</v>
      </c>
      <c r="L821" s="2">
        <v>0</v>
      </c>
      <c r="M821" s="2">
        <v>0</v>
      </c>
      <c r="N821" s="2">
        <v>0</v>
      </c>
      <c r="O821" s="2">
        <v>0</v>
      </c>
    </row>
    <row r="822" spans="1:15" x14ac:dyDescent="0.3">
      <c r="A822" t="str">
        <f t="shared" si="13"/>
        <v>SEMINOLE-GCP RP ONPK</v>
      </c>
      <c r="B822" t="s">
        <v>229</v>
      </c>
      <c r="C822" t="s">
        <v>55</v>
      </c>
      <c r="D822" t="s">
        <v>196</v>
      </c>
      <c r="E822" t="s">
        <v>196</v>
      </c>
      <c r="F822" t="s">
        <v>196</v>
      </c>
      <c r="G822" t="s">
        <v>196</v>
      </c>
      <c r="H822" t="s">
        <v>196</v>
      </c>
      <c r="I822" s="2">
        <v>0</v>
      </c>
      <c r="J822" s="2">
        <v>0</v>
      </c>
      <c r="K822" s="2">
        <v>0</v>
      </c>
      <c r="L822" s="2">
        <v>0</v>
      </c>
      <c r="M822" s="2">
        <v>0</v>
      </c>
      <c r="N822" s="2">
        <v>0</v>
      </c>
      <c r="O822" s="2">
        <v>0</v>
      </c>
    </row>
    <row r="823" spans="1:15" x14ac:dyDescent="0.3">
      <c r="A823" t="str">
        <f t="shared" si="13"/>
        <v>SEMINOLE-GCP RP OFFPK</v>
      </c>
      <c r="B823" t="s">
        <v>229</v>
      </c>
      <c r="C823" t="s">
        <v>56</v>
      </c>
      <c r="D823" t="s">
        <v>196</v>
      </c>
      <c r="E823" t="s">
        <v>196</v>
      </c>
      <c r="F823" t="s">
        <v>196</v>
      </c>
      <c r="G823" t="s">
        <v>196</v>
      </c>
      <c r="H823" t="s">
        <v>196</v>
      </c>
      <c r="I823" s="2">
        <v>0</v>
      </c>
      <c r="J823" s="2">
        <v>0</v>
      </c>
      <c r="K823" s="2">
        <v>0</v>
      </c>
      <c r="L823" s="2">
        <v>0</v>
      </c>
      <c r="M823" s="2">
        <v>0</v>
      </c>
      <c r="N823" s="2">
        <v>0</v>
      </c>
      <c r="O823" s="2">
        <v>0</v>
      </c>
    </row>
    <row r="824" spans="1:15" x14ac:dyDescent="0.3">
      <c r="A824" t="str">
        <f t="shared" si="13"/>
        <v>SEMINOLE-CP RP</v>
      </c>
      <c r="B824" t="s">
        <v>229</v>
      </c>
      <c r="C824" t="s">
        <v>57</v>
      </c>
      <c r="D824" t="s">
        <v>196</v>
      </c>
      <c r="E824" t="s">
        <v>196</v>
      </c>
      <c r="F824" t="s">
        <v>196</v>
      </c>
      <c r="G824" t="s">
        <v>196</v>
      </c>
      <c r="H824" t="s">
        <v>196</v>
      </c>
      <c r="I824" s="2">
        <v>0</v>
      </c>
      <c r="J824" s="2">
        <v>0</v>
      </c>
      <c r="K824" s="2">
        <v>0</v>
      </c>
      <c r="L824" s="2">
        <v>0</v>
      </c>
      <c r="M824" s="2">
        <v>0</v>
      </c>
      <c r="N824" s="2">
        <v>0</v>
      </c>
      <c r="O824" s="2">
        <v>0</v>
      </c>
    </row>
    <row r="825" spans="1:15" x14ac:dyDescent="0.3">
      <c r="A825" t="str">
        <f t="shared" si="13"/>
        <v>SEMINOLE-SAMPLE SIZE:</v>
      </c>
      <c r="B825" t="s">
        <v>229</v>
      </c>
      <c r="C825" t="s">
        <v>58</v>
      </c>
    </row>
    <row r="826" spans="1:15" x14ac:dyDescent="0.3">
      <c r="A826" t="str">
        <f t="shared" si="13"/>
        <v>SEMINOLE-GCPSZ</v>
      </c>
      <c r="B826" t="s">
        <v>229</v>
      </c>
      <c r="C826" t="s">
        <v>59</v>
      </c>
      <c r="D826" t="s">
        <v>196</v>
      </c>
      <c r="E826" t="s">
        <v>196</v>
      </c>
      <c r="F826" t="s">
        <v>196</v>
      </c>
      <c r="G826" t="s">
        <v>196</v>
      </c>
      <c r="H826" t="s">
        <v>196</v>
      </c>
      <c r="I826">
        <v>1</v>
      </c>
      <c r="J826">
        <v>1</v>
      </c>
      <c r="K826">
        <v>1</v>
      </c>
      <c r="L826">
        <v>1</v>
      </c>
      <c r="M826">
        <v>1</v>
      </c>
      <c r="N826">
        <v>1</v>
      </c>
      <c r="O826">
        <v>1</v>
      </c>
    </row>
    <row r="827" spans="1:15" x14ac:dyDescent="0.3">
      <c r="A827" t="str">
        <f t="shared" si="13"/>
        <v>SEMINOLE-GCPSZ ONPK</v>
      </c>
      <c r="B827" t="s">
        <v>229</v>
      </c>
      <c r="C827" t="s">
        <v>60</v>
      </c>
      <c r="D827" t="s">
        <v>196</v>
      </c>
      <c r="E827" t="s">
        <v>196</v>
      </c>
      <c r="F827" t="s">
        <v>196</v>
      </c>
      <c r="G827" t="s">
        <v>196</v>
      </c>
      <c r="H827" t="s">
        <v>196</v>
      </c>
      <c r="I827">
        <v>1</v>
      </c>
      <c r="J827">
        <v>1</v>
      </c>
      <c r="K827">
        <v>1</v>
      </c>
      <c r="L827">
        <v>1</v>
      </c>
      <c r="M827">
        <v>1</v>
      </c>
      <c r="N827">
        <v>1</v>
      </c>
      <c r="O827">
        <v>1</v>
      </c>
    </row>
    <row r="828" spans="1:15" x14ac:dyDescent="0.3">
      <c r="A828" t="str">
        <f t="shared" si="13"/>
        <v>SEMINOLE-GCPSZ OFFPK</v>
      </c>
      <c r="B828" t="s">
        <v>229</v>
      </c>
      <c r="C828" t="s">
        <v>61</v>
      </c>
      <c r="D828" t="s">
        <v>196</v>
      </c>
      <c r="E828" t="s">
        <v>196</v>
      </c>
      <c r="F828" t="s">
        <v>196</v>
      </c>
      <c r="G828" t="s">
        <v>196</v>
      </c>
      <c r="H828" t="s">
        <v>196</v>
      </c>
      <c r="I828">
        <v>1</v>
      </c>
      <c r="J828">
        <v>1</v>
      </c>
      <c r="K828">
        <v>1</v>
      </c>
      <c r="L828">
        <v>1</v>
      </c>
      <c r="M828">
        <v>1</v>
      </c>
      <c r="N828">
        <v>1</v>
      </c>
      <c r="O828">
        <v>1</v>
      </c>
    </row>
    <row r="829" spans="1:15" x14ac:dyDescent="0.3">
      <c r="A829" t="str">
        <f t="shared" si="13"/>
        <v>SEMINOLE-CPSZ</v>
      </c>
      <c r="B829" t="s">
        <v>229</v>
      </c>
      <c r="C829" t="s">
        <v>62</v>
      </c>
      <c r="D829" t="s">
        <v>196</v>
      </c>
      <c r="E829" t="s">
        <v>196</v>
      </c>
      <c r="F829" t="s">
        <v>196</v>
      </c>
      <c r="G829" t="s">
        <v>196</v>
      </c>
      <c r="H829" t="s">
        <v>196</v>
      </c>
      <c r="I829">
        <v>1</v>
      </c>
      <c r="J829">
        <v>1</v>
      </c>
      <c r="K829">
        <v>1</v>
      </c>
      <c r="L829">
        <v>1</v>
      </c>
      <c r="M829">
        <v>1</v>
      </c>
      <c r="N829">
        <v>1</v>
      </c>
      <c r="O829">
        <v>1</v>
      </c>
    </row>
    <row r="830" spans="1:15" x14ac:dyDescent="0.3">
      <c r="A830" t="str">
        <f t="shared" si="13"/>
        <v xml:space="preserve">SL01 -Street Lighting (Modeled Rate Class) </v>
      </c>
      <c r="B830" t="s">
        <v>233</v>
      </c>
      <c r="C830" t="s">
        <v>234</v>
      </c>
    </row>
    <row r="831" spans="1:15" x14ac:dyDescent="0.3">
      <c r="A831" t="str">
        <f t="shared" si="13"/>
        <v xml:space="preserve">SL01-MONTH </v>
      </c>
      <c r="B831" t="s">
        <v>235</v>
      </c>
      <c r="C831" t="s">
        <v>3</v>
      </c>
      <c r="D831" s="1">
        <v>41640</v>
      </c>
      <c r="E831" s="1">
        <v>41671</v>
      </c>
      <c r="F831" s="1">
        <v>41699</v>
      </c>
      <c r="G831" s="1">
        <v>41730</v>
      </c>
      <c r="H831" s="1">
        <v>41760</v>
      </c>
      <c r="I831" s="1">
        <v>41791</v>
      </c>
      <c r="J831" s="1">
        <v>41821</v>
      </c>
      <c r="K831" s="1">
        <v>41852</v>
      </c>
      <c r="L831" s="1">
        <v>41883</v>
      </c>
      <c r="M831" s="1">
        <v>41913</v>
      </c>
      <c r="N831" s="1">
        <v>41944</v>
      </c>
      <c r="O831" s="1">
        <v>41974</v>
      </c>
    </row>
    <row r="832" spans="1:15" x14ac:dyDescent="0.3">
      <c r="A832" t="str">
        <f t="shared" si="13"/>
        <v xml:space="preserve">SL01-CUSTOMERS </v>
      </c>
      <c r="B832" t="s">
        <v>235</v>
      </c>
      <c r="C832" t="s">
        <v>4</v>
      </c>
      <c r="D832">
        <v>8519</v>
      </c>
      <c r="E832">
        <v>8537</v>
      </c>
      <c r="F832">
        <v>8547</v>
      </c>
      <c r="G832">
        <v>8551</v>
      </c>
      <c r="H832">
        <v>8566</v>
      </c>
      <c r="I832">
        <v>8570</v>
      </c>
      <c r="J832">
        <v>8580</v>
      </c>
      <c r="K832">
        <v>8557</v>
      </c>
      <c r="L832">
        <v>8564</v>
      </c>
      <c r="M832">
        <v>8595</v>
      </c>
      <c r="N832">
        <v>8622</v>
      </c>
      <c r="O832">
        <v>8646</v>
      </c>
    </row>
    <row r="833" spans="1:15" x14ac:dyDescent="0.3">
      <c r="A833" t="str">
        <f t="shared" si="13"/>
        <v xml:space="preserve">SL01-SALES </v>
      </c>
      <c r="B833" t="s">
        <v>235</v>
      </c>
      <c r="C833" t="s">
        <v>5</v>
      </c>
      <c r="D833">
        <v>40538782</v>
      </c>
      <c r="E833">
        <v>39660069</v>
      </c>
      <c r="F833">
        <v>48998236</v>
      </c>
      <c r="G833">
        <v>42636954</v>
      </c>
      <c r="H833">
        <v>43672188</v>
      </c>
      <c r="I833">
        <v>40091671</v>
      </c>
      <c r="J833">
        <v>45492254</v>
      </c>
      <c r="K833">
        <v>42742368</v>
      </c>
      <c r="L833">
        <v>43545336</v>
      </c>
      <c r="M833">
        <v>37873522</v>
      </c>
      <c r="N833">
        <v>42754766</v>
      </c>
      <c r="O833">
        <v>49140999</v>
      </c>
    </row>
    <row r="834" spans="1:15" x14ac:dyDescent="0.3">
      <c r="A834" t="str">
        <f t="shared" si="13"/>
        <v>SL01-KW</v>
      </c>
      <c r="B834" t="s">
        <v>235</v>
      </c>
      <c r="C834" t="s">
        <v>6</v>
      </c>
    </row>
    <row r="835" spans="1:15" x14ac:dyDescent="0.3">
      <c r="A835" t="str">
        <f t="shared" si="13"/>
        <v>SL01-N</v>
      </c>
      <c r="B835" t="s">
        <v>235</v>
      </c>
      <c r="C835" t="s">
        <v>7</v>
      </c>
      <c r="D835">
        <v>1</v>
      </c>
      <c r="E835">
        <v>1</v>
      </c>
      <c r="F835">
        <v>1</v>
      </c>
      <c r="G835">
        <v>1</v>
      </c>
      <c r="H835">
        <v>1</v>
      </c>
      <c r="I835">
        <v>1</v>
      </c>
      <c r="J835">
        <v>1</v>
      </c>
      <c r="K835">
        <v>1</v>
      </c>
      <c r="L835">
        <v>1</v>
      </c>
      <c r="M835">
        <v>1</v>
      </c>
      <c r="N835">
        <v>1</v>
      </c>
      <c r="O835">
        <v>1</v>
      </c>
    </row>
    <row r="836" spans="1:15" x14ac:dyDescent="0.3">
      <c r="A836" t="str">
        <f t="shared" si="13"/>
        <v>SL01-RLR ENERGY:</v>
      </c>
      <c r="B836" t="s">
        <v>235</v>
      </c>
      <c r="C836" t="s">
        <v>8</v>
      </c>
    </row>
    <row r="837" spans="1:15" x14ac:dyDescent="0.3">
      <c r="A837" t="str">
        <f t="shared" ref="A837:A900" si="14">CONCATENATE(B837,"-",C837)</f>
        <v>SL01-KWH</v>
      </c>
      <c r="B837" t="s">
        <v>235</v>
      </c>
      <c r="C837" t="s">
        <v>9</v>
      </c>
      <c r="D837">
        <v>40538782</v>
      </c>
      <c r="E837">
        <v>39660069</v>
      </c>
      <c r="F837">
        <v>48998236</v>
      </c>
      <c r="G837">
        <v>42636954</v>
      </c>
      <c r="H837">
        <v>43672188</v>
      </c>
      <c r="I837">
        <v>40091671</v>
      </c>
      <c r="J837">
        <v>45492254</v>
      </c>
      <c r="K837">
        <v>42742368</v>
      </c>
      <c r="L837">
        <v>43545336</v>
      </c>
      <c r="M837">
        <v>37873522</v>
      </c>
      <c r="N837">
        <v>42646242</v>
      </c>
      <c r="O837">
        <v>49140999</v>
      </c>
    </row>
    <row r="838" spans="1:15" x14ac:dyDescent="0.3">
      <c r="A838" t="str">
        <f t="shared" si="14"/>
        <v>SL01-KWH ONPK</v>
      </c>
      <c r="B838" t="s">
        <v>235</v>
      </c>
      <c r="C838" t="s">
        <v>10</v>
      </c>
      <c r="D838">
        <v>11074066</v>
      </c>
      <c r="E838">
        <v>10479791</v>
      </c>
      <c r="F838">
        <v>11088461</v>
      </c>
      <c r="G838">
        <v>3519380</v>
      </c>
      <c r="H838">
        <v>2834519</v>
      </c>
      <c r="I838">
        <v>2166736</v>
      </c>
      <c r="J838">
        <v>2404759</v>
      </c>
      <c r="K838">
        <v>2793204</v>
      </c>
      <c r="L838">
        <v>4124751</v>
      </c>
      <c r="M838">
        <v>4791158</v>
      </c>
      <c r="N838">
        <v>9576940</v>
      </c>
      <c r="O838">
        <v>12948983</v>
      </c>
    </row>
    <row r="839" spans="1:15" x14ac:dyDescent="0.3">
      <c r="A839" t="str">
        <f t="shared" si="14"/>
        <v>SL01-KWH OFFPK</v>
      </c>
      <c r="B839" t="s">
        <v>235</v>
      </c>
      <c r="C839" t="s">
        <v>11</v>
      </c>
      <c r="D839">
        <v>29464716</v>
      </c>
      <c r="E839">
        <v>29180278</v>
      </c>
      <c r="F839">
        <v>37909775</v>
      </c>
      <c r="G839">
        <v>39117574</v>
      </c>
      <c r="H839">
        <v>40837669</v>
      </c>
      <c r="I839">
        <v>37924935</v>
      </c>
      <c r="J839">
        <v>43087495</v>
      </c>
      <c r="K839">
        <v>39949164</v>
      </c>
      <c r="L839">
        <v>39420585</v>
      </c>
      <c r="M839">
        <v>33082364</v>
      </c>
      <c r="N839">
        <v>33069302</v>
      </c>
      <c r="O839">
        <v>36192016</v>
      </c>
    </row>
    <row r="840" spans="1:15" x14ac:dyDescent="0.3">
      <c r="A840" t="str">
        <f t="shared" si="14"/>
        <v>SL01-KWH ONPK%</v>
      </c>
      <c r="B840" t="s">
        <v>235</v>
      </c>
      <c r="C840" t="s">
        <v>12</v>
      </c>
      <c r="D840" s="2">
        <v>0.27317000000000002</v>
      </c>
      <c r="E840" s="2">
        <v>0.26423999999999997</v>
      </c>
      <c r="F840" s="2">
        <v>0.2263</v>
      </c>
      <c r="G840" s="2">
        <v>8.2540000000000002E-2</v>
      </c>
      <c r="H840" s="2">
        <v>6.4899999999999999E-2</v>
      </c>
      <c r="I840" s="2">
        <v>5.4039999999999998E-2</v>
      </c>
      <c r="J840" s="2">
        <v>5.2859999999999997E-2</v>
      </c>
      <c r="K840" s="2">
        <v>6.5350000000000005E-2</v>
      </c>
      <c r="L840" s="2">
        <v>9.4719999999999999E-2</v>
      </c>
      <c r="M840" s="2">
        <v>0.1265</v>
      </c>
      <c r="N840" s="2">
        <v>0.22456999999999999</v>
      </c>
      <c r="O840" s="2">
        <v>0.26351000000000002</v>
      </c>
    </row>
    <row r="841" spans="1:15" x14ac:dyDescent="0.3">
      <c r="A841" t="str">
        <f t="shared" si="14"/>
        <v>SL01-KWH OFFPK%</v>
      </c>
      <c r="B841" t="s">
        <v>235</v>
      </c>
      <c r="C841" t="s">
        <v>13</v>
      </c>
      <c r="D841" s="2">
        <v>0.72682999999999998</v>
      </c>
      <c r="E841" s="2">
        <v>0.73575999999999997</v>
      </c>
      <c r="F841" s="2">
        <v>0.77370000000000005</v>
      </c>
      <c r="G841" s="2">
        <v>0.91746000000000005</v>
      </c>
      <c r="H841" s="2">
        <v>0.93510000000000004</v>
      </c>
      <c r="I841" s="2">
        <v>0.94596000000000002</v>
      </c>
      <c r="J841" s="2">
        <v>0.94713999999999998</v>
      </c>
      <c r="K841" s="2">
        <v>0.93464999999999998</v>
      </c>
      <c r="L841" s="2">
        <v>0.90527999999999997</v>
      </c>
      <c r="M841" s="2">
        <v>0.87350000000000005</v>
      </c>
      <c r="N841" s="2">
        <v>0.77542999999999995</v>
      </c>
      <c r="O841" s="2">
        <v>0.73648999999999998</v>
      </c>
    </row>
    <row r="842" spans="1:15" x14ac:dyDescent="0.3">
      <c r="A842" t="str">
        <f t="shared" si="14"/>
        <v>SL01-DEMAND (KW):</v>
      </c>
      <c r="B842" t="s">
        <v>235</v>
      </c>
      <c r="C842" t="s">
        <v>14</v>
      </c>
    </row>
    <row r="843" spans="1:15" x14ac:dyDescent="0.3">
      <c r="A843" t="str">
        <f t="shared" si="14"/>
        <v>SL01-NCP</v>
      </c>
      <c r="B843" t="s">
        <v>235</v>
      </c>
      <c r="C843" t="s">
        <v>15</v>
      </c>
      <c r="D843">
        <v>98671</v>
      </c>
      <c r="E843">
        <v>111238</v>
      </c>
      <c r="F843">
        <v>132005</v>
      </c>
      <c r="G843">
        <v>126507</v>
      </c>
      <c r="H843">
        <v>132850</v>
      </c>
      <c r="I843">
        <v>129852</v>
      </c>
      <c r="J843">
        <v>140741</v>
      </c>
      <c r="K843">
        <v>125898</v>
      </c>
      <c r="L843">
        <v>124291</v>
      </c>
      <c r="M843">
        <v>98173</v>
      </c>
      <c r="N843">
        <v>108524</v>
      </c>
      <c r="O843">
        <v>118061</v>
      </c>
    </row>
    <row r="844" spans="1:15" x14ac:dyDescent="0.3">
      <c r="A844" t="str">
        <f t="shared" si="14"/>
        <v>SL01-NCP ONPK</v>
      </c>
      <c r="B844" t="s">
        <v>235</v>
      </c>
      <c r="C844" t="s">
        <v>16</v>
      </c>
      <c r="D844">
        <v>98671</v>
      </c>
      <c r="E844">
        <v>111238</v>
      </c>
      <c r="F844">
        <v>132005</v>
      </c>
      <c r="G844">
        <v>126507</v>
      </c>
      <c r="H844">
        <v>132850</v>
      </c>
      <c r="I844">
        <v>112556</v>
      </c>
      <c r="J844">
        <v>121995</v>
      </c>
      <c r="K844">
        <v>125898</v>
      </c>
      <c r="L844">
        <v>124291</v>
      </c>
      <c r="M844">
        <v>98173</v>
      </c>
      <c r="N844">
        <v>108524</v>
      </c>
      <c r="O844">
        <v>118061</v>
      </c>
    </row>
    <row r="845" spans="1:15" x14ac:dyDescent="0.3">
      <c r="A845" t="str">
        <f t="shared" si="14"/>
        <v>SL01-NCP OFFPK</v>
      </c>
      <c r="B845" t="s">
        <v>235</v>
      </c>
      <c r="C845" t="s">
        <v>17</v>
      </c>
      <c r="D845">
        <v>98671</v>
      </c>
      <c r="E845">
        <v>111238</v>
      </c>
      <c r="F845">
        <v>132005</v>
      </c>
      <c r="G845">
        <v>126507</v>
      </c>
      <c r="H845">
        <v>132850</v>
      </c>
      <c r="I845">
        <v>129852</v>
      </c>
      <c r="J845">
        <v>140741</v>
      </c>
      <c r="K845">
        <v>125898</v>
      </c>
      <c r="L845">
        <v>124291</v>
      </c>
      <c r="M845">
        <v>98173</v>
      </c>
      <c r="N845">
        <v>108524</v>
      </c>
      <c r="O845">
        <v>118061</v>
      </c>
    </row>
    <row r="846" spans="1:15" x14ac:dyDescent="0.3">
      <c r="A846" t="str">
        <f t="shared" si="14"/>
        <v>SL01-GCP DATE</v>
      </c>
      <c r="B846" t="s">
        <v>235</v>
      </c>
      <c r="C846" t="s">
        <v>18</v>
      </c>
      <c r="D846" t="s">
        <v>112</v>
      </c>
      <c r="E846" t="s">
        <v>209</v>
      </c>
      <c r="F846" t="s">
        <v>197</v>
      </c>
      <c r="G846" t="s">
        <v>198</v>
      </c>
      <c r="H846" t="s">
        <v>70</v>
      </c>
      <c r="I846" t="s">
        <v>199</v>
      </c>
      <c r="J846" t="s">
        <v>200</v>
      </c>
      <c r="K846" t="s">
        <v>201</v>
      </c>
      <c r="L846" t="s">
        <v>118</v>
      </c>
      <c r="M846" t="s">
        <v>202</v>
      </c>
      <c r="N846" t="s">
        <v>203</v>
      </c>
      <c r="O846" t="s">
        <v>204</v>
      </c>
    </row>
    <row r="847" spans="1:15" x14ac:dyDescent="0.3">
      <c r="A847" t="str">
        <f t="shared" si="14"/>
        <v>SL01-GCP TIME</v>
      </c>
      <c r="B847" t="s">
        <v>235</v>
      </c>
      <c r="C847" t="s">
        <v>31</v>
      </c>
      <c r="D847" t="s">
        <v>205</v>
      </c>
      <c r="E847" t="s">
        <v>205</v>
      </c>
      <c r="F847" t="s">
        <v>205</v>
      </c>
      <c r="G847" t="s">
        <v>205</v>
      </c>
      <c r="H847" t="s">
        <v>205</v>
      </c>
      <c r="I847" t="s">
        <v>205</v>
      </c>
      <c r="J847" t="s">
        <v>205</v>
      </c>
      <c r="K847" t="s">
        <v>205</v>
      </c>
      <c r="L847" t="s">
        <v>205</v>
      </c>
      <c r="M847" t="s">
        <v>205</v>
      </c>
      <c r="N847" t="s">
        <v>205</v>
      </c>
      <c r="O847" t="s">
        <v>205</v>
      </c>
    </row>
    <row r="848" spans="1:15" x14ac:dyDescent="0.3">
      <c r="A848" t="str">
        <f t="shared" si="14"/>
        <v>SL01-GCP</v>
      </c>
      <c r="B848" t="s">
        <v>235</v>
      </c>
      <c r="C848" t="s">
        <v>36</v>
      </c>
      <c r="D848">
        <v>98671</v>
      </c>
      <c r="E848">
        <v>111238</v>
      </c>
      <c r="F848">
        <v>132005</v>
      </c>
      <c r="G848">
        <v>126507</v>
      </c>
      <c r="H848">
        <v>132850</v>
      </c>
      <c r="I848">
        <v>129852</v>
      </c>
      <c r="J848">
        <v>140741</v>
      </c>
      <c r="K848">
        <v>125898</v>
      </c>
      <c r="L848">
        <v>124291</v>
      </c>
      <c r="M848">
        <v>98173</v>
      </c>
      <c r="N848">
        <v>108524</v>
      </c>
      <c r="O848">
        <v>118061</v>
      </c>
    </row>
    <row r="849" spans="1:15" x14ac:dyDescent="0.3">
      <c r="A849" t="str">
        <f t="shared" si="14"/>
        <v>SL01-GCP ONPK</v>
      </c>
      <c r="B849" t="s">
        <v>235</v>
      </c>
      <c r="C849" t="s">
        <v>37</v>
      </c>
      <c r="D849">
        <v>98671</v>
      </c>
      <c r="E849">
        <v>111238</v>
      </c>
      <c r="F849">
        <v>132005</v>
      </c>
      <c r="G849">
        <v>126507</v>
      </c>
      <c r="H849">
        <v>132850</v>
      </c>
      <c r="I849">
        <v>112556</v>
      </c>
      <c r="J849">
        <v>121995</v>
      </c>
      <c r="K849">
        <v>125898</v>
      </c>
      <c r="L849">
        <v>124291</v>
      </c>
      <c r="M849">
        <v>98173</v>
      </c>
      <c r="N849">
        <v>108524</v>
      </c>
      <c r="O849">
        <v>118061</v>
      </c>
    </row>
    <row r="850" spans="1:15" x14ac:dyDescent="0.3">
      <c r="A850" t="str">
        <f t="shared" si="14"/>
        <v>SL01-GCP OFFPK</v>
      </c>
      <c r="B850" t="s">
        <v>235</v>
      </c>
      <c r="C850" t="s">
        <v>38</v>
      </c>
      <c r="D850">
        <v>98671</v>
      </c>
      <c r="E850">
        <v>111238</v>
      </c>
      <c r="F850">
        <v>132005</v>
      </c>
      <c r="G850">
        <v>126507</v>
      </c>
      <c r="H850">
        <v>132850</v>
      </c>
      <c r="I850">
        <v>129852</v>
      </c>
      <c r="J850">
        <v>140741</v>
      </c>
      <c r="K850">
        <v>125898</v>
      </c>
      <c r="L850">
        <v>124291</v>
      </c>
      <c r="M850">
        <v>98173</v>
      </c>
      <c r="N850">
        <v>108524</v>
      </c>
      <c r="O850">
        <v>118061</v>
      </c>
    </row>
    <row r="851" spans="1:15" x14ac:dyDescent="0.3">
      <c r="A851" t="str">
        <f t="shared" si="14"/>
        <v>SL01-CP</v>
      </c>
      <c r="B851" t="s">
        <v>235</v>
      </c>
      <c r="C851" t="s">
        <v>39</v>
      </c>
      <c r="D851">
        <v>11539</v>
      </c>
      <c r="E851">
        <v>0</v>
      </c>
      <c r="F851">
        <v>0</v>
      </c>
      <c r="G851">
        <v>0</v>
      </c>
      <c r="H851">
        <v>0</v>
      </c>
      <c r="I851">
        <v>0</v>
      </c>
      <c r="J851">
        <v>0</v>
      </c>
      <c r="K851">
        <v>0</v>
      </c>
      <c r="L851">
        <v>0</v>
      </c>
      <c r="M851">
        <v>0</v>
      </c>
      <c r="N851">
        <v>0</v>
      </c>
      <c r="O851">
        <v>0</v>
      </c>
    </row>
    <row r="852" spans="1:15" x14ac:dyDescent="0.3">
      <c r="A852" t="str">
        <f t="shared" si="14"/>
        <v>SL01-PERIOD START</v>
      </c>
      <c r="B852" t="s">
        <v>235</v>
      </c>
      <c r="C852" t="s">
        <v>40</v>
      </c>
      <c r="D852" s="3">
        <v>41640</v>
      </c>
      <c r="E852" s="3">
        <v>41671</v>
      </c>
      <c r="F852" s="3">
        <v>41699</v>
      </c>
      <c r="G852" s="3">
        <v>41730</v>
      </c>
      <c r="H852" s="3">
        <v>41760</v>
      </c>
      <c r="I852" s="3">
        <v>41791</v>
      </c>
      <c r="J852" s="3">
        <v>41821</v>
      </c>
      <c r="K852" s="3">
        <v>41852</v>
      </c>
      <c r="L852" s="3">
        <v>41883</v>
      </c>
      <c r="M852" s="3">
        <v>41913</v>
      </c>
      <c r="N852" s="3">
        <v>41944</v>
      </c>
      <c r="O852" s="3">
        <v>41974</v>
      </c>
    </row>
    <row r="853" spans="1:15" x14ac:dyDescent="0.3">
      <c r="A853" t="str">
        <f t="shared" si="14"/>
        <v>SL01-NCP LF</v>
      </c>
      <c r="B853" t="s">
        <v>235</v>
      </c>
      <c r="C853" t="s">
        <v>41</v>
      </c>
      <c r="D853" s="2">
        <v>0.55220000000000002</v>
      </c>
      <c r="E853" s="2">
        <v>0.53059999999999996</v>
      </c>
      <c r="F853" s="2">
        <v>0.49959999999999999</v>
      </c>
      <c r="G853" s="2">
        <v>0.46810000000000002</v>
      </c>
      <c r="H853" s="2">
        <v>0.44180000000000003</v>
      </c>
      <c r="I853" s="2">
        <v>0.42880000000000001</v>
      </c>
      <c r="J853" s="2">
        <v>0.4345</v>
      </c>
      <c r="K853" s="2">
        <v>0.45629999999999998</v>
      </c>
      <c r="L853" s="2">
        <v>0.48659999999999998</v>
      </c>
      <c r="M853" s="2">
        <v>0.51849999999999996</v>
      </c>
      <c r="N853" s="2">
        <v>0.54579999999999995</v>
      </c>
      <c r="O853" s="2">
        <v>0.5595</v>
      </c>
    </row>
    <row r="854" spans="1:15" x14ac:dyDescent="0.3">
      <c r="A854" t="str">
        <f t="shared" si="14"/>
        <v>SL01-NCP LF ONPK</v>
      </c>
      <c r="B854" t="s">
        <v>235</v>
      </c>
      <c r="C854" t="s">
        <v>42</v>
      </c>
      <c r="D854" s="2">
        <v>0.63770000000000004</v>
      </c>
      <c r="E854" s="2">
        <v>0.58879999999999999</v>
      </c>
      <c r="F854" s="2">
        <v>0.5</v>
      </c>
      <c r="G854" s="2">
        <v>0.14050000000000001</v>
      </c>
      <c r="H854" s="2">
        <v>0.1129</v>
      </c>
      <c r="I854" s="2">
        <v>0.1019</v>
      </c>
      <c r="J854" s="2">
        <v>9.9599999999999994E-2</v>
      </c>
      <c r="K854" s="2">
        <v>0.1174</v>
      </c>
      <c r="L854" s="2">
        <v>0.17560000000000001</v>
      </c>
      <c r="M854" s="2">
        <v>0.23580000000000001</v>
      </c>
      <c r="N854" s="2">
        <v>0.5806</v>
      </c>
      <c r="O854" s="2">
        <v>0.62319999999999998</v>
      </c>
    </row>
    <row r="855" spans="1:15" x14ac:dyDescent="0.3">
      <c r="A855" t="str">
        <f t="shared" si="14"/>
        <v>SL01-NCP LF OFFPK</v>
      </c>
      <c r="B855" t="s">
        <v>235</v>
      </c>
      <c r="C855" t="s">
        <v>43</v>
      </c>
      <c r="D855" s="2">
        <v>0.52569999999999995</v>
      </c>
      <c r="E855" s="2">
        <v>0.51229999999999998</v>
      </c>
      <c r="F855" s="2">
        <v>0.49940000000000001</v>
      </c>
      <c r="G855" s="2">
        <v>0.59240000000000004</v>
      </c>
      <c r="H855" s="2">
        <v>0.55389999999999995</v>
      </c>
      <c r="I855" s="2">
        <v>0.55000000000000004</v>
      </c>
      <c r="J855" s="2">
        <v>0.56069999999999998</v>
      </c>
      <c r="K855" s="2">
        <v>0.57169999999999999</v>
      </c>
      <c r="L855" s="2">
        <v>0.59730000000000005</v>
      </c>
      <c r="M855" s="2">
        <v>0.62749999999999995</v>
      </c>
      <c r="N855" s="2">
        <v>0.53649999999999998</v>
      </c>
      <c r="O855" s="2">
        <v>0.53969999999999996</v>
      </c>
    </row>
    <row r="856" spans="1:15" x14ac:dyDescent="0.3">
      <c r="A856" t="str">
        <f t="shared" si="14"/>
        <v>SL01-GCP CF</v>
      </c>
      <c r="B856" t="s">
        <v>235</v>
      </c>
      <c r="C856" t="s">
        <v>44</v>
      </c>
      <c r="D856" s="2">
        <v>1</v>
      </c>
      <c r="E856" s="2">
        <v>1</v>
      </c>
      <c r="F856" s="2">
        <v>1</v>
      </c>
      <c r="G856" s="2">
        <v>1</v>
      </c>
      <c r="H856" s="2">
        <v>1</v>
      </c>
      <c r="I856" s="2">
        <v>1</v>
      </c>
      <c r="J856" s="2">
        <v>1</v>
      </c>
      <c r="K856" s="2">
        <v>1</v>
      </c>
      <c r="L856" s="2">
        <v>1</v>
      </c>
      <c r="M856" s="2">
        <v>1</v>
      </c>
      <c r="N856" s="2">
        <v>1</v>
      </c>
      <c r="O856" s="2">
        <v>1</v>
      </c>
    </row>
    <row r="857" spans="1:15" x14ac:dyDescent="0.3">
      <c r="A857" t="str">
        <f t="shared" si="14"/>
        <v>SL01-CP CF</v>
      </c>
      <c r="B857" t="s">
        <v>235</v>
      </c>
      <c r="C857" t="s">
        <v>45</v>
      </c>
      <c r="D857" s="2">
        <v>0.1169</v>
      </c>
      <c r="E857" s="2">
        <v>0</v>
      </c>
      <c r="F857" s="2">
        <v>0</v>
      </c>
      <c r="G857" s="2">
        <v>0</v>
      </c>
      <c r="H857" s="2">
        <v>0</v>
      </c>
      <c r="I857" s="2">
        <v>0</v>
      </c>
      <c r="J857" s="2">
        <v>0</v>
      </c>
      <c r="K857" s="2">
        <v>0</v>
      </c>
      <c r="L857" s="2">
        <v>0</v>
      </c>
      <c r="M857" s="2">
        <v>0</v>
      </c>
      <c r="N857" s="2">
        <v>0</v>
      </c>
      <c r="O857" s="2">
        <v>0</v>
      </c>
    </row>
    <row r="858" spans="1:15" x14ac:dyDescent="0.3">
      <c r="A858" t="str">
        <f t="shared" si="14"/>
        <v>SL01-GCP LF</v>
      </c>
      <c r="B858" t="s">
        <v>235</v>
      </c>
      <c r="C858" t="s">
        <v>46</v>
      </c>
      <c r="D858" s="2">
        <v>0.55220000000000002</v>
      </c>
      <c r="E858" s="2">
        <v>0.53059999999999996</v>
      </c>
      <c r="F858" s="2">
        <v>0.49959999999999999</v>
      </c>
      <c r="G858" s="2">
        <v>0.46810000000000002</v>
      </c>
      <c r="H858" s="2">
        <v>0.44180000000000003</v>
      </c>
      <c r="I858" s="2">
        <v>0.42880000000000001</v>
      </c>
      <c r="J858" s="2">
        <v>0.4345</v>
      </c>
      <c r="K858" s="2">
        <v>0.45629999999999998</v>
      </c>
      <c r="L858" s="2">
        <v>0.48659999999999998</v>
      </c>
      <c r="M858" s="2">
        <v>0.51849999999999996</v>
      </c>
      <c r="N858" s="2">
        <v>0.54579999999999995</v>
      </c>
      <c r="O858" s="2">
        <v>0.5595</v>
      </c>
    </row>
    <row r="859" spans="1:15" x14ac:dyDescent="0.3">
      <c r="A859" t="str">
        <f t="shared" si="14"/>
        <v>SL01-GCP LF ONPK</v>
      </c>
      <c r="B859" t="s">
        <v>235</v>
      </c>
      <c r="C859" t="s">
        <v>47</v>
      </c>
      <c r="D859" s="2">
        <v>0.63770000000000004</v>
      </c>
      <c r="E859" s="2">
        <v>0.58879999999999999</v>
      </c>
      <c r="F859" s="2">
        <v>0.5</v>
      </c>
      <c r="G859" s="2">
        <v>0.14050000000000001</v>
      </c>
      <c r="H859" s="2">
        <v>0.1129</v>
      </c>
      <c r="I859" s="2">
        <v>0.1019</v>
      </c>
      <c r="J859" s="2">
        <v>9.9599999999999994E-2</v>
      </c>
      <c r="K859" s="2">
        <v>0.1174</v>
      </c>
      <c r="L859" s="2">
        <v>0.17560000000000001</v>
      </c>
      <c r="M859" s="2">
        <v>0.23580000000000001</v>
      </c>
      <c r="N859" s="2">
        <v>0.5806</v>
      </c>
      <c r="O859" s="2">
        <v>0.62319999999999998</v>
      </c>
    </row>
    <row r="860" spans="1:15" x14ac:dyDescent="0.3">
      <c r="A860" t="str">
        <f t="shared" si="14"/>
        <v>SL01-GCP LF OFFPK</v>
      </c>
      <c r="B860" t="s">
        <v>235</v>
      </c>
      <c r="C860" t="s">
        <v>48</v>
      </c>
      <c r="D860" s="2">
        <v>0.52569999999999995</v>
      </c>
      <c r="E860" s="2">
        <v>0.51229999999999998</v>
      </c>
      <c r="F860" s="2">
        <v>0.49940000000000001</v>
      </c>
      <c r="G860" s="2">
        <v>0.59240000000000004</v>
      </c>
      <c r="H860" s="2">
        <v>0.55389999999999995</v>
      </c>
      <c r="I860" s="2">
        <v>0.55000000000000004</v>
      </c>
      <c r="J860" s="2">
        <v>0.56069999999999998</v>
      </c>
      <c r="K860" s="2">
        <v>0.57169999999999999</v>
      </c>
      <c r="L860" s="2">
        <v>0.59730000000000005</v>
      </c>
      <c r="M860" s="2">
        <v>0.62749999999999995</v>
      </c>
      <c r="N860" s="2">
        <v>0.53649999999999998</v>
      </c>
      <c r="O860" s="2">
        <v>0.53969999999999996</v>
      </c>
    </row>
    <row r="861" spans="1:15" x14ac:dyDescent="0.3">
      <c r="A861" t="str">
        <f t="shared" si="14"/>
        <v>SL01-CP LF</v>
      </c>
      <c r="B861" t="s">
        <v>235</v>
      </c>
      <c r="C861" t="s">
        <v>49</v>
      </c>
      <c r="D861" s="2">
        <v>4.7222</v>
      </c>
      <c r="E861" s="2">
        <v>0</v>
      </c>
      <c r="F861" s="2">
        <v>0</v>
      </c>
      <c r="G861" s="2">
        <v>0</v>
      </c>
      <c r="H861" s="2">
        <v>0</v>
      </c>
      <c r="I861" s="2">
        <v>0</v>
      </c>
      <c r="J861" s="2">
        <v>0</v>
      </c>
      <c r="K861" s="2">
        <v>0</v>
      </c>
      <c r="L861" s="2">
        <v>0</v>
      </c>
      <c r="M861" s="2">
        <v>0</v>
      </c>
      <c r="N861" s="2">
        <v>0</v>
      </c>
      <c r="O861" s="2">
        <v>0</v>
      </c>
    </row>
    <row r="862" spans="1:15" x14ac:dyDescent="0.3">
      <c r="A862" t="str">
        <f t="shared" si="14"/>
        <v>SL01-REL PREC:</v>
      </c>
      <c r="B862" t="s">
        <v>235</v>
      </c>
      <c r="C862" t="s">
        <v>50</v>
      </c>
    </row>
    <row r="863" spans="1:15" x14ac:dyDescent="0.3">
      <c r="A863" t="str">
        <f t="shared" si="14"/>
        <v>SL01-NCP RP</v>
      </c>
      <c r="B863" t="s">
        <v>235</v>
      </c>
      <c r="C863" t="s">
        <v>51</v>
      </c>
      <c r="D863" s="2">
        <v>0</v>
      </c>
      <c r="E863" s="2">
        <v>0</v>
      </c>
      <c r="F863" s="2">
        <v>0</v>
      </c>
      <c r="G863" s="2">
        <v>0</v>
      </c>
      <c r="H863" s="2">
        <v>0</v>
      </c>
      <c r="I863" s="2">
        <v>0</v>
      </c>
      <c r="J863" s="2">
        <v>0</v>
      </c>
      <c r="K863" s="2">
        <v>0</v>
      </c>
      <c r="L863" s="2">
        <v>0</v>
      </c>
      <c r="M863" s="2">
        <v>0</v>
      </c>
      <c r="N863" s="2">
        <v>0</v>
      </c>
      <c r="O863" s="2">
        <v>0</v>
      </c>
    </row>
    <row r="864" spans="1:15" x14ac:dyDescent="0.3">
      <c r="A864" t="str">
        <f t="shared" si="14"/>
        <v>SL01-NCP RP ONPK</v>
      </c>
      <c r="B864" t="s">
        <v>235</v>
      </c>
      <c r="C864" t="s">
        <v>52</v>
      </c>
      <c r="D864" s="2">
        <v>0</v>
      </c>
      <c r="E864" s="2">
        <v>0</v>
      </c>
      <c r="F864" s="2">
        <v>0</v>
      </c>
      <c r="G864" s="2">
        <v>0</v>
      </c>
      <c r="H864" s="2">
        <v>0</v>
      </c>
      <c r="I864" s="2">
        <v>0</v>
      </c>
      <c r="J864" s="2">
        <v>0</v>
      </c>
      <c r="K864" s="2">
        <v>0</v>
      </c>
      <c r="L864" s="2">
        <v>0</v>
      </c>
      <c r="M864" s="2">
        <v>0</v>
      </c>
      <c r="N864" s="2">
        <v>0</v>
      </c>
      <c r="O864" s="2">
        <v>0</v>
      </c>
    </row>
    <row r="865" spans="1:15" x14ac:dyDescent="0.3">
      <c r="A865" t="str">
        <f t="shared" si="14"/>
        <v>SL01-NCP RP OFFPK</v>
      </c>
      <c r="B865" t="s">
        <v>235</v>
      </c>
      <c r="C865" t="s">
        <v>53</v>
      </c>
      <c r="D865" s="2">
        <v>0</v>
      </c>
      <c r="E865" s="2">
        <v>0</v>
      </c>
      <c r="F865" s="2">
        <v>0</v>
      </c>
      <c r="G865" s="2">
        <v>0</v>
      </c>
      <c r="H865" s="2">
        <v>0</v>
      </c>
      <c r="I865" s="2">
        <v>0</v>
      </c>
      <c r="J865" s="2">
        <v>0</v>
      </c>
      <c r="K865" s="2">
        <v>0</v>
      </c>
      <c r="L865" s="2">
        <v>0</v>
      </c>
      <c r="M865" s="2">
        <v>0</v>
      </c>
      <c r="N865" s="2">
        <v>0</v>
      </c>
      <c r="O865" s="2">
        <v>0</v>
      </c>
    </row>
    <row r="866" spans="1:15" x14ac:dyDescent="0.3">
      <c r="A866" t="str">
        <f t="shared" si="14"/>
        <v>SL01-GCP RP</v>
      </c>
      <c r="B866" t="s">
        <v>235</v>
      </c>
      <c r="C866" t="s">
        <v>54</v>
      </c>
      <c r="D866" s="2">
        <v>0</v>
      </c>
      <c r="E866" s="2">
        <v>0</v>
      </c>
      <c r="F866" s="2">
        <v>0</v>
      </c>
      <c r="G866" s="2">
        <v>0</v>
      </c>
      <c r="H866" s="2">
        <v>0</v>
      </c>
      <c r="I866" s="2">
        <v>0</v>
      </c>
      <c r="J866" s="2">
        <v>0</v>
      </c>
      <c r="K866" s="2">
        <v>0</v>
      </c>
      <c r="L866" s="2">
        <v>0</v>
      </c>
      <c r="M866" s="2">
        <v>0</v>
      </c>
      <c r="N866" s="2">
        <v>0</v>
      </c>
      <c r="O866" s="2">
        <v>0</v>
      </c>
    </row>
    <row r="867" spans="1:15" x14ac:dyDescent="0.3">
      <c r="A867" t="str">
        <f t="shared" si="14"/>
        <v>SL01-GCP RP ONPK</v>
      </c>
      <c r="B867" t="s">
        <v>235</v>
      </c>
      <c r="C867" t="s">
        <v>55</v>
      </c>
      <c r="D867" s="2">
        <v>0</v>
      </c>
      <c r="E867" s="2">
        <v>0</v>
      </c>
      <c r="F867" s="2">
        <v>0</v>
      </c>
      <c r="G867" s="2">
        <v>0</v>
      </c>
      <c r="H867" s="2">
        <v>0</v>
      </c>
      <c r="I867" s="2">
        <v>0</v>
      </c>
      <c r="J867" s="2">
        <v>0</v>
      </c>
      <c r="K867" s="2">
        <v>0</v>
      </c>
      <c r="L867" s="2">
        <v>0</v>
      </c>
      <c r="M867" s="2">
        <v>0</v>
      </c>
      <c r="N867" s="2">
        <v>0</v>
      </c>
      <c r="O867" s="2">
        <v>0</v>
      </c>
    </row>
    <row r="868" spans="1:15" x14ac:dyDescent="0.3">
      <c r="A868" t="str">
        <f t="shared" si="14"/>
        <v>SL01-GCP RP OFFPK</v>
      </c>
      <c r="B868" t="s">
        <v>235</v>
      </c>
      <c r="C868" t="s">
        <v>56</v>
      </c>
      <c r="D868" s="2">
        <v>0</v>
      </c>
      <c r="E868" s="2">
        <v>0</v>
      </c>
      <c r="F868" s="2">
        <v>0</v>
      </c>
      <c r="G868" s="2">
        <v>0</v>
      </c>
      <c r="H868" s="2">
        <v>0</v>
      </c>
      <c r="I868" s="2">
        <v>0</v>
      </c>
      <c r="J868" s="2">
        <v>0</v>
      </c>
      <c r="K868" s="2">
        <v>0</v>
      </c>
      <c r="L868" s="2">
        <v>0</v>
      </c>
      <c r="M868" s="2">
        <v>0</v>
      </c>
      <c r="N868" s="2">
        <v>0</v>
      </c>
      <c r="O868" s="2">
        <v>0</v>
      </c>
    </row>
    <row r="869" spans="1:15" x14ac:dyDescent="0.3">
      <c r="A869" t="str">
        <f t="shared" si="14"/>
        <v>SL01-CP RP</v>
      </c>
      <c r="B869" t="s">
        <v>235</v>
      </c>
      <c r="C869" t="s">
        <v>57</v>
      </c>
      <c r="D869" s="2">
        <v>0</v>
      </c>
      <c r="E869" s="2">
        <v>0</v>
      </c>
      <c r="F869" s="2">
        <v>0</v>
      </c>
      <c r="G869" s="2">
        <v>0</v>
      </c>
      <c r="H869" s="2">
        <v>0</v>
      </c>
      <c r="I869" s="2">
        <v>0</v>
      </c>
      <c r="J869" s="2">
        <v>0</v>
      </c>
      <c r="K869" s="2">
        <v>0</v>
      </c>
      <c r="L869" s="2">
        <v>0</v>
      </c>
      <c r="M869" s="2">
        <v>0</v>
      </c>
      <c r="N869" s="2">
        <v>0</v>
      </c>
      <c r="O869" s="2">
        <v>0</v>
      </c>
    </row>
    <row r="870" spans="1:15" x14ac:dyDescent="0.3">
      <c r="A870" t="str">
        <f t="shared" si="14"/>
        <v>SL01-SAMPLE SIZE:</v>
      </c>
      <c r="B870" t="s">
        <v>235</v>
      </c>
      <c r="C870" t="s">
        <v>58</v>
      </c>
    </row>
    <row r="871" spans="1:15" x14ac:dyDescent="0.3">
      <c r="A871" t="str">
        <f t="shared" si="14"/>
        <v>SL01-GCPSZ</v>
      </c>
      <c r="B871" t="s">
        <v>235</v>
      </c>
      <c r="C871" t="s">
        <v>59</v>
      </c>
      <c r="D871">
        <v>1</v>
      </c>
      <c r="E871">
        <v>1</v>
      </c>
      <c r="F871">
        <v>1</v>
      </c>
      <c r="G871">
        <v>1</v>
      </c>
      <c r="H871">
        <v>1</v>
      </c>
      <c r="I871">
        <v>1</v>
      </c>
      <c r="J871">
        <v>1</v>
      </c>
      <c r="K871">
        <v>1</v>
      </c>
      <c r="L871">
        <v>1</v>
      </c>
      <c r="M871">
        <v>1</v>
      </c>
      <c r="N871">
        <v>1</v>
      </c>
      <c r="O871">
        <v>1</v>
      </c>
    </row>
    <row r="872" spans="1:15" x14ac:dyDescent="0.3">
      <c r="A872" t="str">
        <f t="shared" si="14"/>
        <v>SL01-GCPSZ ONPK</v>
      </c>
      <c r="B872" t="s">
        <v>235</v>
      </c>
      <c r="C872" t="s">
        <v>60</v>
      </c>
      <c r="D872">
        <v>1</v>
      </c>
      <c r="E872">
        <v>1</v>
      </c>
      <c r="F872">
        <v>1</v>
      </c>
      <c r="G872">
        <v>1</v>
      </c>
      <c r="H872">
        <v>1</v>
      </c>
      <c r="I872">
        <v>1</v>
      </c>
      <c r="J872">
        <v>1</v>
      </c>
      <c r="K872">
        <v>1</v>
      </c>
      <c r="L872">
        <v>1</v>
      </c>
      <c r="M872">
        <v>1</v>
      </c>
      <c r="N872">
        <v>1</v>
      </c>
      <c r="O872">
        <v>1</v>
      </c>
    </row>
    <row r="873" spans="1:15" x14ac:dyDescent="0.3">
      <c r="A873" t="str">
        <f t="shared" si="14"/>
        <v>SL01-GCPSZ OFFPK</v>
      </c>
      <c r="B873" t="s">
        <v>235</v>
      </c>
      <c r="C873" t="s">
        <v>61</v>
      </c>
      <c r="D873">
        <v>1</v>
      </c>
      <c r="E873">
        <v>1</v>
      </c>
      <c r="F873">
        <v>1</v>
      </c>
      <c r="G873">
        <v>1</v>
      </c>
      <c r="H873">
        <v>1</v>
      </c>
      <c r="I873">
        <v>1</v>
      </c>
      <c r="J873">
        <v>1</v>
      </c>
      <c r="K873">
        <v>1</v>
      </c>
      <c r="L873">
        <v>1</v>
      </c>
      <c r="M873">
        <v>1</v>
      </c>
      <c r="N873">
        <v>1</v>
      </c>
      <c r="O873">
        <v>1</v>
      </c>
    </row>
    <row r="874" spans="1:15" x14ac:dyDescent="0.3">
      <c r="A874" t="str">
        <f t="shared" si="14"/>
        <v>SL01-CPSZ</v>
      </c>
      <c r="B874" t="s">
        <v>235</v>
      </c>
      <c r="C874" t="s">
        <v>62</v>
      </c>
      <c r="D874">
        <v>1</v>
      </c>
      <c r="E874">
        <v>1</v>
      </c>
      <c r="F874">
        <v>1</v>
      </c>
      <c r="G874">
        <v>1</v>
      </c>
      <c r="H874">
        <v>1</v>
      </c>
      <c r="I874">
        <v>1</v>
      </c>
      <c r="J874">
        <v>1</v>
      </c>
      <c r="K874">
        <v>1</v>
      </c>
      <c r="L874">
        <v>1</v>
      </c>
      <c r="M874">
        <v>1</v>
      </c>
      <c r="N874">
        <v>1</v>
      </c>
      <c r="O874">
        <v>1</v>
      </c>
    </row>
    <row r="875" spans="1:15" x14ac:dyDescent="0.3">
      <c r="A875" t="str">
        <f t="shared" si="14"/>
        <v xml:space="preserve">SL02 -Traffic Signal (Modeled Rate Class) </v>
      </c>
      <c r="B875" t="s">
        <v>236</v>
      </c>
      <c r="C875" t="s">
        <v>237</v>
      </c>
    </row>
    <row r="876" spans="1:15" x14ac:dyDescent="0.3">
      <c r="A876" t="str">
        <f t="shared" si="14"/>
        <v xml:space="preserve">SL02-MONTH </v>
      </c>
      <c r="B876" t="s">
        <v>238</v>
      </c>
      <c r="C876" t="s">
        <v>3</v>
      </c>
      <c r="D876" s="1">
        <v>41640</v>
      </c>
      <c r="E876" s="1">
        <v>41671</v>
      </c>
      <c r="F876" s="1">
        <v>41699</v>
      </c>
      <c r="G876" s="1">
        <v>41730</v>
      </c>
      <c r="H876" s="1">
        <v>41760</v>
      </c>
      <c r="I876" s="1">
        <v>41791</v>
      </c>
      <c r="J876" s="1">
        <v>41821</v>
      </c>
      <c r="K876" s="1">
        <v>41852</v>
      </c>
      <c r="L876" s="1">
        <v>41883</v>
      </c>
      <c r="M876" s="1">
        <v>41913</v>
      </c>
      <c r="N876" s="1">
        <v>41944</v>
      </c>
      <c r="O876" s="1">
        <v>41974</v>
      </c>
    </row>
    <row r="877" spans="1:15" x14ac:dyDescent="0.3">
      <c r="A877" t="str">
        <f t="shared" si="14"/>
        <v xml:space="preserve">SL02-CUSTOMERS </v>
      </c>
      <c r="B877" t="s">
        <v>238</v>
      </c>
      <c r="C877" t="s">
        <v>4</v>
      </c>
      <c r="D877">
        <v>870</v>
      </c>
      <c r="E877">
        <v>870</v>
      </c>
      <c r="F877">
        <v>870</v>
      </c>
      <c r="G877">
        <v>868</v>
      </c>
      <c r="H877">
        <v>869</v>
      </c>
      <c r="I877">
        <v>869</v>
      </c>
      <c r="J877">
        <v>869</v>
      </c>
      <c r="K877">
        <v>870</v>
      </c>
      <c r="L877">
        <v>870</v>
      </c>
      <c r="M877">
        <v>870</v>
      </c>
      <c r="N877">
        <v>869</v>
      </c>
      <c r="O877">
        <v>871</v>
      </c>
    </row>
    <row r="878" spans="1:15" x14ac:dyDescent="0.3">
      <c r="A878" t="str">
        <f t="shared" si="14"/>
        <v xml:space="preserve">SL02-SALES </v>
      </c>
      <c r="B878" t="s">
        <v>238</v>
      </c>
      <c r="C878" t="s">
        <v>5</v>
      </c>
      <c r="D878">
        <v>2624220</v>
      </c>
      <c r="E878">
        <v>2628866</v>
      </c>
      <c r="F878">
        <v>2631376</v>
      </c>
      <c r="G878">
        <v>2630105</v>
      </c>
      <c r="H878">
        <v>2630281</v>
      </c>
      <c r="I878">
        <v>-6387704</v>
      </c>
      <c r="J878">
        <v>11340320</v>
      </c>
      <c r="K878">
        <v>2603306</v>
      </c>
      <c r="L878">
        <v>2434253</v>
      </c>
      <c r="M878">
        <v>2591162</v>
      </c>
      <c r="N878">
        <v>2570889</v>
      </c>
      <c r="O878">
        <v>2606185</v>
      </c>
    </row>
    <row r="879" spans="1:15" x14ac:dyDescent="0.3">
      <c r="A879" t="str">
        <f t="shared" si="14"/>
        <v>SL02-KW</v>
      </c>
      <c r="B879" t="s">
        <v>238</v>
      </c>
      <c r="C879" t="s">
        <v>6</v>
      </c>
    </row>
    <row r="880" spans="1:15" x14ac:dyDescent="0.3">
      <c r="A880" t="str">
        <f t="shared" si="14"/>
        <v>SL02-N</v>
      </c>
      <c r="B880" t="s">
        <v>238</v>
      </c>
      <c r="C880" t="s">
        <v>7</v>
      </c>
      <c r="D880">
        <v>1</v>
      </c>
      <c r="E880">
        <v>1</v>
      </c>
      <c r="F880">
        <v>1</v>
      </c>
      <c r="G880">
        <v>1</v>
      </c>
      <c r="H880">
        <v>1</v>
      </c>
      <c r="I880">
        <v>1</v>
      </c>
      <c r="J880">
        <v>1</v>
      </c>
      <c r="K880">
        <v>1</v>
      </c>
      <c r="L880">
        <v>1</v>
      </c>
      <c r="M880">
        <v>1</v>
      </c>
      <c r="N880">
        <v>1</v>
      </c>
      <c r="O880">
        <v>1</v>
      </c>
    </row>
    <row r="881" spans="1:15" x14ac:dyDescent="0.3">
      <c r="A881" t="str">
        <f t="shared" si="14"/>
        <v>SL02-RLR ENERGY:</v>
      </c>
      <c r="B881" t="s">
        <v>238</v>
      </c>
      <c r="C881" t="s">
        <v>8</v>
      </c>
    </row>
    <row r="882" spans="1:15" x14ac:dyDescent="0.3">
      <c r="A882" t="str">
        <f t="shared" si="14"/>
        <v>SL02-KWH</v>
      </c>
      <c r="B882" t="s">
        <v>238</v>
      </c>
      <c r="C882" t="s">
        <v>9</v>
      </c>
      <c r="D882">
        <v>2584177</v>
      </c>
      <c r="E882">
        <v>2589235</v>
      </c>
      <c r="F882">
        <v>2591818</v>
      </c>
      <c r="G882">
        <v>2589686</v>
      </c>
      <c r="H882">
        <v>2589863</v>
      </c>
      <c r="I882">
        <v>2593042</v>
      </c>
      <c r="J882">
        <v>2592118</v>
      </c>
      <c r="K882">
        <v>2603305</v>
      </c>
      <c r="L882">
        <v>2434253</v>
      </c>
      <c r="M882">
        <v>2591162</v>
      </c>
      <c r="N882">
        <v>2563757</v>
      </c>
      <c r="O882">
        <v>2606186</v>
      </c>
    </row>
    <row r="883" spans="1:15" x14ac:dyDescent="0.3">
      <c r="A883" t="str">
        <f t="shared" si="14"/>
        <v>SL02-KWH ONPK</v>
      </c>
      <c r="B883" t="s">
        <v>238</v>
      </c>
      <c r="C883" t="s">
        <v>10</v>
      </c>
      <c r="D883">
        <v>611311</v>
      </c>
      <c r="E883">
        <v>616484</v>
      </c>
      <c r="F883">
        <v>586037</v>
      </c>
      <c r="G883">
        <v>712164</v>
      </c>
      <c r="H883">
        <v>657909</v>
      </c>
      <c r="I883">
        <v>680674</v>
      </c>
      <c r="J883">
        <v>689838</v>
      </c>
      <c r="K883">
        <v>661323</v>
      </c>
      <c r="L883">
        <v>638991</v>
      </c>
      <c r="M883">
        <v>720928</v>
      </c>
      <c r="N883">
        <v>541990</v>
      </c>
      <c r="O883">
        <v>616517</v>
      </c>
    </row>
    <row r="884" spans="1:15" x14ac:dyDescent="0.3">
      <c r="A884" t="str">
        <f t="shared" si="14"/>
        <v>SL02-KWH OFFPK</v>
      </c>
      <c r="B884" t="s">
        <v>238</v>
      </c>
      <c r="C884" t="s">
        <v>11</v>
      </c>
      <c r="D884">
        <v>1972866</v>
      </c>
      <c r="E884">
        <v>1972750</v>
      </c>
      <c r="F884">
        <v>2005781</v>
      </c>
      <c r="G884">
        <v>1877522</v>
      </c>
      <c r="H884">
        <v>1931954</v>
      </c>
      <c r="I884">
        <v>1912369</v>
      </c>
      <c r="J884">
        <v>1902280</v>
      </c>
      <c r="K884">
        <v>1941982</v>
      </c>
      <c r="L884">
        <v>1795262</v>
      </c>
      <c r="M884">
        <v>1870234</v>
      </c>
      <c r="N884">
        <v>2021767</v>
      </c>
      <c r="O884">
        <v>1989669</v>
      </c>
    </row>
    <row r="885" spans="1:15" x14ac:dyDescent="0.3">
      <c r="A885" t="str">
        <f t="shared" si="14"/>
        <v>SL02-KWH ONPK%</v>
      </c>
      <c r="B885" t="s">
        <v>238</v>
      </c>
      <c r="C885" t="s">
        <v>12</v>
      </c>
      <c r="D885" s="2">
        <v>0.23655999999999999</v>
      </c>
      <c r="E885" s="2">
        <v>0.23810000000000001</v>
      </c>
      <c r="F885" s="2">
        <v>0.22611000000000001</v>
      </c>
      <c r="G885" s="2">
        <v>0.27500000000000002</v>
      </c>
      <c r="H885" s="2">
        <v>0.25402999999999998</v>
      </c>
      <c r="I885" s="2">
        <v>0.26250000000000001</v>
      </c>
      <c r="J885" s="2">
        <v>0.26612999999999998</v>
      </c>
      <c r="K885" s="2">
        <v>0.25402999999999998</v>
      </c>
      <c r="L885" s="2">
        <v>0.26250000000000001</v>
      </c>
      <c r="M885" s="2">
        <v>0.27822999999999998</v>
      </c>
      <c r="N885" s="2">
        <v>0.2114</v>
      </c>
      <c r="O885" s="2">
        <v>0.23655999999999999</v>
      </c>
    </row>
    <row r="886" spans="1:15" x14ac:dyDescent="0.3">
      <c r="A886" t="str">
        <f t="shared" si="14"/>
        <v>SL02-KWH OFFPK%</v>
      </c>
      <c r="B886" t="s">
        <v>238</v>
      </c>
      <c r="C886" t="s">
        <v>13</v>
      </c>
      <c r="D886" s="2">
        <v>0.76344000000000001</v>
      </c>
      <c r="E886" s="2">
        <v>0.76190000000000002</v>
      </c>
      <c r="F886" s="2">
        <v>0.77388999999999997</v>
      </c>
      <c r="G886" s="2">
        <v>0.72499999999999998</v>
      </c>
      <c r="H886" s="2">
        <v>0.74597000000000002</v>
      </c>
      <c r="I886" s="2">
        <v>0.73750000000000004</v>
      </c>
      <c r="J886" s="2">
        <v>0.73387000000000002</v>
      </c>
      <c r="K886" s="2">
        <v>0.74597000000000002</v>
      </c>
      <c r="L886" s="2">
        <v>0.73750000000000004</v>
      </c>
      <c r="M886" s="2">
        <v>0.72177000000000002</v>
      </c>
      <c r="N886" s="2">
        <v>0.78859999999999997</v>
      </c>
      <c r="O886" s="2">
        <v>0.76344000000000001</v>
      </c>
    </row>
    <row r="887" spans="1:15" x14ac:dyDescent="0.3">
      <c r="A887" t="str">
        <f t="shared" si="14"/>
        <v>SL02-DEMAND (KW):</v>
      </c>
      <c r="B887" t="s">
        <v>238</v>
      </c>
      <c r="C887" t="s">
        <v>14</v>
      </c>
    </row>
    <row r="888" spans="1:15" x14ac:dyDescent="0.3">
      <c r="A888" t="str">
        <f t="shared" si="14"/>
        <v>SL02-NCP</v>
      </c>
      <c r="B888" t="s">
        <v>238</v>
      </c>
      <c r="C888" t="s">
        <v>15</v>
      </c>
      <c r="D888">
        <v>3473</v>
      </c>
      <c r="E888">
        <v>3853</v>
      </c>
      <c r="F888">
        <v>3488</v>
      </c>
      <c r="G888">
        <v>3597</v>
      </c>
      <c r="H888">
        <v>3481</v>
      </c>
      <c r="I888">
        <v>3601</v>
      </c>
      <c r="J888">
        <v>3484</v>
      </c>
      <c r="K888">
        <v>3499</v>
      </c>
      <c r="L888">
        <v>3381</v>
      </c>
      <c r="M888">
        <v>3483</v>
      </c>
      <c r="N888">
        <v>3566</v>
      </c>
      <c r="O888">
        <v>3503</v>
      </c>
    </row>
    <row r="889" spans="1:15" x14ac:dyDescent="0.3">
      <c r="A889" t="str">
        <f t="shared" si="14"/>
        <v>SL02-NCP ONPK</v>
      </c>
      <c r="B889" t="s">
        <v>238</v>
      </c>
      <c r="C889" t="s">
        <v>16</v>
      </c>
      <c r="D889">
        <v>3473</v>
      </c>
      <c r="E889">
        <v>3853</v>
      </c>
      <c r="F889">
        <v>3488</v>
      </c>
      <c r="G889">
        <v>3597</v>
      </c>
      <c r="H889">
        <v>3481</v>
      </c>
      <c r="I889">
        <v>3601</v>
      </c>
      <c r="J889">
        <v>3484</v>
      </c>
      <c r="K889">
        <v>3499</v>
      </c>
      <c r="L889">
        <v>3381</v>
      </c>
      <c r="M889">
        <v>3483</v>
      </c>
      <c r="N889">
        <v>3566</v>
      </c>
      <c r="O889">
        <v>3503</v>
      </c>
    </row>
    <row r="890" spans="1:15" x14ac:dyDescent="0.3">
      <c r="A890" t="str">
        <f t="shared" si="14"/>
        <v>SL02-NCP OFFPK</v>
      </c>
      <c r="B890" t="s">
        <v>238</v>
      </c>
      <c r="C890" t="s">
        <v>17</v>
      </c>
      <c r="D890">
        <v>3473</v>
      </c>
      <c r="E890">
        <v>3853</v>
      </c>
      <c r="F890">
        <v>3488</v>
      </c>
      <c r="G890">
        <v>3597</v>
      </c>
      <c r="H890">
        <v>3481</v>
      </c>
      <c r="I890">
        <v>3601</v>
      </c>
      <c r="J890">
        <v>3484</v>
      </c>
      <c r="K890">
        <v>3499</v>
      </c>
      <c r="L890">
        <v>3381</v>
      </c>
      <c r="M890">
        <v>3483</v>
      </c>
      <c r="N890">
        <v>3566</v>
      </c>
      <c r="O890">
        <v>3503</v>
      </c>
    </row>
    <row r="891" spans="1:15" x14ac:dyDescent="0.3">
      <c r="A891" t="str">
        <f t="shared" si="14"/>
        <v>SL02-GCP DATE</v>
      </c>
      <c r="B891" t="s">
        <v>238</v>
      </c>
      <c r="C891" t="s">
        <v>18</v>
      </c>
      <c r="D891" t="s">
        <v>112</v>
      </c>
      <c r="E891" t="s">
        <v>209</v>
      </c>
      <c r="F891" t="s">
        <v>197</v>
      </c>
      <c r="G891" t="s">
        <v>198</v>
      </c>
      <c r="H891" t="s">
        <v>70</v>
      </c>
      <c r="I891" t="s">
        <v>199</v>
      </c>
      <c r="J891" t="s">
        <v>200</v>
      </c>
      <c r="K891" t="s">
        <v>201</v>
      </c>
      <c r="L891" t="s">
        <v>118</v>
      </c>
      <c r="M891" t="s">
        <v>202</v>
      </c>
      <c r="N891" t="s">
        <v>203</v>
      </c>
      <c r="O891" t="s">
        <v>204</v>
      </c>
    </row>
    <row r="892" spans="1:15" x14ac:dyDescent="0.3">
      <c r="A892" t="str">
        <f t="shared" si="14"/>
        <v>SL02-GCP TIME</v>
      </c>
      <c r="B892" t="s">
        <v>238</v>
      </c>
      <c r="C892" t="s">
        <v>31</v>
      </c>
      <c r="D892" t="s">
        <v>205</v>
      </c>
      <c r="E892" t="s">
        <v>205</v>
      </c>
      <c r="F892" t="s">
        <v>205</v>
      </c>
      <c r="G892" t="s">
        <v>205</v>
      </c>
      <c r="H892" t="s">
        <v>205</v>
      </c>
      <c r="I892" t="s">
        <v>205</v>
      </c>
      <c r="J892" t="s">
        <v>205</v>
      </c>
      <c r="K892" t="s">
        <v>205</v>
      </c>
      <c r="L892" t="s">
        <v>205</v>
      </c>
      <c r="M892" t="s">
        <v>205</v>
      </c>
      <c r="N892" t="s">
        <v>205</v>
      </c>
      <c r="O892" t="s">
        <v>205</v>
      </c>
    </row>
    <row r="893" spans="1:15" x14ac:dyDescent="0.3">
      <c r="A893" t="str">
        <f t="shared" si="14"/>
        <v>SL02-GCP</v>
      </c>
      <c r="B893" t="s">
        <v>238</v>
      </c>
      <c r="C893" t="s">
        <v>36</v>
      </c>
      <c r="D893">
        <v>3473</v>
      </c>
      <c r="E893">
        <v>3853</v>
      </c>
      <c r="F893">
        <v>3488</v>
      </c>
      <c r="G893">
        <v>3597</v>
      </c>
      <c r="H893">
        <v>3481</v>
      </c>
      <c r="I893">
        <v>3601</v>
      </c>
      <c r="J893">
        <v>3484</v>
      </c>
      <c r="K893">
        <v>3499</v>
      </c>
      <c r="L893">
        <v>3381</v>
      </c>
      <c r="M893">
        <v>3483</v>
      </c>
      <c r="N893">
        <v>3566</v>
      </c>
      <c r="O893">
        <v>3503</v>
      </c>
    </row>
    <row r="894" spans="1:15" x14ac:dyDescent="0.3">
      <c r="A894" t="str">
        <f t="shared" si="14"/>
        <v>SL02-GCP ONPK</v>
      </c>
      <c r="B894" t="s">
        <v>238</v>
      </c>
      <c r="C894" t="s">
        <v>37</v>
      </c>
      <c r="D894">
        <v>3473</v>
      </c>
      <c r="E894">
        <v>3853</v>
      </c>
      <c r="F894">
        <v>3488</v>
      </c>
      <c r="G894">
        <v>3597</v>
      </c>
      <c r="H894">
        <v>3481</v>
      </c>
      <c r="I894">
        <v>3601</v>
      </c>
      <c r="J894">
        <v>3484</v>
      </c>
      <c r="K894">
        <v>3499</v>
      </c>
      <c r="L894">
        <v>3381</v>
      </c>
      <c r="M894">
        <v>3483</v>
      </c>
      <c r="N894">
        <v>3566</v>
      </c>
      <c r="O894">
        <v>3503</v>
      </c>
    </row>
    <row r="895" spans="1:15" x14ac:dyDescent="0.3">
      <c r="A895" t="str">
        <f t="shared" si="14"/>
        <v>SL02-GCP OFFPK</v>
      </c>
      <c r="B895" t="s">
        <v>238</v>
      </c>
      <c r="C895" t="s">
        <v>38</v>
      </c>
      <c r="D895">
        <v>3473</v>
      </c>
      <c r="E895">
        <v>3853</v>
      </c>
      <c r="F895">
        <v>3488</v>
      </c>
      <c r="G895">
        <v>3597</v>
      </c>
      <c r="H895">
        <v>3481</v>
      </c>
      <c r="I895">
        <v>3601</v>
      </c>
      <c r="J895">
        <v>3484</v>
      </c>
      <c r="K895">
        <v>3499</v>
      </c>
      <c r="L895">
        <v>3381</v>
      </c>
      <c r="M895">
        <v>3483</v>
      </c>
      <c r="N895">
        <v>3566</v>
      </c>
      <c r="O895">
        <v>3503</v>
      </c>
    </row>
    <row r="896" spans="1:15" x14ac:dyDescent="0.3">
      <c r="A896" t="str">
        <f t="shared" si="14"/>
        <v>SL02-CP</v>
      </c>
      <c r="B896" t="s">
        <v>238</v>
      </c>
      <c r="C896" t="s">
        <v>39</v>
      </c>
      <c r="D896">
        <v>3473</v>
      </c>
      <c r="E896">
        <v>3853</v>
      </c>
      <c r="F896">
        <v>3488</v>
      </c>
      <c r="G896">
        <v>3597</v>
      </c>
      <c r="H896">
        <v>3481</v>
      </c>
      <c r="I896">
        <v>3601</v>
      </c>
      <c r="J896">
        <v>3484</v>
      </c>
      <c r="K896">
        <v>3499</v>
      </c>
      <c r="L896">
        <v>3381</v>
      </c>
      <c r="M896">
        <v>3483</v>
      </c>
      <c r="N896">
        <v>3566</v>
      </c>
      <c r="O896">
        <v>3503</v>
      </c>
    </row>
    <row r="897" spans="1:15" x14ac:dyDescent="0.3">
      <c r="A897" t="str">
        <f t="shared" si="14"/>
        <v>SL02-PERIOD START</v>
      </c>
      <c r="B897" t="s">
        <v>238</v>
      </c>
      <c r="C897" t="s">
        <v>40</v>
      </c>
      <c r="D897" s="3">
        <v>41640</v>
      </c>
      <c r="E897" s="3">
        <v>41671</v>
      </c>
      <c r="F897" s="3">
        <v>41699</v>
      </c>
      <c r="G897" s="3">
        <v>41730</v>
      </c>
      <c r="H897" s="3">
        <v>41760</v>
      </c>
      <c r="I897" s="3">
        <v>41791</v>
      </c>
      <c r="J897" s="3">
        <v>41821</v>
      </c>
      <c r="K897" s="3">
        <v>41852</v>
      </c>
      <c r="L897" s="3">
        <v>41883</v>
      </c>
      <c r="M897" s="3">
        <v>41913</v>
      </c>
      <c r="N897" s="3">
        <v>41944</v>
      </c>
      <c r="O897" s="3">
        <v>41974</v>
      </c>
    </row>
    <row r="898" spans="1:15" x14ac:dyDescent="0.3">
      <c r="A898" t="str">
        <f t="shared" si="14"/>
        <v>SL02-NCP LF</v>
      </c>
      <c r="B898" t="s">
        <v>238</v>
      </c>
      <c r="C898" t="s">
        <v>41</v>
      </c>
      <c r="D898" s="2">
        <v>1</v>
      </c>
      <c r="E898" s="2">
        <v>1</v>
      </c>
      <c r="F898" s="2">
        <v>1</v>
      </c>
      <c r="G898" s="2">
        <v>1</v>
      </c>
      <c r="H898" s="2">
        <v>1</v>
      </c>
      <c r="I898" s="2">
        <v>1</v>
      </c>
      <c r="J898" s="2">
        <v>1</v>
      </c>
      <c r="K898" s="2">
        <v>1</v>
      </c>
      <c r="L898" s="2">
        <v>1</v>
      </c>
      <c r="M898" s="2">
        <v>1</v>
      </c>
      <c r="N898" s="2">
        <v>0.99860000000000004</v>
      </c>
      <c r="O898" s="2">
        <v>1</v>
      </c>
    </row>
    <row r="899" spans="1:15" x14ac:dyDescent="0.3">
      <c r="A899" t="str">
        <f t="shared" si="14"/>
        <v>SL02-NCP LF ONPK</v>
      </c>
      <c r="B899" t="s">
        <v>238</v>
      </c>
      <c r="C899" t="s">
        <v>42</v>
      </c>
      <c r="D899" s="2">
        <v>1</v>
      </c>
      <c r="E899" s="2">
        <v>1</v>
      </c>
      <c r="F899" s="2">
        <v>1</v>
      </c>
      <c r="G899" s="2">
        <v>1</v>
      </c>
      <c r="H899" s="2">
        <v>1</v>
      </c>
      <c r="I899" s="2">
        <v>1</v>
      </c>
      <c r="J899" s="2">
        <v>1</v>
      </c>
      <c r="K899" s="2">
        <v>1</v>
      </c>
      <c r="L899" s="2">
        <v>1</v>
      </c>
      <c r="M899" s="2">
        <v>1</v>
      </c>
      <c r="N899" s="2">
        <v>1</v>
      </c>
      <c r="O899" s="2">
        <v>1</v>
      </c>
    </row>
    <row r="900" spans="1:15" x14ac:dyDescent="0.3">
      <c r="A900" t="str">
        <f t="shared" si="14"/>
        <v>SL02-NCP LF OFFPK</v>
      </c>
      <c r="B900" t="s">
        <v>238</v>
      </c>
      <c r="C900" t="s">
        <v>43</v>
      </c>
      <c r="D900" s="2">
        <v>1</v>
      </c>
      <c r="E900" s="2">
        <v>1</v>
      </c>
      <c r="F900" s="2">
        <v>1</v>
      </c>
      <c r="G900" s="2">
        <v>1</v>
      </c>
      <c r="H900" s="2">
        <v>1</v>
      </c>
      <c r="I900" s="2">
        <v>1</v>
      </c>
      <c r="J900" s="2">
        <v>1</v>
      </c>
      <c r="K900" s="2">
        <v>1</v>
      </c>
      <c r="L900" s="2">
        <v>1</v>
      </c>
      <c r="M900" s="2">
        <v>1</v>
      </c>
      <c r="N900" s="2">
        <v>0.99819999999999998</v>
      </c>
      <c r="O900" s="2">
        <v>1</v>
      </c>
    </row>
    <row r="901" spans="1:15" x14ac:dyDescent="0.3">
      <c r="A901" t="str">
        <f t="shared" ref="A901:A964" si="15">CONCATENATE(B901,"-",C901)</f>
        <v>SL02-GCP CF</v>
      </c>
      <c r="B901" t="s">
        <v>238</v>
      </c>
      <c r="C901" t="s">
        <v>44</v>
      </c>
      <c r="D901" s="2">
        <v>1</v>
      </c>
      <c r="E901" s="2">
        <v>1</v>
      </c>
      <c r="F901" s="2">
        <v>1</v>
      </c>
      <c r="G901" s="2">
        <v>1</v>
      </c>
      <c r="H901" s="2">
        <v>1</v>
      </c>
      <c r="I901" s="2">
        <v>1</v>
      </c>
      <c r="J901" s="2">
        <v>1</v>
      </c>
      <c r="K901" s="2">
        <v>1</v>
      </c>
      <c r="L901" s="2">
        <v>1</v>
      </c>
      <c r="M901" s="2">
        <v>1</v>
      </c>
      <c r="N901" s="2">
        <v>1</v>
      </c>
      <c r="O901" s="2">
        <v>1</v>
      </c>
    </row>
    <row r="902" spans="1:15" x14ac:dyDescent="0.3">
      <c r="A902" t="str">
        <f t="shared" si="15"/>
        <v>SL02-CP CF</v>
      </c>
      <c r="B902" t="s">
        <v>238</v>
      </c>
      <c r="C902" t="s">
        <v>45</v>
      </c>
      <c r="D902" s="2">
        <v>1</v>
      </c>
      <c r="E902" s="2">
        <v>1</v>
      </c>
      <c r="F902" s="2">
        <v>1</v>
      </c>
      <c r="G902" s="2">
        <v>1</v>
      </c>
      <c r="H902" s="2">
        <v>1</v>
      </c>
      <c r="I902" s="2">
        <v>1</v>
      </c>
      <c r="J902" s="2">
        <v>1</v>
      </c>
      <c r="K902" s="2">
        <v>1</v>
      </c>
      <c r="L902" s="2">
        <v>1</v>
      </c>
      <c r="M902" s="2">
        <v>1</v>
      </c>
      <c r="N902" s="2">
        <v>1</v>
      </c>
      <c r="O902" s="2">
        <v>1</v>
      </c>
    </row>
    <row r="903" spans="1:15" x14ac:dyDescent="0.3">
      <c r="A903" t="str">
        <f t="shared" si="15"/>
        <v>SL02-GCP LF</v>
      </c>
      <c r="B903" t="s">
        <v>238</v>
      </c>
      <c r="C903" t="s">
        <v>46</v>
      </c>
      <c r="D903" s="2">
        <v>1</v>
      </c>
      <c r="E903" s="2">
        <v>1</v>
      </c>
      <c r="F903" s="2">
        <v>1</v>
      </c>
      <c r="G903" s="2">
        <v>1</v>
      </c>
      <c r="H903" s="2">
        <v>1</v>
      </c>
      <c r="I903" s="2">
        <v>1</v>
      </c>
      <c r="J903" s="2">
        <v>1</v>
      </c>
      <c r="K903" s="2">
        <v>1</v>
      </c>
      <c r="L903" s="2">
        <v>1</v>
      </c>
      <c r="M903" s="2">
        <v>1</v>
      </c>
      <c r="N903" s="2">
        <v>0.99860000000000004</v>
      </c>
      <c r="O903" s="2">
        <v>1</v>
      </c>
    </row>
    <row r="904" spans="1:15" x14ac:dyDescent="0.3">
      <c r="A904" t="str">
        <f t="shared" si="15"/>
        <v>SL02-GCP LF ONPK</v>
      </c>
      <c r="B904" t="s">
        <v>238</v>
      </c>
      <c r="C904" t="s">
        <v>47</v>
      </c>
      <c r="D904" s="2">
        <v>1</v>
      </c>
      <c r="E904" s="2">
        <v>1</v>
      </c>
      <c r="F904" s="2">
        <v>1</v>
      </c>
      <c r="G904" s="2">
        <v>1</v>
      </c>
      <c r="H904" s="2">
        <v>1</v>
      </c>
      <c r="I904" s="2">
        <v>1</v>
      </c>
      <c r="J904" s="2">
        <v>1</v>
      </c>
      <c r="K904" s="2">
        <v>1</v>
      </c>
      <c r="L904" s="2">
        <v>1</v>
      </c>
      <c r="M904" s="2">
        <v>1</v>
      </c>
      <c r="N904" s="2">
        <v>1</v>
      </c>
      <c r="O904" s="2">
        <v>1</v>
      </c>
    </row>
    <row r="905" spans="1:15" x14ac:dyDescent="0.3">
      <c r="A905" t="str">
        <f t="shared" si="15"/>
        <v>SL02-GCP LF OFFPK</v>
      </c>
      <c r="B905" t="s">
        <v>238</v>
      </c>
      <c r="C905" t="s">
        <v>48</v>
      </c>
      <c r="D905" s="2">
        <v>1</v>
      </c>
      <c r="E905" s="2">
        <v>1</v>
      </c>
      <c r="F905" s="2">
        <v>1</v>
      </c>
      <c r="G905" s="2">
        <v>1</v>
      </c>
      <c r="H905" s="2">
        <v>1</v>
      </c>
      <c r="I905" s="2">
        <v>1</v>
      </c>
      <c r="J905" s="2">
        <v>1</v>
      </c>
      <c r="K905" s="2">
        <v>1</v>
      </c>
      <c r="L905" s="2">
        <v>1</v>
      </c>
      <c r="M905" s="2">
        <v>1</v>
      </c>
      <c r="N905" s="2">
        <v>0.99819999999999998</v>
      </c>
      <c r="O905" s="2">
        <v>1</v>
      </c>
    </row>
    <row r="906" spans="1:15" x14ac:dyDescent="0.3">
      <c r="A906" t="str">
        <f t="shared" si="15"/>
        <v>SL02-CP LF</v>
      </c>
      <c r="B906" t="s">
        <v>238</v>
      </c>
      <c r="C906" t="s">
        <v>49</v>
      </c>
      <c r="D906" s="2">
        <v>1</v>
      </c>
      <c r="E906" s="2">
        <v>1</v>
      </c>
      <c r="F906" s="2">
        <v>1</v>
      </c>
      <c r="G906" s="2">
        <v>1</v>
      </c>
      <c r="H906" s="2">
        <v>1</v>
      </c>
      <c r="I906" s="2">
        <v>1</v>
      </c>
      <c r="J906" s="2">
        <v>1</v>
      </c>
      <c r="K906" s="2">
        <v>1</v>
      </c>
      <c r="L906" s="2">
        <v>1</v>
      </c>
      <c r="M906" s="2">
        <v>1</v>
      </c>
      <c r="N906" s="2">
        <v>0.99860000000000004</v>
      </c>
      <c r="O906" s="2">
        <v>1</v>
      </c>
    </row>
    <row r="907" spans="1:15" x14ac:dyDescent="0.3">
      <c r="A907" t="str">
        <f t="shared" si="15"/>
        <v>SL02-REL PREC:</v>
      </c>
      <c r="B907" t="s">
        <v>238</v>
      </c>
      <c r="C907" t="s">
        <v>50</v>
      </c>
    </row>
    <row r="908" spans="1:15" x14ac:dyDescent="0.3">
      <c r="A908" t="str">
        <f t="shared" si="15"/>
        <v>SL02-NCP RP</v>
      </c>
      <c r="B908" t="s">
        <v>238</v>
      </c>
      <c r="C908" t="s">
        <v>51</v>
      </c>
      <c r="D908" s="2">
        <v>0</v>
      </c>
      <c r="E908" s="2">
        <v>0</v>
      </c>
      <c r="F908" s="2">
        <v>0</v>
      </c>
      <c r="G908" s="2">
        <v>0</v>
      </c>
      <c r="H908" s="2">
        <v>0</v>
      </c>
      <c r="I908" s="2">
        <v>0</v>
      </c>
      <c r="J908" s="2">
        <v>0</v>
      </c>
      <c r="K908" s="2">
        <v>0</v>
      </c>
      <c r="L908" s="2">
        <v>0</v>
      </c>
      <c r="M908" s="2">
        <v>0</v>
      </c>
      <c r="N908" s="2">
        <v>0</v>
      </c>
      <c r="O908" s="2">
        <v>0</v>
      </c>
    </row>
    <row r="909" spans="1:15" x14ac:dyDescent="0.3">
      <c r="A909" t="str">
        <f t="shared" si="15"/>
        <v>SL02-NCP RP ONPK</v>
      </c>
      <c r="B909" t="s">
        <v>238</v>
      </c>
      <c r="C909" t="s">
        <v>52</v>
      </c>
      <c r="D909" s="2">
        <v>0</v>
      </c>
      <c r="E909" s="2">
        <v>0</v>
      </c>
      <c r="F909" s="2">
        <v>0</v>
      </c>
      <c r="G909" s="2">
        <v>0</v>
      </c>
      <c r="H909" s="2">
        <v>0</v>
      </c>
      <c r="I909" s="2">
        <v>0</v>
      </c>
      <c r="J909" s="2">
        <v>0</v>
      </c>
      <c r="K909" s="2">
        <v>0</v>
      </c>
      <c r="L909" s="2">
        <v>0</v>
      </c>
      <c r="M909" s="2">
        <v>0</v>
      </c>
      <c r="N909" s="2">
        <v>0</v>
      </c>
      <c r="O909" s="2">
        <v>0</v>
      </c>
    </row>
    <row r="910" spans="1:15" x14ac:dyDescent="0.3">
      <c r="A910" t="str">
        <f t="shared" si="15"/>
        <v>SL02-NCP RP OFFPK</v>
      </c>
      <c r="B910" t="s">
        <v>238</v>
      </c>
      <c r="C910" t="s">
        <v>53</v>
      </c>
      <c r="D910" s="2">
        <v>0</v>
      </c>
      <c r="E910" s="2">
        <v>0</v>
      </c>
      <c r="F910" s="2">
        <v>0</v>
      </c>
      <c r="G910" s="2">
        <v>0</v>
      </c>
      <c r="H910" s="2">
        <v>0</v>
      </c>
      <c r="I910" s="2">
        <v>0</v>
      </c>
      <c r="J910" s="2">
        <v>0</v>
      </c>
      <c r="K910" s="2">
        <v>0</v>
      </c>
      <c r="L910" s="2">
        <v>0</v>
      </c>
      <c r="M910" s="2">
        <v>0</v>
      </c>
      <c r="N910" s="2">
        <v>0</v>
      </c>
      <c r="O910" s="2">
        <v>0</v>
      </c>
    </row>
    <row r="911" spans="1:15" x14ac:dyDescent="0.3">
      <c r="A911" t="str">
        <f t="shared" si="15"/>
        <v>SL02-GCP RP</v>
      </c>
      <c r="B911" t="s">
        <v>238</v>
      </c>
      <c r="C911" t="s">
        <v>54</v>
      </c>
      <c r="D911" s="2">
        <v>0</v>
      </c>
      <c r="E911" s="2">
        <v>0</v>
      </c>
      <c r="F911" s="2">
        <v>0</v>
      </c>
      <c r="G911" s="2">
        <v>0</v>
      </c>
      <c r="H911" s="2">
        <v>0</v>
      </c>
      <c r="I911" s="2">
        <v>0</v>
      </c>
      <c r="J911" s="2">
        <v>0</v>
      </c>
      <c r="K911" s="2">
        <v>0</v>
      </c>
      <c r="L911" s="2">
        <v>0</v>
      </c>
      <c r="M911" s="2">
        <v>0</v>
      </c>
      <c r="N911" s="2">
        <v>0</v>
      </c>
      <c r="O911" s="2">
        <v>0</v>
      </c>
    </row>
    <row r="912" spans="1:15" x14ac:dyDescent="0.3">
      <c r="A912" t="str">
        <f t="shared" si="15"/>
        <v>SL02-GCP RP ONPK</v>
      </c>
      <c r="B912" t="s">
        <v>238</v>
      </c>
      <c r="C912" t="s">
        <v>55</v>
      </c>
      <c r="D912" s="2">
        <v>0</v>
      </c>
      <c r="E912" s="2">
        <v>0</v>
      </c>
      <c r="F912" s="2">
        <v>0</v>
      </c>
      <c r="G912" s="2">
        <v>0</v>
      </c>
      <c r="H912" s="2">
        <v>0</v>
      </c>
      <c r="I912" s="2">
        <v>0</v>
      </c>
      <c r="J912" s="2">
        <v>0</v>
      </c>
      <c r="K912" s="2">
        <v>0</v>
      </c>
      <c r="L912" s="2">
        <v>0</v>
      </c>
      <c r="M912" s="2">
        <v>0</v>
      </c>
      <c r="N912" s="2">
        <v>0</v>
      </c>
      <c r="O912" s="2">
        <v>0</v>
      </c>
    </row>
    <row r="913" spans="1:15" x14ac:dyDescent="0.3">
      <c r="A913" t="str">
        <f t="shared" si="15"/>
        <v>SL02-GCP RP OFFPK</v>
      </c>
      <c r="B913" t="s">
        <v>238</v>
      </c>
      <c r="C913" t="s">
        <v>56</v>
      </c>
      <c r="D913" s="2">
        <v>0</v>
      </c>
      <c r="E913" s="2">
        <v>0</v>
      </c>
      <c r="F913" s="2">
        <v>0</v>
      </c>
      <c r="G913" s="2">
        <v>0</v>
      </c>
      <c r="H913" s="2">
        <v>0</v>
      </c>
      <c r="I913" s="2">
        <v>0</v>
      </c>
      <c r="J913" s="2">
        <v>0</v>
      </c>
      <c r="K913" s="2">
        <v>0</v>
      </c>
      <c r="L913" s="2">
        <v>0</v>
      </c>
      <c r="M913" s="2">
        <v>0</v>
      </c>
      <c r="N913" s="2">
        <v>0</v>
      </c>
      <c r="O913" s="2">
        <v>0</v>
      </c>
    </row>
    <row r="914" spans="1:15" x14ac:dyDescent="0.3">
      <c r="A914" t="str">
        <f t="shared" si="15"/>
        <v>SL02-CP RP</v>
      </c>
      <c r="B914" t="s">
        <v>238</v>
      </c>
      <c r="C914" t="s">
        <v>57</v>
      </c>
      <c r="D914" s="2">
        <v>0</v>
      </c>
      <c r="E914" s="2">
        <v>0</v>
      </c>
      <c r="F914" s="2">
        <v>0</v>
      </c>
      <c r="G914" s="2">
        <v>0</v>
      </c>
      <c r="H914" s="2">
        <v>0</v>
      </c>
      <c r="I914" s="2">
        <v>0</v>
      </c>
      <c r="J914" s="2">
        <v>0</v>
      </c>
      <c r="K914" s="2">
        <v>0</v>
      </c>
      <c r="L914" s="2">
        <v>0</v>
      </c>
      <c r="M914" s="2">
        <v>0</v>
      </c>
      <c r="N914" s="2">
        <v>0</v>
      </c>
      <c r="O914" s="2">
        <v>0</v>
      </c>
    </row>
    <row r="915" spans="1:15" x14ac:dyDescent="0.3">
      <c r="A915" t="str">
        <f t="shared" si="15"/>
        <v>SL02-SAMPLE SIZE:</v>
      </c>
      <c r="B915" t="s">
        <v>238</v>
      </c>
      <c r="C915" t="s">
        <v>58</v>
      </c>
    </row>
    <row r="916" spans="1:15" x14ac:dyDescent="0.3">
      <c r="A916" t="str">
        <f t="shared" si="15"/>
        <v>SL02-GCPSZ</v>
      </c>
      <c r="B916" t="s">
        <v>238</v>
      </c>
      <c r="C916" t="s">
        <v>59</v>
      </c>
      <c r="D916">
        <v>1</v>
      </c>
      <c r="E916">
        <v>1</v>
      </c>
      <c r="F916">
        <v>1</v>
      </c>
      <c r="G916">
        <v>1</v>
      </c>
      <c r="H916">
        <v>1</v>
      </c>
      <c r="I916">
        <v>1</v>
      </c>
      <c r="J916">
        <v>1</v>
      </c>
      <c r="K916">
        <v>1</v>
      </c>
      <c r="L916">
        <v>1</v>
      </c>
      <c r="M916">
        <v>1</v>
      </c>
      <c r="N916">
        <v>1</v>
      </c>
      <c r="O916">
        <v>1</v>
      </c>
    </row>
    <row r="917" spans="1:15" x14ac:dyDescent="0.3">
      <c r="A917" t="str">
        <f t="shared" si="15"/>
        <v>SL02-GCPSZ ONPK</v>
      </c>
      <c r="B917" t="s">
        <v>238</v>
      </c>
      <c r="C917" t="s">
        <v>60</v>
      </c>
      <c r="D917">
        <v>1</v>
      </c>
      <c r="E917">
        <v>1</v>
      </c>
      <c r="F917">
        <v>1</v>
      </c>
      <c r="G917">
        <v>1</v>
      </c>
      <c r="H917">
        <v>1</v>
      </c>
      <c r="I917">
        <v>1</v>
      </c>
      <c r="J917">
        <v>1</v>
      </c>
      <c r="K917">
        <v>1</v>
      </c>
      <c r="L917">
        <v>1</v>
      </c>
      <c r="M917">
        <v>1</v>
      </c>
      <c r="N917">
        <v>1</v>
      </c>
      <c r="O917">
        <v>1</v>
      </c>
    </row>
    <row r="918" spans="1:15" x14ac:dyDescent="0.3">
      <c r="A918" t="str">
        <f t="shared" si="15"/>
        <v>SL02-GCPSZ OFFPK</v>
      </c>
      <c r="B918" t="s">
        <v>238</v>
      </c>
      <c r="C918" t="s">
        <v>61</v>
      </c>
      <c r="D918">
        <v>1</v>
      </c>
      <c r="E918">
        <v>1</v>
      </c>
      <c r="F918">
        <v>1</v>
      </c>
      <c r="G918">
        <v>1</v>
      </c>
      <c r="H918">
        <v>1</v>
      </c>
      <c r="I918">
        <v>1</v>
      </c>
      <c r="J918">
        <v>1</v>
      </c>
      <c r="K918">
        <v>1</v>
      </c>
      <c r="L918">
        <v>1</v>
      </c>
      <c r="M918">
        <v>1</v>
      </c>
      <c r="N918">
        <v>1</v>
      </c>
      <c r="O918">
        <v>1</v>
      </c>
    </row>
    <row r="919" spans="1:15" x14ac:dyDescent="0.3">
      <c r="A919" t="str">
        <f t="shared" si="15"/>
        <v>SL02-CPSZ</v>
      </c>
      <c r="B919" t="s">
        <v>238</v>
      </c>
      <c r="C919" t="s">
        <v>62</v>
      </c>
      <c r="D919">
        <v>1</v>
      </c>
      <c r="E919">
        <v>1</v>
      </c>
      <c r="F919">
        <v>1</v>
      </c>
      <c r="G919">
        <v>1</v>
      </c>
      <c r="H919">
        <v>1</v>
      </c>
      <c r="I919">
        <v>1</v>
      </c>
      <c r="J919">
        <v>1</v>
      </c>
      <c r="K919">
        <v>1</v>
      </c>
      <c r="L919">
        <v>1</v>
      </c>
      <c r="M919">
        <v>1</v>
      </c>
      <c r="N919">
        <v>1</v>
      </c>
      <c r="O919">
        <v>1</v>
      </c>
    </row>
    <row r="920" spans="1:15" x14ac:dyDescent="0.3">
      <c r="A920" t="str">
        <f t="shared" si="15"/>
        <v>SSTD -SSTD-D Distribution Standby Load Combined (SST-1D</v>
      </c>
      <c r="B920" t="s">
        <v>239</v>
      </c>
      <c r="C920" t="s">
        <v>240</v>
      </c>
      <c r="D920" t="s">
        <v>241</v>
      </c>
    </row>
    <row r="921" spans="1:15" x14ac:dyDescent="0.3">
      <c r="A921" t="str">
        <f t="shared" si="15"/>
        <v xml:space="preserve">SSTD-MONTH </v>
      </c>
      <c r="B921" t="s">
        <v>242</v>
      </c>
      <c r="C921" t="s">
        <v>3</v>
      </c>
      <c r="D921" s="1">
        <v>41640</v>
      </c>
      <c r="E921" s="1">
        <v>41671</v>
      </c>
      <c r="F921" s="1">
        <v>41699</v>
      </c>
      <c r="G921" s="1">
        <v>41730</v>
      </c>
      <c r="H921" s="1">
        <v>41760</v>
      </c>
      <c r="I921" s="1">
        <v>41791</v>
      </c>
      <c r="J921" s="1">
        <v>41821</v>
      </c>
      <c r="K921" s="1">
        <v>41852</v>
      </c>
      <c r="L921" s="1">
        <v>41883</v>
      </c>
      <c r="M921" s="1">
        <v>41913</v>
      </c>
      <c r="N921" s="1">
        <v>41944</v>
      </c>
      <c r="O921" s="1">
        <v>41974</v>
      </c>
    </row>
    <row r="922" spans="1:15" x14ac:dyDescent="0.3">
      <c r="A922" t="str">
        <f t="shared" si="15"/>
        <v xml:space="preserve">SSTD-CUSTOMERS </v>
      </c>
      <c r="B922" t="s">
        <v>242</v>
      </c>
      <c r="C922" t="s">
        <v>4</v>
      </c>
      <c r="D922">
        <v>6</v>
      </c>
      <c r="E922">
        <v>6</v>
      </c>
      <c r="F922">
        <v>6</v>
      </c>
      <c r="G922">
        <v>6</v>
      </c>
      <c r="H922">
        <v>6</v>
      </c>
      <c r="I922">
        <v>6</v>
      </c>
      <c r="J922">
        <v>6</v>
      </c>
      <c r="K922">
        <v>6</v>
      </c>
      <c r="L922">
        <v>6</v>
      </c>
      <c r="M922">
        <v>6</v>
      </c>
      <c r="N922">
        <v>6</v>
      </c>
      <c r="O922">
        <v>6</v>
      </c>
    </row>
    <row r="923" spans="1:15" x14ac:dyDescent="0.3">
      <c r="A923" t="str">
        <f t="shared" si="15"/>
        <v xml:space="preserve">SSTD-SALES </v>
      </c>
      <c r="B923" t="s">
        <v>242</v>
      </c>
      <c r="C923" t="s">
        <v>5</v>
      </c>
      <c r="D923">
        <v>1051578</v>
      </c>
      <c r="E923">
        <v>1361642</v>
      </c>
      <c r="F923">
        <v>1357817</v>
      </c>
      <c r="G923">
        <v>2140769</v>
      </c>
      <c r="H923">
        <v>2227774</v>
      </c>
      <c r="I923">
        <v>1630542</v>
      </c>
      <c r="J923">
        <v>1516219</v>
      </c>
      <c r="K923">
        <v>1704833</v>
      </c>
      <c r="L923">
        <v>1101581</v>
      </c>
      <c r="M923">
        <v>824719</v>
      </c>
      <c r="N923">
        <v>615502</v>
      </c>
      <c r="O923">
        <v>261070</v>
      </c>
    </row>
    <row r="924" spans="1:15" x14ac:dyDescent="0.3">
      <c r="A924" t="str">
        <f t="shared" si="15"/>
        <v>SSTD-KW</v>
      </c>
      <c r="B924" t="s">
        <v>242</v>
      </c>
      <c r="C924" t="s">
        <v>6</v>
      </c>
    </row>
    <row r="925" spans="1:15" x14ac:dyDescent="0.3">
      <c r="A925" t="str">
        <f t="shared" si="15"/>
        <v>SSTD-N</v>
      </c>
      <c r="B925" t="s">
        <v>242</v>
      </c>
      <c r="C925" t="s">
        <v>7</v>
      </c>
      <c r="D925">
        <v>6</v>
      </c>
      <c r="E925">
        <v>6</v>
      </c>
      <c r="F925">
        <v>6</v>
      </c>
      <c r="G925">
        <v>6</v>
      </c>
      <c r="H925">
        <v>6</v>
      </c>
      <c r="I925">
        <v>6</v>
      </c>
      <c r="J925">
        <v>6</v>
      </c>
      <c r="K925">
        <v>6</v>
      </c>
      <c r="L925">
        <v>6</v>
      </c>
      <c r="M925">
        <v>6</v>
      </c>
      <c r="N925">
        <v>6</v>
      </c>
      <c r="O925">
        <v>6</v>
      </c>
    </row>
    <row r="926" spans="1:15" x14ac:dyDescent="0.3">
      <c r="A926" t="str">
        <f t="shared" si="15"/>
        <v>SSTD-RLR ENERGY:</v>
      </c>
      <c r="B926" t="s">
        <v>242</v>
      </c>
      <c r="C926" t="s">
        <v>8</v>
      </c>
    </row>
    <row r="927" spans="1:15" x14ac:dyDescent="0.3">
      <c r="A927" t="str">
        <f t="shared" si="15"/>
        <v>SSTD-KWH</v>
      </c>
      <c r="B927" t="s">
        <v>242</v>
      </c>
      <c r="C927" t="s">
        <v>9</v>
      </c>
      <c r="D927">
        <v>968797</v>
      </c>
      <c r="E927">
        <v>1312137</v>
      </c>
      <c r="F927">
        <v>2578683</v>
      </c>
      <c r="G927">
        <v>1490564</v>
      </c>
      <c r="H927">
        <v>2406046</v>
      </c>
      <c r="I927">
        <v>1205280</v>
      </c>
      <c r="J927">
        <v>1515679</v>
      </c>
      <c r="K927">
        <v>1690158</v>
      </c>
      <c r="L927">
        <v>825001</v>
      </c>
      <c r="M927">
        <v>700644</v>
      </c>
      <c r="N927">
        <v>226354</v>
      </c>
      <c r="O927">
        <v>414810</v>
      </c>
    </row>
    <row r="928" spans="1:15" x14ac:dyDescent="0.3">
      <c r="A928" t="str">
        <f t="shared" si="15"/>
        <v>SSTD-KWH ONPK</v>
      </c>
      <c r="B928" t="s">
        <v>242</v>
      </c>
      <c r="C928" t="s">
        <v>10</v>
      </c>
      <c r="D928">
        <v>217484</v>
      </c>
      <c r="E928">
        <v>301373</v>
      </c>
      <c r="F928">
        <v>583312</v>
      </c>
      <c r="G928">
        <v>440764</v>
      </c>
      <c r="H928">
        <v>628910</v>
      </c>
      <c r="I928">
        <v>332720</v>
      </c>
      <c r="J928">
        <v>403350</v>
      </c>
      <c r="K928">
        <v>499181</v>
      </c>
      <c r="L928">
        <v>248421</v>
      </c>
      <c r="M928">
        <v>238400</v>
      </c>
      <c r="N928">
        <v>28459</v>
      </c>
      <c r="O928">
        <v>92152</v>
      </c>
    </row>
    <row r="929" spans="1:15" x14ac:dyDescent="0.3">
      <c r="A929" t="str">
        <f t="shared" si="15"/>
        <v>SSTD-KWH OFFPK</v>
      </c>
      <c r="B929" t="s">
        <v>242</v>
      </c>
      <c r="C929" t="s">
        <v>11</v>
      </c>
      <c r="D929">
        <v>751314</v>
      </c>
      <c r="E929">
        <v>1010764</v>
      </c>
      <c r="F929">
        <v>1995371</v>
      </c>
      <c r="G929">
        <v>1049800</v>
      </c>
      <c r="H929">
        <v>1777137</v>
      </c>
      <c r="I929">
        <v>872560</v>
      </c>
      <c r="J929">
        <v>1112329</v>
      </c>
      <c r="K929">
        <v>1190977</v>
      </c>
      <c r="L929">
        <v>576579</v>
      </c>
      <c r="M929">
        <v>462245</v>
      </c>
      <c r="N929">
        <v>197895</v>
      </c>
      <c r="O929">
        <v>322658</v>
      </c>
    </row>
    <row r="930" spans="1:15" x14ac:dyDescent="0.3">
      <c r="A930" t="str">
        <f t="shared" si="15"/>
        <v>SSTD-KWH ONPK%</v>
      </c>
      <c r="B930" t="s">
        <v>242</v>
      </c>
      <c r="C930" t="s">
        <v>12</v>
      </c>
      <c r="D930" s="2">
        <v>0.22449</v>
      </c>
      <c r="E930" s="2">
        <v>0.22968</v>
      </c>
      <c r="F930" s="2">
        <v>0.22620999999999999</v>
      </c>
      <c r="G930" s="2">
        <v>0.29570000000000002</v>
      </c>
      <c r="H930" s="2">
        <v>0.26139000000000001</v>
      </c>
      <c r="I930" s="2">
        <v>0.27605000000000002</v>
      </c>
      <c r="J930" s="2">
        <v>0.26612000000000002</v>
      </c>
      <c r="K930" s="2">
        <v>0.29535</v>
      </c>
      <c r="L930" s="2">
        <v>0.30112</v>
      </c>
      <c r="M930" s="2">
        <v>0.34026000000000001</v>
      </c>
      <c r="N930" s="2">
        <v>0.12573000000000001</v>
      </c>
      <c r="O930" s="2">
        <v>0.22214999999999999</v>
      </c>
    </row>
    <row r="931" spans="1:15" x14ac:dyDescent="0.3">
      <c r="A931" t="str">
        <f t="shared" si="15"/>
        <v>SSTD-KWH OFFPK%</v>
      </c>
      <c r="B931" t="s">
        <v>242</v>
      </c>
      <c r="C931" t="s">
        <v>13</v>
      </c>
      <c r="D931" s="2">
        <v>0.77551000000000003</v>
      </c>
      <c r="E931" s="2">
        <v>0.77032</v>
      </c>
      <c r="F931" s="2">
        <v>0.77378999999999998</v>
      </c>
      <c r="G931" s="2">
        <v>0.70430000000000004</v>
      </c>
      <c r="H931" s="2">
        <v>0.73860999999999999</v>
      </c>
      <c r="I931" s="2">
        <v>0.72394999999999998</v>
      </c>
      <c r="J931" s="2">
        <v>0.73387999999999998</v>
      </c>
      <c r="K931" s="2">
        <v>0.70465</v>
      </c>
      <c r="L931" s="2">
        <v>0.69887999999999995</v>
      </c>
      <c r="M931" s="2">
        <v>0.65973999999999999</v>
      </c>
      <c r="N931" s="2">
        <v>0.87426999999999999</v>
      </c>
      <c r="O931" s="2">
        <v>0.77785000000000004</v>
      </c>
    </row>
    <row r="932" spans="1:15" x14ac:dyDescent="0.3">
      <c r="A932" t="str">
        <f t="shared" si="15"/>
        <v>SSTD-DEMAND (KW):</v>
      </c>
      <c r="B932" t="s">
        <v>242</v>
      </c>
      <c r="C932" t="s">
        <v>14</v>
      </c>
    </row>
    <row r="933" spans="1:15" x14ac:dyDescent="0.3">
      <c r="A933" t="str">
        <f t="shared" si="15"/>
        <v>SSTD-NCP</v>
      </c>
      <c r="B933" t="s">
        <v>242</v>
      </c>
      <c r="C933" t="s">
        <v>15</v>
      </c>
      <c r="D933">
        <v>3451</v>
      </c>
      <c r="E933">
        <v>4709</v>
      </c>
      <c r="F933">
        <v>7495</v>
      </c>
      <c r="G933">
        <v>5032</v>
      </c>
      <c r="H933">
        <v>6049</v>
      </c>
      <c r="I933">
        <v>3858</v>
      </c>
      <c r="J933">
        <v>4558</v>
      </c>
      <c r="K933">
        <v>5892</v>
      </c>
      <c r="L933">
        <v>4355</v>
      </c>
      <c r="M933">
        <v>5026</v>
      </c>
      <c r="N933">
        <v>4745</v>
      </c>
      <c r="O933">
        <v>1317</v>
      </c>
    </row>
    <row r="934" spans="1:15" x14ac:dyDescent="0.3">
      <c r="A934" t="str">
        <f t="shared" si="15"/>
        <v>SSTD-NCP ONPK</v>
      </c>
      <c r="B934" t="s">
        <v>242</v>
      </c>
      <c r="C934" t="s">
        <v>16</v>
      </c>
      <c r="D934">
        <v>3114</v>
      </c>
      <c r="E934">
        <v>3902</v>
      </c>
      <c r="F934">
        <v>5818</v>
      </c>
      <c r="G934">
        <v>4539</v>
      </c>
      <c r="H934">
        <v>5488</v>
      </c>
      <c r="I934">
        <v>3731</v>
      </c>
      <c r="J934">
        <v>4444</v>
      </c>
      <c r="K934">
        <v>5223</v>
      </c>
      <c r="L934">
        <v>3403</v>
      </c>
      <c r="M934">
        <v>4903</v>
      </c>
      <c r="N934">
        <v>928</v>
      </c>
      <c r="O934">
        <v>1006</v>
      </c>
    </row>
    <row r="935" spans="1:15" x14ac:dyDescent="0.3">
      <c r="A935" t="str">
        <f t="shared" si="15"/>
        <v>SSTD-NCP OFFPK</v>
      </c>
      <c r="B935" t="s">
        <v>242</v>
      </c>
      <c r="C935" t="s">
        <v>17</v>
      </c>
      <c r="D935">
        <v>3451</v>
      </c>
      <c r="E935">
        <v>4690</v>
      </c>
      <c r="F935">
        <v>7359</v>
      </c>
      <c r="G935">
        <v>4902</v>
      </c>
      <c r="H935">
        <v>5884</v>
      </c>
      <c r="I935">
        <v>3650</v>
      </c>
      <c r="J935">
        <v>3740</v>
      </c>
      <c r="K935">
        <v>5695</v>
      </c>
      <c r="L935">
        <v>4130</v>
      </c>
      <c r="M935">
        <v>4872</v>
      </c>
      <c r="N935">
        <v>4745</v>
      </c>
      <c r="O935">
        <v>1317</v>
      </c>
    </row>
    <row r="936" spans="1:15" x14ac:dyDescent="0.3">
      <c r="A936" t="str">
        <f t="shared" si="15"/>
        <v>SSTD-GCP DATE</v>
      </c>
      <c r="B936" t="s">
        <v>242</v>
      </c>
      <c r="C936" t="s">
        <v>18</v>
      </c>
      <c r="D936" t="s">
        <v>243</v>
      </c>
      <c r="E936" t="s">
        <v>244</v>
      </c>
      <c r="F936" t="s">
        <v>245</v>
      </c>
      <c r="G936" t="s">
        <v>22</v>
      </c>
      <c r="H936" t="s">
        <v>246</v>
      </c>
      <c r="I936" t="s">
        <v>247</v>
      </c>
      <c r="J936" t="s">
        <v>248</v>
      </c>
      <c r="K936" t="s">
        <v>249</v>
      </c>
      <c r="L936" t="s">
        <v>250</v>
      </c>
      <c r="M936" t="s">
        <v>251</v>
      </c>
      <c r="N936" t="s">
        <v>252</v>
      </c>
      <c r="O936" t="s">
        <v>253</v>
      </c>
    </row>
    <row r="937" spans="1:15" x14ac:dyDescent="0.3">
      <c r="A937" t="str">
        <f t="shared" si="15"/>
        <v>SSTD-GCP TIME</v>
      </c>
      <c r="B937" t="s">
        <v>242</v>
      </c>
      <c r="C937" t="s">
        <v>31</v>
      </c>
      <c r="D937" t="s">
        <v>78</v>
      </c>
      <c r="E937" t="s">
        <v>77</v>
      </c>
      <c r="F937" t="s">
        <v>96</v>
      </c>
      <c r="G937" t="s">
        <v>96</v>
      </c>
      <c r="H937" t="s">
        <v>165</v>
      </c>
      <c r="I937" t="s">
        <v>96</v>
      </c>
      <c r="J937" t="s">
        <v>34</v>
      </c>
      <c r="K937" t="s">
        <v>220</v>
      </c>
      <c r="L937" t="s">
        <v>78</v>
      </c>
      <c r="M937" t="s">
        <v>254</v>
      </c>
      <c r="N937" t="s">
        <v>254</v>
      </c>
      <c r="O937" t="s">
        <v>96</v>
      </c>
    </row>
    <row r="938" spans="1:15" x14ac:dyDescent="0.3">
      <c r="A938" t="str">
        <f t="shared" si="15"/>
        <v>SSTD-GCP</v>
      </c>
      <c r="B938" t="s">
        <v>242</v>
      </c>
      <c r="C938" t="s">
        <v>36</v>
      </c>
      <c r="D938">
        <v>3083</v>
      </c>
      <c r="E938">
        <v>4470</v>
      </c>
      <c r="F938">
        <v>5550</v>
      </c>
      <c r="G938">
        <v>4126</v>
      </c>
      <c r="H938">
        <v>5238</v>
      </c>
      <c r="I938">
        <v>3018</v>
      </c>
      <c r="J938">
        <v>3591</v>
      </c>
      <c r="K938">
        <v>4705</v>
      </c>
      <c r="L938">
        <v>3722</v>
      </c>
      <c r="M938">
        <v>2842</v>
      </c>
      <c r="N938">
        <v>4342</v>
      </c>
      <c r="O938">
        <v>1124</v>
      </c>
    </row>
    <row r="939" spans="1:15" x14ac:dyDescent="0.3">
      <c r="A939" t="str">
        <f t="shared" si="15"/>
        <v>SSTD-GCP ONPK</v>
      </c>
      <c r="B939" t="s">
        <v>242</v>
      </c>
      <c r="C939" t="s">
        <v>37</v>
      </c>
      <c r="D939">
        <v>3016</v>
      </c>
      <c r="E939">
        <v>3846</v>
      </c>
      <c r="F939">
        <v>5029</v>
      </c>
      <c r="G939">
        <v>4126</v>
      </c>
      <c r="H939">
        <v>5193</v>
      </c>
      <c r="I939">
        <v>3018</v>
      </c>
      <c r="J939">
        <v>3591</v>
      </c>
      <c r="K939">
        <v>4316</v>
      </c>
      <c r="L939">
        <v>2795</v>
      </c>
      <c r="M939">
        <v>2794</v>
      </c>
      <c r="N939">
        <v>902</v>
      </c>
      <c r="O939">
        <v>884</v>
      </c>
    </row>
    <row r="940" spans="1:15" x14ac:dyDescent="0.3">
      <c r="A940" t="str">
        <f t="shared" si="15"/>
        <v>SSTD-GCP OFFPK</v>
      </c>
      <c r="B940" t="s">
        <v>242</v>
      </c>
      <c r="C940" t="s">
        <v>38</v>
      </c>
      <c r="D940">
        <v>3083</v>
      </c>
      <c r="E940">
        <v>4470</v>
      </c>
      <c r="F940">
        <v>5550</v>
      </c>
      <c r="G940">
        <v>4018</v>
      </c>
      <c r="H940">
        <v>5238</v>
      </c>
      <c r="I940">
        <v>2868</v>
      </c>
      <c r="J940">
        <v>2978</v>
      </c>
      <c r="K940">
        <v>4705</v>
      </c>
      <c r="L940">
        <v>3722</v>
      </c>
      <c r="M940">
        <v>2842</v>
      </c>
      <c r="N940">
        <v>4342</v>
      </c>
      <c r="O940">
        <v>1124</v>
      </c>
    </row>
    <row r="941" spans="1:15" x14ac:dyDescent="0.3">
      <c r="A941" t="str">
        <f t="shared" si="15"/>
        <v>SSTD-CP</v>
      </c>
      <c r="B941" t="s">
        <v>242</v>
      </c>
      <c r="C941" t="s">
        <v>39</v>
      </c>
      <c r="D941">
        <v>1716</v>
      </c>
      <c r="E941">
        <v>3494</v>
      </c>
      <c r="F941">
        <v>4628</v>
      </c>
      <c r="G941">
        <v>2847</v>
      </c>
      <c r="H941">
        <v>1674</v>
      </c>
      <c r="I941">
        <v>2158</v>
      </c>
      <c r="J941">
        <v>2207</v>
      </c>
      <c r="K941">
        <v>1374</v>
      </c>
      <c r="L941">
        <v>1472</v>
      </c>
      <c r="M941">
        <v>1157</v>
      </c>
      <c r="N941">
        <v>23</v>
      </c>
      <c r="O941">
        <v>639</v>
      </c>
    </row>
    <row r="942" spans="1:15" x14ac:dyDescent="0.3">
      <c r="A942" t="str">
        <f t="shared" si="15"/>
        <v>SSTD-PERIOD START</v>
      </c>
      <c r="B942" t="s">
        <v>242</v>
      </c>
      <c r="C942" t="s">
        <v>40</v>
      </c>
      <c r="D942" s="3">
        <v>41640</v>
      </c>
      <c r="E942" s="3">
        <v>41671</v>
      </c>
      <c r="F942" s="3">
        <v>41699</v>
      </c>
      <c r="G942" s="3">
        <v>41730</v>
      </c>
      <c r="H942" s="3">
        <v>41760</v>
      </c>
      <c r="I942" s="3">
        <v>41791</v>
      </c>
      <c r="J942" s="3">
        <v>41821</v>
      </c>
      <c r="K942" s="3">
        <v>41852</v>
      </c>
      <c r="L942" s="3">
        <v>41883</v>
      </c>
      <c r="M942" s="3">
        <v>41913</v>
      </c>
      <c r="N942" s="3">
        <v>41944</v>
      </c>
      <c r="O942" s="3">
        <v>41974</v>
      </c>
    </row>
    <row r="943" spans="1:15" x14ac:dyDescent="0.3">
      <c r="A943" t="str">
        <f t="shared" si="15"/>
        <v>SSTD-NCP LF</v>
      </c>
      <c r="B943" t="s">
        <v>242</v>
      </c>
      <c r="C943" t="s">
        <v>41</v>
      </c>
      <c r="D943" s="2">
        <v>0.37740000000000001</v>
      </c>
      <c r="E943" s="2">
        <v>0.41470000000000001</v>
      </c>
      <c r="F943" s="2">
        <v>0.46300000000000002</v>
      </c>
      <c r="G943" s="2">
        <v>0.41139999999999999</v>
      </c>
      <c r="H943" s="2">
        <v>0.53469999999999995</v>
      </c>
      <c r="I943" s="2">
        <v>0.43390000000000001</v>
      </c>
      <c r="J943" s="2">
        <v>0.44690000000000002</v>
      </c>
      <c r="K943" s="2">
        <v>0.3856</v>
      </c>
      <c r="L943" s="2">
        <v>0.2631</v>
      </c>
      <c r="M943" s="2">
        <v>0.18740000000000001</v>
      </c>
      <c r="N943" s="2">
        <v>6.6299999999999998E-2</v>
      </c>
      <c r="O943" s="2">
        <v>0.42320000000000002</v>
      </c>
    </row>
    <row r="944" spans="1:15" x14ac:dyDescent="0.3">
      <c r="A944" t="str">
        <f t="shared" si="15"/>
        <v>SSTD-NCP LF ONPK</v>
      </c>
      <c r="B944" t="s">
        <v>242</v>
      </c>
      <c r="C944" t="s">
        <v>42</v>
      </c>
      <c r="D944" s="2">
        <v>0.39689999999999998</v>
      </c>
      <c r="E944" s="2">
        <v>0.48280000000000001</v>
      </c>
      <c r="F944" s="2">
        <v>0.5968</v>
      </c>
      <c r="G944" s="2">
        <v>0.49049999999999999</v>
      </c>
      <c r="H944" s="2">
        <v>0.60629999999999995</v>
      </c>
      <c r="I944" s="2">
        <v>0.4718</v>
      </c>
      <c r="J944" s="2">
        <v>0.45829999999999999</v>
      </c>
      <c r="K944" s="2">
        <v>0.50570000000000004</v>
      </c>
      <c r="L944" s="2">
        <v>0.38629999999999998</v>
      </c>
      <c r="M944" s="2">
        <v>0.2349</v>
      </c>
      <c r="N944" s="2">
        <v>0.2016</v>
      </c>
      <c r="O944" s="2">
        <v>0.52049999999999996</v>
      </c>
    </row>
    <row r="945" spans="1:15" x14ac:dyDescent="0.3">
      <c r="A945" t="str">
        <f t="shared" si="15"/>
        <v>SSTD-NCP LF OFFPK</v>
      </c>
      <c r="B945" t="s">
        <v>242</v>
      </c>
      <c r="C945" t="s">
        <v>43</v>
      </c>
      <c r="D945" s="2">
        <v>0.38329999999999997</v>
      </c>
      <c r="E945" s="2">
        <v>0.4209</v>
      </c>
      <c r="F945" s="2">
        <v>0.47160000000000002</v>
      </c>
      <c r="G945" s="2">
        <v>0.4103</v>
      </c>
      <c r="H945" s="2">
        <v>0.54420000000000002</v>
      </c>
      <c r="I945" s="2">
        <v>0.4501</v>
      </c>
      <c r="J945" s="2">
        <v>0.54469999999999996</v>
      </c>
      <c r="K945" s="2">
        <v>0.37680000000000002</v>
      </c>
      <c r="L945" s="2">
        <v>0.26290000000000002</v>
      </c>
      <c r="M945" s="2">
        <v>0.1767</v>
      </c>
      <c r="N945" s="2">
        <v>7.3400000000000007E-2</v>
      </c>
      <c r="O945" s="2">
        <v>0.43120000000000003</v>
      </c>
    </row>
    <row r="946" spans="1:15" x14ac:dyDescent="0.3">
      <c r="A946" t="str">
        <f t="shared" si="15"/>
        <v>SSTD-GCP CF</v>
      </c>
      <c r="B946" t="s">
        <v>242</v>
      </c>
      <c r="C946" t="s">
        <v>44</v>
      </c>
      <c r="D946" s="2">
        <v>0.89349999999999996</v>
      </c>
      <c r="E946" s="2">
        <v>0.94920000000000004</v>
      </c>
      <c r="F946" s="2">
        <v>0.74039999999999995</v>
      </c>
      <c r="G946" s="2">
        <v>0.82010000000000005</v>
      </c>
      <c r="H946" s="2">
        <v>0.86599999999999999</v>
      </c>
      <c r="I946" s="2">
        <v>0.78239999999999998</v>
      </c>
      <c r="J946" s="2">
        <v>0.78779999999999994</v>
      </c>
      <c r="K946" s="2">
        <v>0.79859999999999998</v>
      </c>
      <c r="L946" s="2">
        <v>0.85450000000000004</v>
      </c>
      <c r="M946" s="2">
        <v>0.5655</v>
      </c>
      <c r="N946" s="2">
        <v>0.91520000000000001</v>
      </c>
      <c r="O946" s="2">
        <v>0.85329999999999995</v>
      </c>
    </row>
    <row r="947" spans="1:15" x14ac:dyDescent="0.3">
      <c r="A947" t="str">
        <f t="shared" si="15"/>
        <v>SSTD-CP CF</v>
      </c>
      <c r="B947" t="s">
        <v>242</v>
      </c>
      <c r="C947" t="s">
        <v>45</v>
      </c>
      <c r="D947" s="2">
        <v>0.49740000000000001</v>
      </c>
      <c r="E947" s="2">
        <v>0.74209999999999998</v>
      </c>
      <c r="F947" s="2">
        <v>0.61750000000000005</v>
      </c>
      <c r="G947" s="2">
        <v>0.56579999999999997</v>
      </c>
      <c r="H947" s="2">
        <v>0.27679999999999999</v>
      </c>
      <c r="I947" s="2">
        <v>0.5595</v>
      </c>
      <c r="J947" s="2">
        <v>0.48409999999999997</v>
      </c>
      <c r="K947" s="2">
        <v>0.23319999999999999</v>
      </c>
      <c r="L947" s="2">
        <v>0.33800000000000002</v>
      </c>
      <c r="M947" s="2">
        <v>0.23019999999999999</v>
      </c>
      <c r="N947" s="2">
        <v>4.7999999999999996E-3</v>
      </c>
      <c r="O947" s="2">
        <v>0.48520000000000002</v>
      </c>
    </row>
    <row r="948" spans="1:15" x14ac:dyDescent="0.3">
      <c r="A948" t="str">
        <f t="shared" si="15"/>
        <v>SSTD-GCP LF</v>
      </c>
      <c r="B948" t="s">
        <v>242</v>
      </c>
      <c r="C948" t="s">
        <v>46</v>
      </c>
      <c r="D948" s="2">
        <v>0.42230000000000001</v>
      </c>
      <c r="E948" s="2">
        <v>0.43690000000000001</v>
      </c>
      <c r="F948" s="2">
        <v>0.62539999999999996</v>
      </c>
      <c r="G948" s="2">
        <v>0.50170000000000003</v>
      </c>
      <c r="H948" s="2">
        <v>0.61739999999999995</v>
      </c>
      <c r="I948" s="2">
        <v>0.55459999999999998</v>
      </c>
      <c r="J948" s="2">
        <v>0.56730000000000003</v>
      </c>
      <c r="K948" s="2">
        <v>0.48280000000000001</v>
      </c>
      <c r="L948" s="2">
        <v>0.30790000000000001</v>
      </c>
      <c r="M948" s="2">
        <v>0.33139999999999997</v>
      </c>
      <c r="N948" s="2">
        <v>7.2400000000000006E-2</v>
      </c>
      <c r="O948" s="2">
        <v>0.496</v>
      </c>
    </row>
    <row r="949" spans="1:15" x14ac:dyDescent="0.3">
      <c r="A949" t="str">
        <f t="shared" si="15"/>
        <v>SSTD-GCP LF ONPK</v>
      </c>
      <c r="B949" t="s">
        <v>242</v>
      </c>
      <c r="C949" t="s">
        <v>47</v>
      </c>
      <c r="D949" s="2">
        <v>0.4098</v>
      </c>
      <c r="E949" s="2">
        <v>0.48980000000000001</v>
      </c>
      <c r="F949" s="2">
        <v>0.69040000000000001</v>
      </c>
      <c r="G949" s="2">
        <v>0.53949999999999998</v>
      </c>
      <c r="H949" s="2">
        <v>0.64070000000000005</v>
      </c>
      <c r="I949" s="2">
        <v>0.58330000000000004</v>
      </c>
      <c r="J949" s="2">
        <v>0.56720000000000004</v>
      </c>
      <c r="K949" s="2">
        <v>0.61199999999999999</v>
      </c>
      <c r="L949" s="2">
        <v>0.47020000000000001</v>
      </c>
      <c r="M949" s="2">
        <v>0.41220000000000001</v>
      </c>
      <c r="N949" s="2">
        <v>0.2077</v>
      </c>
      <c r="O949" s="2">
        <v>0.59219999999999995</v>
      </c>
    </row>
    <row r="950" spans="1:15" x14ac:dyDescent="0.3">
      <c r="A950" t="str">
        <f t="shared" si="15"/>
        <v>SSTD-GCP LF OFFPK</v>
      </c>
      <c r="B950" t="s">
        <v>242</v>
      </c>
      <c r="C950" t="s">
        <v>48</v>
      </c>
      <c r="D950" s="2">
        <v>0.42899999999999999</v>
      </c>
      <c r="E950" s="2">
        <v>0.44169999999999998</v>
      </c>
      <c r="F950" s="2">
        <v>0.62529999999999997</v>
      </c>
      <c r="G950" s="2">
        <v>0.50049999999999994</v>
      </c>
      <c r="H950" s="2">
        <v>0.61129999999999995</v>
      </c>
      <c r="I950" s="2">
        <v>0.57289999999999996</v>
      </c>
      <c r="J950" s="2">
        <v>0.68410000000000004</v>
      </c>
      <c r="K950" s="2">
        <v>0.45610000000000001</v>
      </c>
      <c r="L950" s="2">
        <v>0.2918</v>
      </c>
      <c r="M950" s="2">
        <v>0.3029</v>
      </c>
      <c r="N950" s="2">
        <v>8.0199999999999994E-2</v>
      </c>
      <c r="O950" s="2">
        <v>0.50539999999999996</v>
      </c>
    </row>
    <row r="951" spans="1:15" x14ac:dyDescent="0.3">
      <c r="A951" t="str">
        <f t="shared" si="15"/>
        <v>SSTD-CP LF</v>
      </c>
      <c r="B951" t="s">
        <v>242</v>
      </c>
      <c r="C951" t="s">
        <v>49</v>
      </c>
      <c r="D951" s="2">
        <v>0.75860000000000005</v>
      </c>
      <c r="E951" s="2">
        <v>0.55879999999999996</v>
      </c>
      <c r="F951" s="2">
        <v>0.74990000000000001</v>
      </c>
      <c r="G951" s="2">
        <v>0.72719999999999996</v>
      </c>
      <c r="H951" s="2">
        <v>1.9319</v>
      </c>
      <c r="I951" s="2">
        <v>0.77549999999999997</v>
      </c>
      <c r="J951" s="2">
        <v>0.92310000000000003</v>
      </c>
      <c r="K951" s="2">
        <v>1.6536999999999999</v>
      </c>
      <c r="L951" s="2">
        <v>0.77829999999999999</v>
      </c>
      <c r="M951" s="2">
        <v>0.81389999999999996</v>
      </c>
      <c r="N951" s="2">
        <v>13.668699999999999</v>
      </c>
      <c r="O951" s="2">
        <v>0.87219999999999998</v>
      </c>
    </row>
    <row r="952" spans="1:15" x14ac:dyDescent="0.3">
      <c r="A952" t="str">
        <f t="shared" si="15"/>
        <v>SSTD-REL PREC:</v>
      </c>
      <c r="B952" t="s">
        <v>242</v>
      </c>
      <c r="C952" t="s">
        <v>50</v>
      </c>
    </row>
    <row r="953" spans="1:15" x14ac:dyDescent="0.3">
      <c r="A953" t="str">
        <f t="shared" si="15"/>
        <v>SSTD-NCP RP</v>
      </c>
      <c r="B953" t="s">
        <v>242</v>
      </c>
      <c r="C953" t="s">
        <v>51</v>
      </c>
      <c r="D953" s="2">
        <v>0</v>
      </c>
      <c r="E953" s="2">
        <v>0</v>
      </c>
      <c r="F953" s="2">
        <v>0</v>
      </c>
      <c r="G953" s="2">
        <v>0</v>
      </c>
      <c r="H953" s="2">
        <v>0</v>
      </c>
      <c r="I953" s="2">
        <v>0</v>
      </c>
      <c r="J953" s="2">
        <v>0</v>
      </c>
      <c r="K953" s="2">
        <v>0</v>
      </c>
      <c r="L953" s="2">
        <v>0</v>
      </c>
      <c r="M953" s="2">
        <v>0</v>
      </c>
      <c r="N953" s="2">
        <v>0</v>
      </c>
      <c r="O953" s="2">
        <v>0</v>
      </c>
    </row>
    <row r="954" spans="1:15" x14ac:dyDescent="0.3">
      <c r="A954" t="str">
        <f t="shared" si="15"/>
        <v>SSTD-NCP RP ONPK</v>
      </c>
      <c r="B954" t="s">
        <v>242</v>
      </c>
      <c r="C954" t="s">
        <v>52</v>
      </c>
      <c r="D954" s="2">
        <v>0</v>
      </c>
      <c r="E954" s="2">
        <v>0</v>
      </c>
      <c r="F954" s="2">
        <v>0</v>
      </c>
      <c r="G954" s="2">
        <v>0</v>
      </c>
      <c r="H954" s="2">
        <v>0</v>
      </c>
      <c r="I954" s="2">
        <v>0</v>
      </c>
      <c r="J954" s="2">
        <v>0</v>
      </c>
      <c r="K954" s="2">
        <v>0</v>
      </c>
      <c r="L954" s="2">
        <v>0</v>
      </c>
      <c r="M954" s="2">
        <v>0</v>
      </c>
      <c r="N954" s="2">
        <v>0</v>
      </c>
      <c r="O954" s="2">
        <v>0</v>
      </c>
    </row>
    <row r="955" spans="1:15" x14ac:dyDescent="0.3">
      <c r="A955" t="str">
        <f t="shared" si="15"/>
        <v>SSTD-NCP RP OFFPK</v>
      </c>
      <c r="B955" t="s">
        <v>242</v>
      </c>
      <c r="C955" t="s">
        <v>53</v>
      </c>
      <c r="D955" s="2">
        <v>0</v>
      </c>
      <c r="E955" s="2">
        <v>0</v>
      </c>
      <c r="F955" s="2">
        <v>0</v>
      </c>
      <c r="G955" s="2">
        <v>0</v>
      </c>
      <c r="H955" s="2">
        <v>0</v>
      </c>
      <c r="I955" s="2">
        <v>0</v>
      </c>
      <c r="J955" s="2">
        <v>0</v>
      </c>
      <c r="K955" s="2">
        <v>0</v>
      </c>
      <c r="L955" s="2">
        <v>0</v>
      </c>
      <c r="M955" s="2">
        <v>0</v>
      </c>
      <c r="N955" s="2">
        <v>0</v>
      </c>
      <c r="O955" s="2">
        <v>0</v>
      </c>
    </row>
    <row r="956" spans="1:15" x14ac:dyDescent="0.3">
      <c r="A956" t="str">
        <f t="shared" si="15"/>
        <v>SSTD-GCP RP</v>
      </c>
      <c r="B956" t="s">
        <v>242</v>
      </c>
      <c r="C956" t="s">
        <v>54</v>
      </c>
      <c r="D956" s="2">
        <v>0</v>
      </c>
      <c r="E956" s="2">
        <v>0</v>
      </c>
      <c r="F956" s="2">
        <v>0</v>
      </c>
      <c r="G956" s="2">
        <v>0</v>
      </c>
      <c r="H956" s="2">
        <v>0</v>
      </c>
      <c r="I956" s="2">
        <v>0</v>
      </c>
      <c r="J956" s="2">
        <v>0</v>
      </c>
      <c r="K956" s="2">
        <v>0</v>
      </c>
      <c r="L956" s="2">
        <v>0</v>
      </c>
      <c r="M956" s="2">
        <v>0</v>
      </c>
      <c r="N956" s="2">
        <v>0</v>
      </c>
      <c r="O956" s="2">
        <v>0</v>
      </c>
    </row>
    <row r="957" spans="1:15" x14ac:dyDescent="0.3">
      <c r="A957" t="str">
        <f t="shared" si="15"/>
        <v>SSTD-GCP RP ONPK</v>
      </c>
      <c r="B957" t="s">
        <v>242</v>
      </c>
      <c r="C957" t="s">
        <v>55</v>
      </c>
      <c r="D957" s="2">
        <v>0</v>
      </c>
      <c r="E957" s="2">
        <v>0</v>
      </c>
      <c r="F957" s="2">
        <v>0</v>
      </c>
      <c r="G957" s="2">
        <v>0</v>
      </c>
      <c r="H957" s="2">
        <v>0</v>
      </c>
      <c r="I957" s="2">
        <v>0</v>
      </c>
      <c r="J957" s="2">
        <v>0</v>
      </c>
      <c r="K957" s="2">
        <v>0</v>
      </c>
      <c r="L957" s="2">
        <v>0</v>
      </c>
      <c r="M957" s="2">
        <v>0</v>
      </c>
      <c r="N957" s="2">
        <v>0</v>
      </c>
      <c r="O957" s="2">
        <v>0</v>
      </c>
    </row>
    <row r="958" spans="1:15" x14ac:dyDescent="0.3">
      <c r="A958" t="str">
        <f t="shared" si="15"/>
        <v>SSTD-GCP RP OFFPK</v>
      </c>
      <c r="B958" t="s">
        <v>242</v>
      </c>
      <c r="C958" t="s">
        <v>56</v>
      </c>
      <c r="D958" s="2">
        <v>0</v>
      </c>
      <c r="E958" s="2">
        <v>0</v>
      </c>
      <c r="F958" s="2">
        <v>0</v>
      </c>
      <c r="G958" s="2">
        <v>0</v>
      </c>
      <c r="H958" s="2">
        <v>0</v>
      </c>
      <c r="I958" s="2">
        <v>0</v>
      </c>
      <c r="J958" s="2">
        <v>0</v>
      </c>
      <c r="K958" s="2">
        <v>0</v>
      </c>
      <c r="L958" s="2">
        <v>0</v>
      </c>
      <c r="M958" s="2">
        <v>0</v>
      </c>
      <c r="N958" s="2">
        <v>0</v>
      </c>
      <c r="O958" s="2">
        <v>0</v>
      </c>
    </row>
    <row r="959" spans="1:15" x14ac:dyDescent="0.3">
      <c r="A959" t="str">
        <f t="shared" si="15"/>
        <v>SSTD-CP RP</v>
      </c>
      <c r="B959" t="s">
        <v>242</v>
      </c>
      <c r="C959" t="s">
        <v>57</v>
      </c>
      <c r="D959" s="2">
        <v>0</v>
      </c>
      <c r="E959" s="2">
        <v>0</v>
      </c>
      <c r="F959" s="2">
        <v>0</v>
      </c>
      <c r="G959" s="2">
        <v>0</v>
      </c>
      <c r="H959" s="2">
        <v>0</v>
      </c>
      <c r="I959" s="2">
        <v>0</v>
      </c>
      <c r="J959" s="2">
        <v>0</v>
      </c>
      <c r="K959" s="2">
        <v>0</v>
      </c>
      <c r="L959" s="2">
        <v>0</v>
      </c>
      <c r="M959" s="2">
        <v>0</v>
      </c>
      <c r="N959" s="2">
        <v>0</v>
      </c>
      <c r="O959" s="2">
        <v>0</v>
      </c>
    </row>
    <row r="960" spans="1:15" x14ac:dyDescent="0.3">
      <c r="A960" t="str">
        <f t="shared" si="15"/>
        <v>SSTD-SAMPLE SIZE:</v>
      </c>
      <c r="B960" t="s">
        <v>242</v>
      </c>
      <c r="C960" t="s">
        <v>58</v>
      </c>
    </row>
    <row r="961" spans="1:15" x14ac:dyDescent="0.3">
      <c r="A961" t="str">
        <f t="shared" si="15"/>
        <v>SSTD-GCPSZ</v>
      </c>
      <c r="B961" t="s">
        <v>242</v>
      </c>
      <c r="C961" t="s">
        <v>59</v>
      </c>
      <c r="D961">
        <v>6</v>
      </c>
      <c r="E961">
        <v>6</v>
      </c>
      <c r="F961">
        <v>6</v>
      </c>
      <c r="G961">
        <v>6</v>
      </c>
      <c r="H961">
        <v>6</v>
      </c>
      <c r="I961">
        <v>6</v>
      </c>
      <c r="J961">
        <v>6</v>
      </c>
      <c r="K961">
        <v>6</v>
      </c>
      <c r="L961">
        <v>6</v>
      </c>
      <c r="M961">
        <v>6</v>
      </c>
      <c r="N961">
        <v>6</v>
      </c>
      <c r="O961">
        <v>6</v>
      </c>
    </row>
    <row r="962" spans="1:15" x14ac:dyDescent="0.3">
      <c r="A962" t="str">
        <f t="shared" si="15"/>
        <v>SSTD-GCPSZ ONPK</v>
      </c>
      <c r="B962" t="s">
        <v>242</v>
      </c>
      <c r="C962" t="s">
        <v>60</v>
      </c>
      <c r="D962">
        <v>6</v>
      </c>
      <c r="E962">
        <v>6</v>
      </c>
      <c r="F962">
        <v>6</v>
      </c>
      <c r="G962">
        <v>6</v>
      </c>
      <c r="H962">
        <v>6</v>
      </c>
      <c r="I962">
        <v>6</v>
      </c>
      <c r="J962">
        <v>6</v>
      </c>
      <c r="K962">
        <v>6</v>
      </c>
      <c r="L962">
        <v>6</v>
      </c>
      <c r="M962">
        <v>6</v>
      </c>
      <c r="N962">
        <v>6</v>
      </c>
      <c r="O962">
        <v>6</v>
      </c>
    </row>
    <row r="963" spans="1:15" x14ac:dyDescent="0.3">
      <c r="A963" t="str">
        <f t="shared" si="15"/>
        <v>SSTD-GCPSZ OFFPK</v>
      </c>
      <c r="B963" t="s">
        <v>242</v>
      </c>
      <c r="C963" t="s">
        <v>61</v>
      </c>
      <c r="D963">
        <v>6</v>
      </c>
      <c r="E963">
        <v>6</v>
      </c>
      <c r="F963">
        <v>6</v>
      </c>
      <c r="G963">
        <v>6</v>
      </c>
      <c r="H963">
        <v>6</v>
      </c>
      <c r="I963">
        <v>6</v>
      </c>
      <c r="J963">
        <v>6</v>
      </c>
      <c r="K963">
        <v>6</v>
      </c>
      <c r="L963">
        <v>6</v>
      </c>
      <c r="M963">
        <v>6</v>
      </c>
      <c r="N963">
        <v>6</v>
      </c>
      <c r="O963">
        <v>6</v>
      </c>
    </row>
    <row r="964" spans="1:15" x14ac:dyDescent="0.3">
      <c r="A964" t="str">
        <f t="shared" si="15"/>
        <v>SSTD-CPSZ</v>
      </c>
      <c r="B964" t="s">
        <v>242</v>
      </c>
      <c r="C964" t="s">
        <v>62</v>
      </c>
      <c r="D964">
        <v>6</v>
      </c>
      <c r="E964">
        <v>6</v>
      </c>
      <c r="F964">
        <v>6</v>
      </c>
      <c r="G964">
        <v>6</v>
      </c>
      <c r="H964">
        <v>6</v>
      </c>
      <c r="I964">
        <v>6</v>
      </c>
      <c r="J964">
        <v>6</v>
      </c>
      <c r="K964">
        <v>6</v>
      </c>
      <c r="L964">
        <v>6</v>
      </c>
      <c r="M964">
        <v>6</v>
      </c>
      <c r="N964">
        <v>6</v>
      </c>
      <c r="O964">
        <v>6</v>
      </c>
    </row>
    <row r="965" spans="1:15" x14ac:dyDescent="0.3">
      <c r="A965" t="str">
        <f t="shared" ref="A965:A1028" si="16">CONCATENATE(B965,"-",C965)</f>
        <v xml:space="preserve">SSTTST -SST-1 Transmission Standby </v>
      </c>
      <c r="B965" t="s">
        <v>255</v>
      </c>
      <c r="C965" t="s">
        <v>256</v>
      </c>
    </row>
    <row r="966" spans="1:15" x14ac:dyDescent="0.3">
      <c r="A966" t="str">
        <f t="shared" si="16"/>
        <v xml:space="preserve">SSTTST-MONTH </v>
      </c>
      <c r="B966" t="s">
        <v>257</v>
      </c>
      <c r="C966" t="s">
        <v>3</v>
      </c>
      <c r="D966" s="1">
        <v>41640</v>
      </c>
      <c r="E966" s="1">
        <v>41671</v>
      </c>
      <c r="F966" s="1">
        <v>41699</v>
      </c>
      <c r="G966" s="1">
        <v>41730</v>
      </c>
      <c r="H966" s="1">
        <v>41760</v>
      </c>
      <c r="I966" s="1">
        <v>41791</v>
      </c>
      <c r="J966" s="1">
        <v>41821</v>
      </c>
      <c r="K966" s="1">
        <v>41852</v>
      </c>
      <c r="L966" s="1">
        <v>41883</v>
      </c>
      <c r="M966" s="1">
        <v>41913</v>
      </c>
      <c r="N966" s="1">
        <v>41944</v>
      </c>
      <c r="O966" s="1">
        <v>41974</v>
      </c>
    </row>
    <row r="967" spans="1:15" x14ac:dyDescent="0.3">
      <c r="A967" t="str">
        <f t="shared" si="16"/>
        <v xml:space="preserve">SSTTST-CUSTOMERS </v>
      </c>
      <c r="B967" t="s">
        <v>257</v>
      </c>
      <c r="C967" t="s">
        <v>4</v>
      </c>
      <c r="D967">
        <v>13</v>
      </c>
      <c r="E967">
        <v>13</v>
      </c>
      <c r="F967">
        <v>13</v>
      </c>
      <c r="G967">
        <v>13</v>
      </c>
      <c r="H967">
        <v>13</v>
      </c>
      <c r="I967">
        <v>13</v>
      </c>
      <c r="J967">
        <v>13</v>
      </c>
      <c r="K967">
        <v>13</v>
      </c>
      <c r="L967">
        <v>13</v>
      </c>
      <c r="M967">
        <v>13</v>
      </c>
      <c r="N967">
        <v>13</v>
      </c>
      <c r="O967">
        <v>13</v>
      </c>
    </row>
    <row r="968" spans="1:15" x14ac:dyDescent="0.3">
      <c r="A968" t="str">
        <f t="shared" si="16"/>
        <v xml:space="preserve">SSTTST-SALES </v>
      </c>
      <c r="B968" t="s">
        <v>257</v>
      </c>
      <c r="C968" t="s">
        <v>5</v>
      </c>
      <c r="D968">
        <v>7046869</v>
      </c>
      <c r="E968">
        <v>4868478</v>
      </c>
      <c r="F968">
        <v>6235371</v>
      </c>
      <c r="G968">
        <v>4282499</v>
      </c>
      <c r="H968">
        <v>5472720</v>
      </c>
      <c r="I968">
        <v>4916526</v>
      </c>
      <c r="J968">
        <v>2561708</v>
      </c>
      <c r="K968">
        <v>3452471</v>
      </c>
      <c r="L968">
        <v>3152656</v>
      </c>
      <c r="M968">
        <v>6729596</v>
      </c>
      <c r="N968">
        <v>5386908</v>
      </c>
      <c r="O968">
        <v>3574719</v>
      </c>
    </row>
    <row r="969" spans="1:15" x14ac:dyDescent="0.3">
      <c r="A969" t="str">
        <f t="shared" si="16"/>
        <v>SSTTST-KW</v>
      </c>
      <c r="B969" t="s">
        <v>257</v>
      </c>
      <c r="C969" t="s">
        <v>6</v>
      </c>
    </row>
    <row r="970" spans="1:15" x14ac:dyDescent="0.3">
      <c r="A970" t="str">
        <f t="shared" si="16"/>
        <v>SSTTST-N</v>
      </c>
      <c r="B970" t="s">
        <v>257</v>
      </c>
      <c r="C970" t="s">
        <v>7</v>
      </c>
      <c r="D970">
        <v>13</v>
      </c>
      <c r="E970">
        <v>13</v>
      </c>
      <c r="F970">
        <v>13</v>
      </c>
      <c r="G970">
        <v>13</v>
      </c>
      <c r="H970">
        <v>13</v>
      </c>
      <c r="I970">
        <v>13</v>
      </c>
      <c r="J970">
        <v>13</v>
      </c>
      <c r="K970">
        <v>13</v>
      </c>
      <c r="L970">
        <v>13</v>
      </c>
      <c r="M970">
        <v>13</v>
      </c>
      <c r="N970">
        <v>13</v>
      </c>
      <c r="O970">
        <v>13</v>
      </c>
    </row>
    <row r="971" spans="1:15" x14ac:dyDescent="0.3">
      <c r="A971" t="str">
        <f t="shared" si="16"/>
        <v>SSTTST-RLR ENERGY:</v>
      </c>
      <c r="B971" t="s">
        <v>257</v>
      </c>
      <c r="C971" t="s">
        <v>8</v>
      </c>
    </row>
    <row r="972" spans="1:15" x14ac:dyDescent="0.3">
      <c r="A972" t="str">
        <f t="shared" si="16"/>
        <v>SSTTST-KWH</v>
      </c>
      <c r="B972" t="s">
        <v>257</v>
      </c>
      <c r="C972" t="s">
        <v>9</v>
      </c>
      <c r="D972">
        <v>4951647</v>
      </c>
      <c r="E972">
        <v>5211959</v>
      </c>
      <c r="F972">
        <v>4942531</v>
      </c>
      <c r="G972">
        <v>4021046</v>
      </c>
      <c r="H972">
        <v>6612643</v>
      </c>
      <c r="I972">
        <v>3068714</v>
      </c>
      <c r="J972">
        <v>2329146</v>
      </c>
      <c r="K972">
        <v>4004650</v>
      </c>
      <c r="L972">
        <v>5829316</v>
      </c>
      <c r="M972">
        <v>5063154</v>
      </c>
      <c r="N972">
        <v>5367514</v>
      </c>
      <c r="O972">
        <v>3908225</v>
      </c>
    </row>
    <row r="973" spans="1:15" x14ac:dyDescent="0.3">
      <c r="A973" t="str">
        <f t="shared" si="16"/>
        <v>SSTTST-KWH ONPK</v>
      </c>
      <c r="B973" t="s">
        <v>257</v>
      </c>
      <c r="C973" t="s">
        <v>10</v>
      </c>
      <c r="D973">
        <v>1200236</v>
      </c>
      <c r="E973">
        <v>1242425</v>
      </c>
      <c r="F973">
        <v>1123706</v>
      </c>
      <c r="G973">
        <v>1111407</v>
      </c>
      <c r="H973">
        <v>1394339</v>
      </c>
      <c r="I973">
        <v>736818</v>
      </c>
      <c r="J973">
        <v>683726</v>
      </c>
      <c r="K973">
        <v>740507</v>
      </c>
      <c r="L973">
        <v>1853830</v>
      </c>
      <c r="M973">
        <v>1452008</v>
      </c>
      <c r="N973">
        <v>932790</v>
      </c>
      <c r="O973">
        <v>593261</v>
      </c>
    </row>
    <row r="974" spans="1:15" x14ac:dyDescent="0.3">
      <c r="A974" t="str">
        <f t="shared" si="16"/>
        <v>SSTTST-KWH OFFPK</v>
      </c>
      <c r="B974" t="s">
        <v>257</v>
      </c>
      <c r="C974" t="s">
        <v>11</v>
      </c>
      <c r="D974">
        <v>3751411</v>
      </c>
      <c r="E974">
        <v>3969534</v>
      </c>
      <c r="F974">
        <v>3818825</v>
      </c>
      <c r="G974">
        <v>2909639</v>
      </c>
      <c r="H974">
        <v>5218305</v>
      </c>
      <c r="I974">
        <v>2331896</v>
      </c>
      <c r="J974">
        <v>1645420</v>
      </c>
      <c r="K974">
        <v>3264143</v>
      </c>
      <c r="L974">
        <v>3975486</v>
      </c>
      <c r="M974">
        <v>3611146</v>
      </c>
      <c r="N974">
        <v>4434724</v>
      </c>
      <c r="O974">
        <v>3314964</v>
      </c>
    </row>
    <row r="975" spans="1:15" x14ac:dyDescent="0.3">
      <c r="A975" t="str">
        <f t="shared" si="16"/>
        <v>SSTTST-KWH ONPK%</v>
      </c>
      <c r="B975" t="s">
        <v>257</v>
      </c>
      <c r="C975" t="s">
        <v>12</v>
      </c>
      <c r="D975" s="2">
        <v>0.24238999999999999</v>
      </c>
      <c r="E975" s="2">
        <v>0.23838000000000001</v>
      </c>
      <c r="F975" s="2">
        <v>0.22735</v>
      </c>
      <c r="G975" s="2">
        <v>0.27639999999999998</v>
      </c>
      <c r="H975" s="2">
        <v>0.21085999999999999</v>
      </c>
      <c r="I975" s="2">
        <v>0.24010999999999999</v>
      </c>
      <c r="J975" s="2">
        <v>0.29354999999999998</v>
      </c>
      <c r="K975" s="2">
        <v>0.18490999999999999</v>
      </c>
      <c r="L975" s="2">
        <v>0.31802000000000002</v>
      </c>
      <c r="M975" s="2">
        <v>0.28677999999999998</v>
      </c>
      <c r="N975" s="2">
        <v>0.17377999999999999</v>
      </c>
      <c r="O975" s="2">
        <v>0.15179999999999999</v>
      </c>
    </row>
    <row r="976" spans="1:15" x14ac:dyDescent="0.3">
      <c r="A976" t="str">
        <f t="shared" si="16"/>
        <v>SSTTST-KWH OFFPK%</v>
      </c>
      <c r="B976" t="s">
        <v>257</v>
      </c>
      <c r="C976" t="s">
        <v>13</v>
      </c>
      <c r="D976" s="2">
        <v>0.75761000000000001</v>
      </c>
      <c r="E976" s="2">
        <v>0.76161999999999996</v>
      </c>
      <c r="F976" s="2">
        <v>0.77264999999999995</v>
      </c>
      <c r="G976" s="2">
        <v>0.72360000000000002</v>
      </c>
      <c r="H976" s="2">
        <v>0.78913999999999995</v>
      </c>
      <c r="I976" s="2">
        <v>0.75988999999999995</v>
      </c>
      <c r="J976" s="2">
        <v>0.70645000000000002</v>
      </c>
      <c r="K976" s="2">
        <v>0.81508999999999998</v>
      </c>
      <c r="L976" s="2">
        <v>0.68198000000000003</v>
      </c>
      <c r="M976" s="2">
        <v>0.71321999999999997</v>
      </c>
      <c r="N976" s="2">
        <v>0.82621999999999995</v>
      </c>
      <c r="O976" s="2">
        <v>0.84819999999999995</v>
      </c>
    </row>
    <row r="977" spans="1:15" x14ac:dyDescent="0.3">
      <c r="A977" t="str">
        <f t="shared" si="16"/>
        <v>SSTTST-DEMAND (KW):</v>
      </c>
      <c r="B977" t="s">
        <v>257</v>
      </c>
      <c r="C977" t="s">
        <v>14</v>
      </c>
    </row>
    <row r="978" spans="1:15" x14ac:dyDescent="0.3">
      <c r="A978" t="str">
        <f t="shared" si="16"/>
        <v>SSTTST-NCP</v>
      </c>
      <c r="B978" t="s">
        <v>257</v>
      </c>
      <c r="C978" t="s">
        <v>15</v>
      </c>
      <c r="D978">
        <v>72610</v>
      </c>
      <c r="E978">
        <v>66743</v>
      </c>
      <c r="F978">
        <v>83941</v>
      </c>
      <c r="G978">
        <v>66018</v>
      </c>
      <c r="H978">
        <v>93509</v>
      </c>
      <c r="I978">
        <v>66562</v>
      </c>
      <c r="J978">
        <v>36647</v>
      </c>
      <c r="K978">
        <v>53502</v>
      </c>
      <c r="L978">
        <v>97677</v>
      </c>
      <c r="M978">
        <v>66460</v>
      </c>
      <c r="N978">
        <v>92768</v>
      </c>
      <c r="O978">
        <v>64722</v>
      </c>
    </row>
    <row r="979" spans="1:15" x14ac:dyDescent="0.3">
      <c r="A979" t="str">
        <f t="shared" si="16"/>
        <v>SSTTST-NCP ONPK</v>
      </c>
      <c r="B979" t="s">
        <v>257</v>
      </c>
      <c r="C979" t="s">
        <v>16</v>
      </c>
      <c r="D979">
        <v>46242</v>
      </c>
      <c r="E979">
        <v>44488</v>
      </c>
      <c r="F979">
        <v>36581</v>
      </c>
      <c r="G979">
        <v>42961</v>
      </c>
      <c r="H979">
        <v>54030</v>
      </c>
      <c r="I979">
        <v>60507</v>
      </c>
      <c r="J979">
        <v>35979</v>
      </c>
      <c r="K979">
        <v>29909</v>
      </c>
      <c r="L979">
        <v>61843</v>
      </c>
      <c r="M979">
        <v>48390</v>
      </c>
      <c r="N979">
        <v>54139</v>
      </c>
      <c r="O979">
        <v>32613</v>
      </c>
    </row>
    <row r="980" spans="1:15" x14ac:dyDescent="0.3">
      <c r="A980" t="str">
        <f t="shared" si="16"/>
        <v>SSTTST-NCP OFFPK</v>
      </c>
      <c r="B980" t="s">
        <v>257</v>
      </c>
      <c r="C980" t="s">
        <v>17</v>
      </c>
      <c r="D980">
        <v>67984</v>
      </c>
      <c r="E980">
        <v>65372</v>
      </c>
      <c r="F980">
        <v>83024</v>
      </c>
      <c r="G980">
        <v>65120</v>
      </c>
      <c r="H980">
        <v>93044</v>
      </c>
      <c r="I980">
        <v>65312</v>
      </c>
      <c r="J980">
        <v>27292</v>
      </c>
      <c r="K980">
        <v>53236</v>
      </c>
      <c r="L980">
        <v>94289</v>
      </c>
      <c r="M980">
        <v>63091</v>
      </c>
      <c r="N980">
        <v>84962</v>
      </c>
      <c r="O980">
        <v>54414</v>
      </c>
    </row>
    <row r="981" spans="1:15" x14ac:dyDescent="0.3">
      <c r="A981" t="str">
        <f t="shared" si="16"/>
        <v>SSTTST-GCP DATE</v>
      </c>
      <c r="B981" t="s">
        <v>257</v>
      </c>
      <c r="C981" t="s">
        <v>18</v>
      </c>
      <c r="D981" t="s">
        <v>66</v>
      </c>
      <c r="E981" t="s">
        <v>258</v>
      </c>
      <c r="F981" t="s">
        <v>245</v>
      </c>
      <c r="G981" t="s">
        <v>259</v>
      </c>
      <c r="H981" t="s">
        <v>260</v>
      </c>
      <c r="I981" t="s">
        <v>261</v>
      </c>
      <c r="J981" t="s">
        <v>262</v>
      </c>
      <c r="K981" t="s">
        <v>263</v>
      </c>
      <c r="L981" t="s">
        <v>27</v>
      </c>
      <c r="M981" t="s">
        <v>163</v>
      </c>
      <c r="N981" t="s">
        <v>264</v>
      </c>
      <c r="O981" t="s">
        <v>253</v>
      </c>
    </row>
    <row r="982" spans="1:15" x14ac:dyDescent="0.3">
      <c r="A982" t="str">
        <f t="shared" si="16"/>
        <v>SSTTST-GCP TIME</v>
      </c>
      <c r="B982" t="s">
        <v>257</v>
      </c>
      <c r="C982" t="s">
        <v>31</v>
      </c>
      <c r="D982" t="s">
        <v>35</v>
      </c>
      <c r="E982" t="s">
        <v>123</v>
      </c>
      <c r="F982" t="s">
        <v>265</v>
      </c>
      <c r="G982" t="s">
        <v>108</v>
      </c>
      <c r="H982" t="s">
        <v>205</v>
      </c>
      <c r="I982" t="s">
        <v>220</v>
      </c>
      <c r="J982" t="s">
        <v>77</v>
      </c>
      <c r="K982" t="s">
        <v>266</v>
      </c>
      <c r="L982" t="s">
        <v>35</v>
      </c>
      <c r="M982" t="s">
        <v>266</v>
      </c>
      <c r="N982" t="s">
        <v>267</v>
      </c>
      <c r="O982" t="s">
        <v>266</v>
      </c>
    </row>
    <row r="983" spans="1:15" x14ac:dyDescent="0.3">
      <c r="A983" t="str">
        <f t="shared" si="16"/>
        <v>SSTTST-GCP</v>
      </c>
      <c r="B983" t="s">
        <v>257</v>
      </c>
      <c r="C983" t="s">
        <v>36</v>
      </c>
      <c r="D983">
        <v>23786</v>
      </c>
      <c r="E983">
        <v>28525</v>
      </c>
      <c r="F983">
        <v>26449</v>
      </c>
      <c r="G983">
        <v>21693</v>
      </c>
      <c r="H983">
        <v>33037</v>
      </c>
      <c r="I983">
        <v>34118</v>
      </c>
      <c r="J983">
        <v>15725</v>
      </c>
      <c r="K983">
        <v>20400</v>
      </c>
      <c r="L983">
        <v>39259</v>
      </c>
      <c r="M983">
        <v>24496</v>
      </c>
      <c r="N983">
        <v>36623</v>
      </c>
      <c r="O983">
        <v>29585</v>
      </c>
    </row>
    <row r="984" spans="1:15" x14ac:dyDescent="0.3">
      <c r="A984" t="str">
        <f t="shared" si="16"/>
        <v>SSTTST-GCP ONPK</v>
      </c>
      <c r="B984" t="s">
        <v>257</v>
      </c>
      <c r="C984" t="s">
        <v>37</v>
      </c>
      <c r="D984">
        <v>22606</v>
      </c>
      <c r="E984">
        <v>21825</v>
      </c>
      <c r="F984">
        <v>25424</v>
      </c>
      <c r="G984">
        <v>20202</v>
      </c>
      <c r="H984">
        <v>18803</v>
      </c>
      <c r="I984">
        <v>34118</v>
      </c>
      <c r="J984">
        <v>15725</v>
      </c>
      <c r="K984">
        <v>14881</v>
      </c>
      <c r="L984">
        <v>39259</v>
      </c>
      <c r="M984">
        <v>22088</v>
      </c>
      <c r="N984">
        <v>24892</v>
      </c>
      <c r="O984">
        <v>10900</v>
      </c>
    </row>
    <row r="985" spans="1:15" x14ac:dyDescent="0.3">
      <c r="A985" t="str">
        <f t="shared" si="16"/>
        <v>SSTTST-GCP OFFPK</v>
      </c>
      <c r="B985" t="s">
        <v>257</v>
      </c>
      <c r="C985" t="s">
        <v>38</v>
      </c>
      <c r="D985">
        <v>23786</v>
      </c>
      <c r="E985">
        <v>28525</v>
      </c>
      <c r="F985">
        <v>26449</v>
      </c>
      <c r="G985">
        <v>21693</v>
      </c>
      <c r="H985">
        <v>33037</v>
      </c>
      <c r="I985">
        <v>25699</v>
      </c>
      <c r="J985">
        <v>11527</v>
      </c>
      <c r="K985">
        <v>20400</v>
      </c>
      <c r="L985">
        <v>33358</v>
      </c>
      <c r="M985">
        <v>24496</v>
      </c>
      <c r="N985">
        <v>36623</v>
      </c>
      <c r="O985">
        <v>29585</v>
      </c>
    </row>
    <row r="986" spans="1:15" x14ac:dyDescent="0.3">
      <c r="A986" t="str">
        <f t="shared" si="16"/>
        <v>SSTTST-CP</v>
      </c>
      <c r="B986" t="s">
        <v>257</v>
      </c>
      <c r="C986" t="s">
        <v>39</v>
      </c>
      <c r="D986">
        <v>4428</v>
      </c>
      <c r="E986">
        <v>4455</v>
      </c>
      <c r="F986">
        <v>5431</v>
      </c>
      <c r="G986">
        <v>13901</v>
      </c>
      <c r="H986">
        <v>3369</v>
      </c>
      <c r="I986">
        <v>1884</v>
      </c>
      <c r="J986">
        <v>1350</v>
      </c>
      <c r="K986">
        <v>8026</v>
      </c>
      <c r="L986">
        <v>31709</v>
      </c>
      <c r="M986">
        <v>5136</v>
      </c>
      <c r="N986">
        <v>12666</v>
      </c>
      <c r="O986">
        <v>5108</v>
      </c>
    </row>
    <row r="987" spans="1:15" x14ac:dyDescent="0.3">
      <c r="A987" t="str">
        <f t="shared" si="16"/>
        <v>SSTTST-PERIOD START</v>
      </c>
      <c r="B987" t="s">
        <v>257</v>
      </c>
      <c r="C987" t="s">
        <v>40</v>
      </c>
      <c r="D987" s="3">
        <v>41640</v>
      </c>
      <c r="E987" s="3">
        <v>41671</v>
      </c>
      <c r="F987" s="3">
        <v>41699</v>
      </c>
      <c r="G987" s="3">
        <v>41730</v>
      </c>
      <c r="H987" s="3">
        <v>41760</v>
      </c>
      <c r="I987" s="3">
        <v>41791</v>
      </c>
      <c r="J987" s="3">
        <v>41821</v>
      </c>
      <c r="K987" s="3">
        <v>41852</v>
      </c>
      <c r="L987" s="3">
        <v>41883</v>
      </c>
      <c r="M987" s="3">
        <v>41913</v>
      </c>
      <c r="N987" s="3">
        <v>41944</v>
      </c>
      <c r="O987" s="3">
        <v>41974</v>
      </c>
    </row>
    <row r="988" spans="1:15" x14ac:dyDescent="0.3">
      <c r="A988" t="str">
        <f t="shared" si="16"/>
        <v>SSTTST-NCP LF</v>
      </c>
      <c r="B988" t="s">
        <v>257</v>
      </c>
      <c r="C988" t="s">
        <v>41</v>
      </c>
      <c r="D988" s="2">
        <v>9.1700000000000004E-2</v>
      </c>
      <c r="E988" s="2">
        <v>0.1162</v>
      </c>
      <c r="F988" s="2">
        <v>7.9200000000000007E-2</v>
      </c>
      <c r="G988" s="2">
        <v>8.4599999999999995E-2</v>
      </c>
      <c r="H988" s="2">
        <v>9.5000000000000001E-2</v>
      </c>
      <c r="I988" s="2">
        <v>6.4000000000000001E-2</v>
      </c>
      <c r="J988" s="2">
        <v>8.5400000000000004E-2</v>
      </c>
      <c r="K988" s="2">
        <v>0.10059999999999999</v>
      </c>
      <c r="L988" s="2">
        <v>8.2900000000000001E-2</v>
      </c>
      <c r="M988" s="2">
        <v>0.1024</v>
      </c>
      <c r="N988" s="2">
        <v>8.0399999999999999E-2</v>
      </c>
      <c r="O988" s="2">
        <v>8.1199999999999994E-2</v>
      </c>
    </row>
    <row r="989" spans="1:15" x14ac:dyDescent="0.3">
      <c r="A989" t="str">
        <f t="shared" si="16"/>
        <v>SSTTST-NCP LF ONPK</v>
      </c>
      <c r="B989" t="s">
        <v>257</v>
      </c>
      <c r="C989" t="s">
        <v>42</v>
      </c>
      <c r="D989" s="2">
        <v>0.14749999999999999</v>
      </c>
      <c r="E989" s="2">
        <v>0.17449999999999999</v>
      </c>
      <c r="F989" s="2">
        <v>0.18279999999999999</v>
      </c>
      <c r="G989" s="2">
        <v>0.13070000000000001</v>
      </c>
      <c r="H989" s="2">
        <v>0.13650000000000001</v>
      </c>
      <c r="I989" s="2">
        <v>6.4399999999999999E-2</v>
      </c>
      <c r="J989" s="2">
        <v>9.6000000000000002E-2</v>
      </c>
      <c r="K989" s="2">
        <v>0.13100000000000001</v>
      </c>
      <c r="L989" s="2">
        <v>0.15859999999999999</v>
      </c>
      <c r="M989" s="2">
        <v>0.14499999999999999</v>
      </c>
      <c r="N989" s="2">
        <v>0.1134</v>
      </c>
      <c r="O989" s="2">
        <v>0.10340000000000001</v>
      </c>
    </row>
    <row r="990" spans="1:15" x14ac:dyDescent="0.3">
      <c r="A990" t="str">
        <f t="shared" si="16"/>
        <v>SSTTST-NCP LF OFFPK</v>
      </c>
      <c r="B990" t="s">
        <v>257</v>
      </c>
      <c r="C990" t="s">
        <v>43</v>
      </c>
      <c r="D990" s="2">
        <v>9.7100000000000006E-2</v>
      </c>
      <c r="E990" s="2">
        <v>0.1186</v>
      </c>
      <c r="F990" s="2">
        <v>0.08</v>
      </c>
      <c r="G990" s="2">
        <v>8.5599999999999996E-2</v>
      </c>
      <c r="H990" s="2">
        <v>0.1011</v>
      </c>
      <c r="I990" s="2">
        <v>6.7199999999999996E-2</v>
      </c>
      <c r="J990" s="2">
        <v>0.1104</v>
      </c>
      <c r="K990" s="2">
        <v>0.1105</v>
      </c>
      <c r="L990" s="2">
        <v>7.9399999999999998E-2</v>
      </c>
      <c r="M990" s="2">
        <v>0.1066</v>
      </c>
      <c r="N990" s="2">
        <v>9.1899999999999996E-2</v>
      </c>
      <c r="O990" s="2">
        <v>0.10730000000000001</v>
      </c>
    </row>
    <row r="991" spans="1:15" x14ac:dyDescent="0.3">
      <c r="A991" t="str">
        <f t="shared" si="16"/>
        <v>SSTTST-GCP CF</v>
      </c>
      <c r="B991" t="s">
        <v>257</v>
      </c>
      <c r="C991" t="s">
        <v>44</v>
      </c>
      <c r="D991" s="2">
        <v>0.3276</v>
      </c>
      <c r="E991" s="2">
        <v>0.4274</v>
      </c>
      <c r="F991" s="2">
        <v>0.31509999999999999</v>
      </c>
      <c r="G991" s="2">
        <v>0.3286</v>
      </c>
      <c r="H991" s="2">
        <v>0.3533</v>
      </c>
      <c r="I991" s="2">
        <v>0.51259999999999994</v>
      </c>
      <c r="J991" s="2">
        <v>0.42909999999999998</v>
      </c>
      <c r="K991" s="2">
        <v>0.38129999999999997</v>
      </c>
      <c r="L991" s="2">
        <v>0.40189999999999998</v>
      </c>
      <c r="M991" s="2">
        <v>0.36859999999999998</v>
      </c>
      <c r="N991" s="2">
        <v>0.39479999999999998</v>
      </c>
      <c r="O991" s="2">
        <v>0.45710000000000001</v>
      </c>
    </row>
    <row r="992" spans="1:15" x14ac:dyDescent="0.3">
      <c r="A992" t="str">
        <f t="shared" si="16"/>
        <v>SSTTST-CP CF</v>
      </c>
      <c r="B992" t="s">
        <v>257</v>
      </c>
      <c r="C992" t="s">
        <v>45</v>
      </c>
      <c r="D992" s="2">
        <v>6.0999999999999999E-2</v>
      </c>
      <c r="E992" s="2">
        <v>6.6699999999999995E-2</v>
      </c>
      <c r="F992" s="2">
        <v>6.4699999999999994E-2</v>
      </c>
      <c r="G992" s="2">
        <v>0.21060000000000001</v>
      </c>
      <c r="H992" s="2">
        <v>3.5999999999999997E-2</v>
      </c>
      <c r="I992" s="2">
        <v>2.8299999999999999E-2</v>
      </c>
      <c r="J992" s="2">
        <v>3.6799999999999999E-2</v>
      </c>
      <c r="K992" s="2">
        <v>0.15</v>
      </c>
      <c r="L992" s="2">
        <v>0.3246</v>
      </c>
      <c r="M992" s="2">
        <v>7.7299999999999994E-2</v>
      </c>
      <c r="N992" s="2">
        <v>0.13650000000000001</v>
      </c>
      <c r="O992" s="2">
        <v>7.8899999999999998E-2</v>
      </c>
    </row>
    <row r="993" spans="1:15" x14ac:dyDescent="0.3">
      <c r="A993" t="str">
        <f t="shared" si="16"/>
        <v>SSTTST-GCP LF</v>
      </c>
      <c r="B993" t="s">
        <v>257</v>
      </c>
      <c r="C993" t="s">
        <v>46</v>
      </c>
      <c r="D993" s="2">
        <v>0.27979999999999999</v>
      </c>
      <c r="E993" s="2">
        <v>0.27189999999999998</v>
      </c>
      <c r="F993" s="2">
        <v>0.2515</v>
      </c>
      <c r="G993" s="2">
        <v>0.25740000000000002</v>
      </c>
      <c r="H993" s="2">
        <v>0.26900000000000002</v>
      </c>
      <c r="I993" s="2">
        <v>0.1249</v>
      </c>
      <c r="J993" s="2">
        <v>0.1991</v>
      </c>
      <c r="K993" s="2">
        <v>0.26390000000000002</v>
      </c>
      <c r="L993" s="2">
        <v>0.20619999999999999</v>
      </c>
      <c r="M993" s="2">
        <v>0.27779999999999999</v>
      </c>
      <c r="N993" s="2">
        <v>0.2036</v>
      </c>
      <c r="O993" s="2">
        <v>0.17760000000000001</v>
      </c>
    </row>
    <row r="994" spans="1:15" x14ac:dyDescent="0.3">
      <c r="A994" t="str">
        <f t="shared" si="16"/>
        <v>SSTTST-GCP LF ONPK</v>
      </c>
      <c r="B994" t="s">
        <v>257</v>
      </c>
      <c r="C994" t="s">
        <v>47</v>
      </c>
      <c r="D994" s="2">
        <v>0.30170000000000002</v>
      </c>
      <c r="E994" s="2">
        <v>0.35580000000000001</v>
      </c>
      <c r="F994" s="2">
        <v>0.2631</v>
      </c>
      <c r="G994" s="2">
        <v>0.27789999999999998</v>
      </c>
      <c r="H994" s="2">
        <v>0.39240000000000003</v>
      </c>
      <c r="I994" s="2">
        <v>0.1143</v>
      </c>
      <c r="J994" s="2">
        <v>0.21959999999999999</v>
      </c>
      <c r="K994" s="2">
        <v>0.26329999999999998</v>
      </c>
      <c r="L994" s="2">
        <v>0.24979999999999999</v>
      </c>
      <c r="M994" s="2">
        <v>0.31759999999999999</v>
      </c>
      <c r="N994" s="2">
        <v>0.2465</v>
      </c>
      <c r="O994" s="2">
        <v>0.30919999999999997</v>
      </c>
    </row>
    <row r="995" spans="1:15" x14ac:dyDescent="0.3">
      <c r="A995" t="str">
        <f t="shared" si="16"/>
        <v>SSTTST-GCP LF OFFPK</v>
      </c>
      <c r="B995" t="s">
        <v>257</v>
      </c>
      <c r="C995" t="s">
        <v>48</v>
      </c>
      <c r="D995" s="2">
        <v>0.2777</v>
      </c>
      <c r="E995" s="2">
        <v>0.27179999999999999</v>
      </c>
      <c r="F995" s="2">
        <v>0.25109999999999999</v>
      </c>
      <c r="G995" s="2">
        <v>0.25700000000000001</v>
      </c>
      <c r="H995" s="2">
        <v>0.28460000000000002</v>
      </c>
      <c r="I995" s="2">
        <v>0.1709</v>
      </c>
      <c r="J995" s="2">
        <v>0.26140000000000002</v>
      </c>
      <c r="K995" s="2">
        <v>0.2883</v>
      </c>
      <c r="L995" s="2">
        <v>0.22439999999999999</v>
      </c>
      <c r="M995" s="2">
        <v>0.27450000000000002</v>
      </c>
      <c r="N995" s="2">
        <v>0.2132</v>
      </c>
      <c r="O995" s="2">
        <v>0.1973</v>
      </c>
    </row>
    <row r="996" spans="1:15" x14ac:dyDescent="0.3">
      <c r="A996" t="str">
        <f t="shared" si="16"/>
        <v>SSTTST-CP LF</v>
      </c>
      <c r="B996" t="s">
        <v>257</v>
      </c>
      <c r="C996" t="s">
        <v>49</v>
      </c>
      <c r="D996" s="2">
        <v>1.5029999999999999</v>
      </c>
      <c r="E996" s="2">
        <v>1.7411000000000001</v>
      </c>
      <c r="F996" s="2">
        <v>1.2249000000000001</v>
      </c>
      <c r="G996" s="2">
        <v>0.40179999999999999</v>
      </c>
      <c r="H996" s="2">
        <v>2.6381000000000001</v>
      </c>
      <c r="I996" s="2">
        <v>2.2629000000000001</v>
      </c>
      <c r="J996" s="2">
        <v>2.3186</v>
      </c>
      <c r="K996" s="2">
        <v>0.67069999999999996</v>
      </c>
      <c r="L996" s="2">
        <v>0.25530000000000003</v>
      </c>
      <c r="M996" s="2">
        <v>1.325</v>
      </c>
      <c r="N996" s="2">
        <v>0.58860000000000001</v>
      </c>
      <c r="O996" s="2">
        <v>1.0284</v>
      </c>
    </row>
    <row r="997" spans="1:15" x14ac:dyDescent="0.3">
      <c r="A997" t="str">
        <f t="shared" si="16"/>
        <v>SSTTST-REL PREC:</v>
      </c>
      <c r="B997" t="s">
        <v>257</v>
      </c>
      <c r="C997" t="s">
        <v>50</v>
      </c>
    </row>
    <row r="998" spans="1:15" x14ac:dyDescent="0.3">
      <c r="A998" t="str">
        <f t="shared" si="16"/>
        <v>SSTTST-NCP RP</v>
      </c>
      <c r="B998" t="s">
        <v>257</v>
      </c>
      <c r="C998" t="s">
        <v>51</v>
      </c>
      <c r="D998" s="2">
        <v>0</v>
      </c>
      <c r="E998" s="2">
        <v>0</v>
      </c>
      <c r="F998" s="2">
        <v>0</v>
      </c>
      <c r="G998" s="2">
        <v>0</v>
      </c>
      <c r="H998" s="2">
        <v>0</v>
      </c>
      <c r="I998" s="2">
        <v>0</v>
      </c>
      <c r="J998" s="2">
        <v>0</v>
      </c>
      <c r="K998" s="2">
        <v>0</v>
      </c>
      <c r="L998" s="2">
        <v>0</v>
      </c>
      <c r="M998" s="2">
        <v>0</v>
      </c>
      <c r="N998" s="2">
        <v>0</v>
      </c>
      <c r="O998" s="2">
        <v>0</v>
      </c>
    </row>
    <row r="999" spans="1:15" x14ac:dyDescent="0.3">
      <c r="A999" t="str">
        <f t="shared" si="16"/>
        <v>SSTTST-NCP RP ONPK</v>
      </c>
      <c r="B999" t="s">
        <v>257</v>
      </c>
      <c r="C999" t="s">
        <v>52</v>
      </c>
      <c r="D999" s="2">
        <v>0</v>
      </c>
      <c r="E999" s="2">
        <v>0</v>
      </c>
      <c r="F999" s="2">
        <v>0</v>
      </c>
      <c r="G999" s="2">
        <v>0</v>
      </c>
      <c r="H999" s="2">
        <v>0</v>
      </c>
      <c r="I999" s="2">
        <v>0</v>
      </c>
      <c r="J999" s="2">
        <v>0</v>
      </c>
      <c r="K999" s="2">
        <v>0</v>
      </c>
      <c r="L999" s="2">
        <v>0</v>
      </c>
      <c r="M999" s="2">
        <v>0</v>
      </c>
      <c r="N999" s="2">
        <v>0</v>
      </c>
      <c r="O999" s="2">
        <v>0</v>
      </c>
    </row>
    <row r="1000" spans="1:15" x14ac:dyDescent="0.3">
      <c r="A1000" t="str">
        <f t="shared" si="16"/>
        <v>SSTTST-NCP RP OFFPK</v>
      </c>
      <c r="B1000" t="s">
        <v>257</v>
      </c>
      <c r="C1000" t="s">
        <v>53</v>
      </c>
      <c r="D1000" s="2">
        <v>0</v>
      </c>
      <c r="E1000" s="2">
        <v>0</v>
      </c>
      <c r="F1000" s="2">
        <v>0</v>
      </c>
      <c r="G1000" s="2">
        <v>0</v>
      </c>
      <c r="H1000" s="2">
        <v>0</v>
      </c>
      <c r="I1000" s="2">
        <v>0</v>
      </c>
      <c r="J1000" s="2">
        <v>0</v>
      </c>
      <c r="K1000" s="2">
        <v>0</v>
      </c>
      <c r="L1000" s="2">
        <v>0</v>
      </c>
      <c r="M1000" s="2">
        <v>0</v>
      </c>
      <c r="N1000" s="2">
        <v>0</v>
      </c>
      <c r="O1000" s="2">
        <v>0</v>
      </c>
    </row>
    <row r="1001" spans="1:15" x14ac:dyDescent="0.3">
      <c r="A1001" t="str">
        <f t="shared" si="16"/>
        <v>SSTTST-GCP RP</v>
      </c>
      <c r="B1001" t="s">
        <v>257</v>
      </c>
      <c r="C1001" t="s">
        <v>54</v>
      </c>
      <c r="D1001" s="2">
        <v>0</v>
      </c>
      <c r="E1001" s="2">
        <v>0</v>
      </c>
      <c r="F1001" s="2">
        <v>0</v>
      </c>
      <c r="G1001" s="2">
        <v>0</v>
      </c>
      <c r="H1001" s="2">
        <v>0</v>
      </c>
      <c r="I1001" s="2">
        <v>0</v>
      </c>
      <c r="J1001" s="2">
        <v>0</v>
      </c>
      <c r="K1001" s="2">
        <v>0</v>
      </c>
      <c r="L1001" s="2">
        <v>0</v>
      </c>
      <c r="M1001" s="2">
        <v>0</v>
      </c>
      <c r="N1001" s="2">
        <v>0</v>
      </c>
      <c r="O1001" s="2">
        <v>0</v>
      </c>
    </row>
    <row r="1002" spans="1:15" x14ac:dyDescent="0.3">
      <c r="A1002" t="str">
        <f t="shared" si="16"/>
        <v>SSTTST-GCP RP ONPK</v>
      </c>
      <c r="B1002" t="s">
        <v>257</v>
      </c>
      <c r="C1002" t="s">
        <v>55</v>
      </c>
      <c r="D1002" s="2">
        <v>0</v>
      </c>
      <c r="E1002" s="2">
        <v>0</v>
      </c>
      <c r="F1002" s="2">
        <v>0</v>
      </c>
      <c r="G1002" s="2">
        <v>0</v>
      </c>
      <c r="H1002" s="2">
        <v>0</v>
      </c>
      <c r="I1002" s="2">
        <v>0</v>
      </c>
      <c r="J1002" s="2">
        <v>0</v>
      </c>
      <c r="K1002" s="2">
        <v>0</v>
      </c>
      <c r="L1002" s="2">
        <v>0</v>
      </c>
      <c r="M1002" s="2">
        <v>0</v>
      </c>
      <c r="N1002" s="2">
        <v>0</v>
      </c>
      <c r="O1002" s="2">
        <v>0</v>
      </c>
    </row>
    <row r="1003" spans="1:15" x14ac:dyDescent="0.3">
      <c r="A1003" t="str">
        <f t="shared" si="16"/>
        <v>SSTTST-GCP RP OFFPK</v>
      </c>
      <c r="B1003" t="s">
        <v>257</v>
      </c>
      <c r="C1003" t="s">
        <v>56</v>
      </c>
      <c r="D1003" s="2">
        <v>0</v>
      </c>
      <c r="E1003" s="2">
        <v>0</v>
      </c>
      <c r="F1003" s="2">
        <v>0</v>
      </c>
      <c r="G1003" s="2">
        <v>0</v>
      </c>
      <c r="H1003" s="2">
        <v>0</v>
      </c>
      <c r="I1003" s="2">
        <v>0</v>
      </c>
      <c r="J1003" s="2">
        <v>0</v>
      </c>
      <c r="K1003" s="2">
        <v>0</v>
      </c>
      <c r="L1003" s="2">
        <v>0</v>
      </c>
      <c r="M1003" s="2">
        <v>0</v>
      </c>
      <c r="N1003" s="2">
        <v>0</v>
      </c>
      <c r="O1003" s="2">
        <v>0</v>
      </c>
    </row>
    <row r="1004" spans="1:15" x14ac:dyDescent="0.3">
      <c r="A1004" t="str">
        <f t="shared" si="16"/>
        <v>SSTTST-CP RP</v>
      </c>
      <c r="B1004" t="s">
        <v>257</v>
      </c>
      <c r="C1004" t="s">
        <v>57</v>
      </c>
      <c r="D1004" s="2">
        <v>0</v>
      </c>
      <c r="E1004" s="2">
        <v>0</v>
      </c>
      <c r="F1004" s="2">
        <v>0</v>
      </c>
      <c r="G1004" s="2">
        <v>0</v>
      </c>
      <c r="H1004" s="2">
        <v>0</v>
      </c>
      <c r="I1004" s="2">
        <v>0</v>
      </c>
      <c r="J1004" s="2">
        <v>0</v>
      </c>
      <c r="K1004" s="2">
        <v>0</v>
      </c>
      <c r="L1004" s="2">
        <v>0</v>
      </c>
      <c r="M1004" s="2">
        <v>0</v>
      </c>
      <c r="N1004" s="2">
        <v>0</v>
      </c>
      <c r="O1004" s="2">
        <v>0</v>
      </c>
    </row>
    <row r="1005" spans="1:15" x14ac:dyDescent="0.3">
      <c r="A1005" t="str">
        <f t="shared" si="16"/>
        <v>SSTTST-SAMPLE SIZE:</v>
      </c>
      <c r="B1005" t="s">
        <v>257</v>
      </c>
      <c r="C1005" t="s">
        <v>58</v>
      </c>
    </row>
    <row r="1006" spans="1:15" x14ac:dyDescent="0.3">
      <c r="A1006" t="str">
        <f t="shared" si="16"/>
        <v>SSTTST-GCPSZ</v>
      </c>
      <c r="B1006" t="s">
        <v>257</v>
      </c>
      <c r="C1006" t="s">
        <v>59</v>
      </c>
      <c r="D1006">
        <v>13</v>
      </c>
      <c r="E1006">
        <v>13</v>
      </c>
      <c r="F1006">
        <v>13</v>
      </c>
      <c r="G1006">
        <v>13</v>
      </c>
      <c r="H1006">
        <v>13</v>
      </c>
      <c r="I1006">
        <v>13</v>
      </c>
      <c r="J1006">
        <v>13</v>
      </c>
      <c r="K1006">
        <v>13</v>
      </c>
      <c r="L1006">
        <v>13</v>
      </c>
      <c r="M1006">
        <v>13</v>
      </c>
      <c r="N1006">
        <v>13</v>
      </c>
      <c r="O1006">
        <v>13</v>
      </c>
    </row>
    <row r="1007" spans="1:15" x14ac:dyDescent="0.3">
      <c r="A1007" t="str">
        <f t="shared" si="16"/>
        <v>SSTTST-GCPSZ ONPK</v>
      </c>
      <c r="B1007" t="s">
        <v>257</v>
      </c>
      <c r="C1007" t="s">
        <v>60</v>
      </c>
      <c r="D1007">
        <v>13</v>
      </c>
      <c r="E1007">
        <v>13</v>
      </c>
      <c r="F1007">
        <v>13</v>
      </c>
      <c r="G1007">
        <v>13</v>
      </c>
      <c r="H1007">
        <v>13</v>
      </c>
      <c r="I1007">
        <v>13</v>
      </c>
      <c r="J1007">
        <v>13</v>
      </c>
      <c r="K1007">
        <v>13</v>
      </c>
      <c r="L1007">
        <v>13</v>
      </c>
      <c r="M1007">
        <v>13</v>
      </c>
      <c r="N1007">
        <v>13</v>
      </c>
      <c r="O1007">
        <v>13</v>
      </c>
    </row>
    <row r="1008" spans="1:15" x14ac:dyDescent="0.3">
      <c r="A1008" t="str">
        <f t="shared" si="16"/>
        <v>SSTTST-GCPSZ OFFPK</v>
      </c>
      <c r="B1008" t="s">
        <v>257</v>
      </c>
      <c r="C1008" t="s">
        <v>61</v>
      </c>
      <c r="D1008">
        <v>13</v>
      </c>
      <c r="E1008">
        <v>13</v>
      </c>
      <c r="F1008">
        <v>13</v>
      </c>
      <c r="G1008">
        <v>13</v>
      </c>
      <c r="H1008">
        <v>13</v>
      </c>
      <c r="I1008">
        <v>13</v>
      </c>
      <c r="J1008">
        <v>13</v>
      </c>
      <c r="K1008">
        <v>13</v>
      </c>
      <c r="L1008">
        <v>13</v>
      </c>
      <c r="M1008">
        <v>13</v>
      </c>
      <c r="N1008">
        <v>13</v>
      </c>
      <c r="O1008">
        <v>13</v>
      </c>
    </row>
    <row r="1009" spans="1:15" x14ac:dyDescent="0.3">
      <c r="A1009" t="str">
        <f t="shared" si="16"/>
        <v>SSTTST-CPSZ</v>
      </c>
      <c r="B1009" t="s">
        <v>257</v>
      </c>
      <c r="C1009" t="s">
        <v>62</v>
      </c>
      <c r="D1009">
        <v>13</v>
      </c>
      <c r="E1009">
        <v>13</v>
      </c>
      <c r="F1009">
        <v>13</v>
      </c>
      <c r="G1009">
        <v>13</v>
      </c>
      <c r="H1009">
        <v>13</v>
      </c>
      <c r="I1009">
        <v>13</v>
      </c>
      <c r="J1009">
        <v>13</v>
      </c>
      <c r="K1009">
        <v>13</v>
      </c>
      <c r="L1009">
        <v>13</v>
      </c>
      <c r="M1009">
        <v>13</v>
      </c>
      <c r="N1009">
        <v>13</v>
      </c>
      <c r="O1009">
        <v>13</v>
      </c>
    </row>
    <row r="1010" spans="1:15" x14ac:dyDescent="0.3">
      <c r="A1010" t="str">
        <f t="shared" si="16"/>
        <v xml:space="preserve">TGSLD2 -Total GSLD(T)-2 General Service Large Demand 2 including TOU (2000+ KW) </v>
      </c>
      <c r="B1010" t="s">
        <v>268</v>
      </c>
      <c r="C1010" t="s">
        <v>269</v>
      </c>
    </row>
    <row r="1011" spans="1:15" x14ac:dyDescent="0.3">
      <c r="A1011" t="str">
        <f t="shared" si="16"/>
        <v xml:space="preserve">TGSLD2-MONTH </v>
      </c>
      <c r="B1011" t="s">
        <v>270</v>
      </c>
      <c r="C1011" t="s">
        <v>3</v>
      </c>
      <c r="D1011" s="1">
        <v>41640</v>
      </c>
      <c r="E1011" s="1">
        <v>41671</v>
      </c>
      <c r="F1011" s="1">
        <v>41699</v>
      </c>
      <c r="G1011" s="1">
        <v>41730</v>
      </c>
      <c r="H1011" s="1">
        <v>41760</v>
      </c>
      <c r="I1011" s="1">
        <v>41791</v>
      </c>
      <c r="J1011" s="1">
        <v>41821</v>
      </c>
      <c r="K1011" s="1">
        <v>41852</v>
      </c>
      <c r="L1011" s="1">
        <v>41883</v>
      </c>
      <c r="M1011" s="1">
        <v>41913</v>
      </c>
      <c r="N1011" s="1">
        <v>41944</v>
      </c>
      <c r="O1011" s="1">
        <v>41974</v>
      </c>
    </row>
    <row r="1012" spans="1:15" x14ac:dyDescent="0.3">
      <c r="A1012" t="str">
        <f t="shared" si="16"/>
        <v xml:space="preserve">TGSLD2-CUSTOMERS </v>
      </c>
      <c r="B1012" t="s">
        <v>270</v>
      </c>
      <c r="C1012" t="s">
        <v>4</v>
      </c>
      <c r="D1012">
        <v>152</v>
      </c>
      <c r="E1012">
        <v>152</v>
      </c>
      <c r="F1012">
        <v>151</v>
      </c>
      <c r="G1012">
        <v>152</v>
      </c>
      <c r="H1012">
        <v>150</v>
      </c>
      <c r="I1012">
        <v>149</v>
      </c>
      <c r="J1012">
        <v>148</v>
      </c>
      <c r="K1012">
        <v>153</v>
      </c>
      <c r="L1012">
        <v>154</v>
      </c>
      <c r="M1012">
        <v>153</v>
      </c>
      <c r="N1012">
        <v>152</v>
      </c>
      <c r="O1012">
        <v>151</v>
      </c>
    </row>
    <row r="1013" spans="1:15" x14ac:dyDescent="0.3">
      <c r="A1013" t="str">
        <f t="shared" si="16"/>
        <v xml:space="preserve">TGSLD2-SALES </v>
      </c>
      <c r="B1013" t="s">
        <v>270</v>
      </c>
      <c r="C1013" t="s">
        <v>5</v>
      </c>
      <c r="D1013">
        <v>205443460</v>
      </c>
      <c r="E1013">
        <v>182247130</v>
      </c>
      <c r="F1013">
        <v>189438549</v>
      </c>
      <c r="G1013">
        <v>186139581</v>
      </c>
      <c r="H1013">
        <v>211863827</v>
      </c>
      <c r="I1013">
        <v>203413039</v>
      </c>
      <c r="J1013">
        <v>229060159</v>
      </c>
      <c r="K1013">
        <v>230571126</v>
      </c>
      <c r="L1013">
        <v>234383495</v>
      </c>
      <c r="M1013">
        <v>213413479</v>
      </c>
      <c r="N1013">
        <v>202107580</v>
      </c>
      <c r="O1013">
        <v>193550602</v>
      </c>
    </row>
    <row r="1014" spans="1:15" x14ac:dyDescent="0.3">
      <c r="A1014" t="str">
        <f t="shared" si="16"/>
        <v>TGSLD2-KW</v>
      </c>
      <c r="B1014" t="s">
        <v>270</v>
      </c>
      <c r="C1014" t="s">
        <v>6</v>
      </c>
    </row>
    <row r="1015" spans="1:15" x14ac:dyDescent="0.3">
      <c r="A1015" t="str">
        <f t="shared" si="16"/>
        <v>TGSLD2-N</v>
      </c>
      <c r="B1015" t="s">
        <v>270</v>
      </c>
      <c r="C1015" t="s">
        <v>7</v>
      </c>
      <c r="D1015">
        <v>152</v>
      </c>
      <c r="E1015">
        <v>152</v>
      </c>
      <c r="F1015">
        <v>151</v>
      </c>
      <c r="G1015">
        <v>151</v>
      </c>
      <c r="H1015">
        <v>150</v>
      </c>
      <c r="I1015">
        <v>149</v>
      </c>
      <c r="J1015">
        <v>148</v>
      </c>
      <c r="K1015">
        <v>153</v>
      </c>
      <c r="L1015">
        <v>154</v>
      </c>
      <c r="M1015">
        <v>153</v>
      </c>
      <c r="N1015">
        <v>151</v>
      </c>
      <c r="O1015">
        <v>150</v>
      </c>
    </row>
    <row r="1016" spans="1:15" x14ac:dyDescent="0.3">
      <c r="A1016" t="str">
        <f t="shared" si="16"/>
        <v>TGSLD2-RLR ENERGY:</v>
      </c>
      <c r="B1016" t="s">
        <v>270</v>
      </c>
      <c r="C1016" t="s">
        <v>8</v>
      </c>
    </row>
    <row r="1017" spans="1:15" x14ac:dyDescent="0.3">
      <c r="A1017" t="str">
        <f t="shared" si="16"/>
        <v>TGSLD2-KWH</v>
      </c>
      <c r="B1017" t="s">
        <v>270</v>
      </c>
      <c r="C1017" t="s">
        <v>9</v>
      </c>
      <c r="D1017">
        <v>206470677</v>
      </c>
      <c r="E1017">
        <v>185043043</v>
      </c>
      <c r="F1017">
        <v>186296772</v>
      </c>
      <c r="G1017">
        <v>190637671</v>
      </c>
      <c r="H1017">
        <v>207417870</v>
      </c>
      <c r="I1017">
        <v>215589224</v>
      </c>
      <c r="J1017">
        <v>217089754</v>
      </c>
      <c r="K1017">
        <v>230520308</v>
      </c>
      <c r="L1017">
        <v>233196952</v>
      </c>
      <c r="M1017">
        <v>214277441</v>
      </c>
      <c r="N1017">
        <v>201351398</v>
      </c>
      <c r="O1017">
        <v>193174600</v>
      </c>
    </row>
    <row r="1018" spans="1:15" x14ac:dyDescent="0.3">
      <c r="A1018" t="str">
        <f t="shared" si="16"/>
        <v>TGSLD2-KWH ONPK</v>
      </c>
      <c r="B1018" t="s">
        <v>270</v>
      </c>
      <c r="C1018" t="s">
        <v>10</v>
      </c>
      <c r="D1018">
        <v>48410197</v>
      </c>
      <c r="E1018">
        <v>43714820</v>
      </c>
      <c r="F1018">
        <v>41526267</v>
      </c>
      <c r="G1018">
        <v>54022858</v>
      </c>
      <c r="H1018">
        <v>53990619</v>
      </c>
      <c r="I1018">
        <v>57670681</v>
      </c>
      <c r="J1018">
        <v>59223155</v>
      </c>
      <c r="K1018">
        <v>59940381</v>
      </c>
      <c r="L1018">
        <v>62871048</v>
      </c>
      <c r="M1018">
        <v>61057805</v>
      </c>
      <c r="N1018">
        <v>42177283</v>
      </c>
      <c r="O1018">
        <v>45012063</v>
      </c>
    </row>
    <row r="1019" spans="1:15" x14ac:dyDescent="0.3">
      <c r="A1019" t="str">
        <f t="shared" si="16"/>
        <v>TGSLD2-KWH OFFPK</v>
      </c>
      <c r="B1019" t="s">
        <v>270</v>
      </c>
      <c r="C1019" t="s">
        <v>11</v>
      </c>
      <c r="D1019">
        <v>158060480</v>
      </c>
      <c r="E1019">
        <v>141328223</v>
      </c>
      <c r="F1019">
        <v>144770506</v>
      </c>
      <c r="G1019">
        <v>136614814</v>
      </c>
      <c r="H1019">
        <v>153427251</v>
      </c>
      <c r="I1019">
        <v>157918543</v>
      </c>
      <c r="J1019">
        <v>157866599</v>
      </c>
      <c r="K1019">
        <v>170579926</v>
      </c>
      <c r="L1019">
        <v>170325903</v>
      </c>
      <c r="M1019">
        <v>153219636</v>
      </c>
      <c r="N1019">
        <v>159174114</v>
      </c>
      <c r="O1019">
        <v>148162537</v>
      </c>
    </row>
    <row r="1020" spans="1:15" x14ac:dyDescent="0.3">
      <c r="A1020" t="str">
        <f t="shared" si="16"/>
        <v>TGSLD2-KWH ONPK%</v>
      </c>
      <c r="B1020" t="s">
        <v>270</v>
      </c>
      <c r="C1020" t="s">
        <v>12</v>
      </c>
      <c r="D1020" s="2">
        <v>0.23447000000000001</v>
      </c>
      <c r="E1020" s="2">
        <v>0.23624000000000001</v>
      </c>
      <c r="F1020" s="2">
        <v>0.22289999999999999</v>
      </c>
      <c r="G1020" s="2">
        <v>0.28338000000000002</v>
      </c>
      <c r="H1020" s="2">
        <v>0.26029999999999998</v>
      </c>
      <c r="I1020" s="2">
        <v>0.26750000000000002</v>
      </c>
      <c r="J1020" s="2">
        <v>0.27279999999999999</v>
      </c>
      <c r="K1020" s="2">
        <v>0.26001999999999997</v>
      </c>
      <c r="L1020" s="2">
        <v>0.26960000000000001</v>
      </c>
      <c r="M1020" s="2">
        <v>0.28494999999999998</v>
      </c>
      <c r="N1020" s="2">
        <v>0.20946999999999999</v>
      </c>
      <c r="O1020" s="2">
        <v>0.23300999999999999</v>
      </c>
    </row>
    <row r="1021" spans="1:15" x14ac:dyDescent="0.3">
      <c r="A1021" t="str">
        <f t="shared" si="16"/>
        <v>TGSLD2-KWH OFFPK%</v>
      </c>
      <c r="B1021" t="s">
        <v>270</v>
      </c>
      <c r="C1021" t="s">
        <v>13</v>
      </c>
      <c r="D1021" s="2">
        <v>0.76553000000000004</v>
      </c>
      <c r="E1021" s="2">
        <v>0.76375999999999999</v>
      </c>
      <c r="F1021" s="2">
        <v>0.77710000000000001</v>
      </c>
      <c r="G1021" s="2">
        <v>0.71662000000000003</v>
      </c>
      <c r="H1021" s="2">
        <v>0.73970000000000002</v>
      </c>
      <c r="I1021" s="2">
        <v>0.73250000000000004</v>
      </c>
      <c r="J1021" s="2">
        <v>0.72719999999999996</v>
      </c>
      <c r="K1021" s="2">
        <v>0.73997999999999997</v>
      </c>
      <c r="L1021" s="2">
        <v>0.73040000000000005</v>
      </c>
      <c r="M1021" s="2">
        <v>0.71504999999999996</v>
      </c>
      <c r="N1021" s="2">
        <v>0.79052999999999995</v>
      </c>
      <c r="O1021" s="2">
        <v>0.76698999999999995</v>
      </c>
    </row>
    <row r="1022" spans="1:15" x14ac:dyDescent="0.3">
      <c r="A1022" t="str">
        <f t="shared" si="16"/>
        <v>TGSLD2-DEMAND (KW):</v>
      </c>
      <c r="B1022" t="s">
        <v>270</v>
      </c>
      <c r="C1022" t="s">
        <v>14</v>
      </c>
    </row>
    <row r="1023" spans="1:15" x14ac:dyDescent="0.3">
      <c r="A1023" t="str">
        <f t="shared" si="16"/>
        <v>TGSLD2-NCP</v>
      </c>
      <c r="B1023" t="s">
        <v>270</v>
      </c>
      <c r="C1023" t="s">
        <v>15</v>
      </c>
      <c r="D1023">
        <v>446941</v>
      </c>
      <c r="E1023">
        <v>426909</v>
      </c>
      <c r="F1023">
        <v>392437</v>
      </c>
      <c r="G1023">
        <v>413252</v>
      </c>
      <c r="H1023">
        <v>423632</v>
      </c>
      <c r="I1023">
        <v>452702</v>
      </c>
      <c r="J1023">
        <v>432433</v>
      </c>
      <c r="K1023">
        <v>461029</v>
      </c>
      <c r="L1023">
        <v>480660</v>
      </c>
      <c r="M1023">
        <v>436302</v>
      </c>
      <c r="N1023">
        <v>452938</v>
      </c>
      <c r="O1023">
        <v>413751</v>
      </c>
    </row>
    <row r="1024" spans="1:15" x14ac:dyDescent="0.3">
      <c r="A1024" t="str">
        <f t="shared" si="16"/>
        <v>TGSLD2-NCP ONPK</v>
      </c>
      <c r="B1024" t="s">
        <v>270</v>
      </c>
      <c r="C1024" t="s">
        <v>16</v>
      </c>
      <c r="D1024">
        <v>379439</v>
      </c>
      <c r="E1024">
        <v>358179</v>
      </c>
      <c r="F1024">
        <v>325696</v>
      </c>
      <c r="G1024">
        <v>348926</v>
      </c>
      <c r="H1024">
        <v>357202</v>
      </c>
      <c r="I1024">
        <v>386208</v>
      </c>
      <c r="J1024">
        <v>374619</v>
      </c>
      <c r="K1024">
        <v>398083</v>
      </c>
      <c r="L1024">
        <v>414868</v>
      </c>
      <c r="M1024">
        <v>366726</v>
      </c>
      <c r="N1024">
        <v>380213</v>
      </c>
      <c r="O1024">
        <v>348320</v>
      </c>
    </row>
    <row r="1025" spans="1:15" x14ac:dyDescent="0.3">
      <c r="A1025" t="str">
        <f t="shared" si="16"/>
        <v>TGSLD2-NCP OFFPK</v>
      </c>
      <c r="B1025" t="s">
        <v>270</v>
      </c>
      <c r="C1025" t="s">
        <v>17</v>
      </c>
      <c r="D1025">
        <v>441283</v>
      </c>
      <c r="E1025">
        <v>424809</v>
      </c>
      <c r="F1025">
        <v>391533</v>
      </c>
      <c r="G1025">
        <v>408103</v>
      </c>
      <c r="H1025">
        <v>418820</v>
      </c>
      <c r="I1025">
        <v>446607</v>
      </c>
      <c r="J1025">
        <v>427593</v>
      </c>
      <c r="K1025">
        <v>454973</v>
      </c>
      <c r="L1025">
        <v>476014</v>
      </c>
      <c r="M1025">
        <v>431369</v>
      </c>
      <c r="N1025">
        <v>451408</v>
      </c>
      <c r="O1025">
        <v>410783</v>
      </c>
    </row>
    <row r="1026" spans="1:15" x14ac:dyDescent="0.3">
      <c r="A1026" t="str">
        <f t="shared" si="16"/>
        <v>TGSLD2-GCP DATE</v>
      </c>
      <c r="B1026" t="s">
        <v>270</v>
      </c>
      <c r="C1026" t="s">
        <v>18</v>
      </c>
      <c r="D1026" t="s">
        <v>128</v>
      </c>
      <c r="E1026" t="s">
        <v>89</v>
      </c>
      <c r="F1026" t="s">
        <v>68</v>
      </c>
      <c r="G1026" t="s">
        <v>69</v>
      </c>
      <c r="H1026" t="s">
        <v>190</v>
      </c>
      <c r="I1026" t="s">
        <v>71</v>
      </c>
      <c r="J1026" t="s">
        <v>72</v>
      </c>
      <c r="K1026" t="s">
        <v>271</v>
      </c>
      <c r="L1026" t="s">
        <v>95</v>
      </c>
      <c r="M1026" t="s">
        <v>119</v>
      </c>
      <c r="N1026" t="s">
        <v>183</v>
      </c>
      <c r="O1026" t="s">
        <v>170</v>
      </c>
    </row>
    <row r="1027" spans="1:15" x14ac:dyDescent="0.3">
      <c r="A1027" t="str">
        <f t="shared" si="16"/>
        <v>TGSLD2-GCP TIME</v>
      </c>
      <c r="B1027" t="s">
        <v>270</v>
      </c>
      <c r="C1027" t="s">
        <v>31</v>
      </c>
      <c r="D1027" t="s">
        <v>35</v>
      </c>
      <c r="E1027" t="s">
        <v>77</v>
      </c>
      <c r="F1027" t="s">
        <v>79</v>
      </c>
      <c r="G1027" t="s">
        <v>78</v>
      </c>
      <c r="H1027" t="s">
        <v>32</v>
      </c>
      <c r="I1027" t="s">
        <v>32</v>
      </c>
      <c r="J1027" t="s">
        <v>32</v>
      </c>
      <c r="K1027" t="s">
        <v>78</v>
      </c>
      <c r="L1027" t="s">
        <v>78</v>
      </c>
      <c r="M1027" t="s">
        <v>32</v>
      </c>
      <c r="N1027" t="s">
        <v>35</v>
      </c>
      <c r="O1027" t="s">
        <v>77</v>
      </c>
    </row>
    <row r="1028" spans="1:15" x14ac:dyDescent="0.3">
      <c r="A1028" t="str">
        <f t="shared" si="16"/>
        <v>TGSLD2-GCP</v>
      </c>
      <c r="B1028" t="s">
        <v>270</v>
      </c>
      <c r="C1028" t="s">
        <v>36</v>
      </c>
      <c r="D1028">
        <v>354006</v>
      </c>
      <c r="E1028">
        <v>346208</v>
      </c>
      <c r="F1028">
        <v>316709</v>
      </c>
      <c r="G1028">
        <v>337405</v>
      </c>
      <c r="H1028">
        <v>338744</v>
      </c>
      <c r="I1028">
        <v>360551</v>
      </c>
      <c r="J1028">
        <v>343410</v>
      </c>
      <c r="K1028">
        <v>365959</v>
      </c>
      <c r="L1028">
        <v>384908</v>
      </c>
      <c r="M1028">
        <v>351669</v>
      </c>
      <c r="N1028">
        <v>373929</v>
      </c>
      <c r="O1028">
        <v>334840</v>
      </c>
    </row>
    <row r="1029" spans="1:15" x14ac:dyDescent="0.3">
      <c r="A1029" t="str">
        <f t="shared" ref="A1029:A1092" si="17">CONCATENATE(B1029,"-",C1029)</f>
        <v>TGSLD2-GCP ONPK</v>
      </c>
      <c r="B1029" t="s">
        <v>270</v>
      </c>
      <c r="C1029" t="s">
        <v>37</v>
      </c>
      <c r="D1029">
        <v>315292</v>
      </c>
      <c r="E1029">
        <v>303690</v>
      </c>
      <c r="F1029">
        <v>274441</v>
      </c>
      <c r="G1029">
        <v>307798</v>
      </c>
      <c r="H1029">
        <v>308507</v>
      </c>
      <c r="I1029">
        <v>333923</v>
      </c>
      <c r="J1029">
        <v>324111</v>
      </c>
      <c r="K1029">
        <v>339171</v>
      </c>
      <c r="L1029">
        <v>360536</v>
      </c>
      <c r="M1029">
        <v>324705</v>
      </c>
      <c r="N1029">
        <v>326163</v>
      </c>
      <c r="O1029">
        <v>296350</v>
      </c>
    </row>
    <row r="1030" spans="1:15" x14ac:dyDescent="0.3">
      <c r="A1030" t="str">
        <f t="shared" si="17"/>
        <v>TGSLD2-GCP OFFPK</v>
      </c>
      <c r="B1030" t="s">
        <v>270</v>
      </c>
      <c r="C1030" t="s">
        <v>38</v>
      </c>
      <c r="D1030">
        <v>354006</v>
      </c>
      <c r="E1030">
        <v>346208</v>
      </c>
      <c r="F1030">
        <v>316709</v>
      </c>
      <c r="G1030">
        <v>337405</v>
      </c>
      <c r="H1030">
        <v>338744</v>
      </c>
      <c r="I1030">
        <v>360551</v>
      </c>
      <c r="J1030">
        <v>343410</v>
      </c>
      <c r="K1030">
        <v>365959</v>
      </c>
      <c r="L1030">
        <v>384908</v>
      </c>
      <c r="M1030">
        <v>351669</v>
      </c>
      <c r="N1030">
        <v>373929</v>
      </c>
      <c r="O1030">
        <v>334840</v>
      </c>
    </row>
    <row r="1031" spans="1:15" x14ac:dyDescent="0.3">
      <c r="A1031" t="str">
        <f t="shared" si="17"/>
        <v>TGSLD2-CP</v>
      </c>
      <c r="B1031" t="s">
        <v>270</v>
      </c>
      <c r="C1031" t="s">
        <v>39</v>
      </c>
      <c r="D1031">
        <v>247004</v>
      </c>
      <c r="E1031">
        <v>326775</v>
      </c>
      <c r="F1031">
        <v>265142</v>
      </c>
      <c r="G1031">
        <v>291917</v>
      </c>
      <c r="H1031">
        <v>293308</v>
      </c>
      <c r="I1031">
        <v>325246</v>
      </c>
      <c r="J1031">
        <v>307838</v>
      </c>
      <c r="K1031">
        <v>325433</v>
      </c>
      <c r="L1031">
        <v>341951</v>
      </c>
      <c r="M1031">
        <v>323384</v>
      </c>
      <c r="N1031">
        <v>365158</v>
      </c>
      <c r="O1031">
        <v>289470</v>
      </c>
    </row>
    <row r="1032" spans="1:15" x14ac:dyDescent="0.3">
      <c r="A1032" t="str">
        <f t="shared" si="17"/>
        <v>TGSLD2-PERIOD START</v>
      </c>
      <c r="B1032" t="s">
        <v>270</v>
      </c>
      <c r="C1032" t="s">
        <v>40</v>
      </c>
      <c r="D1032" s="3">
        <v>41640</v>
      </c>
      <c r="E1032" s="3">
        <v>41671</v>
      </c>
      <c r="F1032" s="3">
        <v>41699</v>
      </c>
      <c r="G1032" s="3">
        <v>41730</v>
      </c>
      <c r="H1032" s="3">
        <v>41760</v>
      </c>
      <c r="I1032" s="3">
        <v>41791</v>
      </c>
      <c r="J1032" s="3">
        <v>41821</v>
      </c>
      <c r="K1032" s="3">
        <v>41852</v>
      </c>
      <c r="L1032" s="3">
        <v>41883</v>
      </c>
      <c r="M1032" s="3">
        <v>41913</v>
      </c>
      <c r="N1032" s="3">
        <v>41944</v>
      </c>
      <c r="O1032" s="3">
        <v>41974</v>
      </c>
    </row>
    <row r="1033" spans="1:15" x14ac:dyDescent="0.3">
      <c r="A1033" t="str">
        <f t="shared" si="17"/>
        <v>TGSLD2-NCP LF</v>
      </c>
      <c r="B1033" t="s">
        <v>270</v>
      </c>
      <c r="C1033" t="s">
        <v>41</v>
      </c>
      <c r="D1033" s="2">
        <v>0.62090000000000001</v>
      </c>
      <c r="E1033" s="2">
        <v>0.64500000000000002</v>
      </c>
      <c r="F1033" s="2">
        <v>0.6381</v>
      </c>
      <c r="G1033" s="2">
        <v>0.64070000000000005</v>
      </c>
      <c r="H1033" s="2">
        <v>0.65810000000000002</v>
      </c>
      <c r="I1033" s="2">
        <v>0.66139999999999999</v>
      </c>
      <c r="J1033" s="2">
        <v>0.67479999999999996</v>
      </c>
      <c r="K1033" s="2">
        <v>0.67210000000000003</v>
      </c>
      <c r="L1033" s="2">
        <v>0.67379999999999995</v>
      </c>
      <c r="M1033" s="2">
        <v>0.66010000000000002</v>
      </c>
      <c r="N1033" s="2">
        <v>0.61739999999999995</v>
      </c>
      <c r="O1033" s="2">
        <v>0.62749999999999995</v>
      </c>
    </row>
    <row r="1034" spans="1:15" x14ac:dyDescent="0.3">
      <c r="A1034" t="str">
        <f t="shared" si="17"/>
        <v>TGSLD2-NCP LF ONPK</v>
      </c>
      <c r="B1034" t="s">
        <v>270</v>
      </c>
      <c r="C1034" t="s">
        <v>42</v>
      </c>
      <c r="D1034" s="2">
        <v>0.72489999999999999</v>
      </c>
      <c r="E1034" s="2">
        <v>0.76280000000000003</v>
      </c>
      <c r="F1034" s="2">
        <v>0.75890000000000002</v>
      </c>
      <c r="G1034" s="2">
        <v>0.78200000000000003</v>
      </c>
      <c r="H1034" s="2">
        <v>0.79969999999999997</v>
      </c>
      <c r="I1034" s="2">
        <v>0.79010000000000002</v>
      </c>
      <c r="J1034" s="2">
        <v>0.7984</v>
      </c>
      <c r="K1034" s="2">
        <v>0.79669999999999996</v>
      </c>
      <c r="L1034" s="2">
        <v>0.80179999999999996</v>
      </c>
      <c r="M1034" s="2">
        <v>0.80430000000000001</v>
      </c>
      <c r="N1034" s="2">
        <v>0.7298</v>
      </c>
      <c r="O1034" s="2">
        <v>0.73419999999999996</v>
      </c>
    </row>
    <row r="1035" spans="1:15" x14ac:dyDescent="0.3">
      <c r="A1035" t="str">
        <f t="shared" si="17"/>
        <v>TGSLD2-NCP LF OFFPK</v>
      </c>
      <c r="B1035" t="s">
        <v>270</v>
      </c>
      <c r="C1035" t="s">
        <v>43</v>
      </c>
      <c r="D1035" s="2">
        <v>0.63060000000000005</v>
      </c>
      <c r="E1035" s="2">
        <v>0.64980000000000004</v>
      </c>
      <c r="F1035" s="2">
        <v>0.64190000000000003</v>
      </c>
      <c r="G1035" s="2">
        <v>0.64129999999999998</v>
      </c>
      <c r="H1035" s="2">
        <v>0.66010000000000002</v>
      </c>
      <c r="I1035" s="2">
        <v>0.66590000000000005</v>
      </c>
      <c r="J1035" s="2">
        <v>0.67620000000000002</v>
      </c>
      <c r="K1035" s="2">
        <v>0.67549999999999999</v>
      </c>
      <c r="L1035" s="2">
        <v>0.67390000000000005</v>
      </c>
      <c r="M1035" s="2">
        <v>0.66139999999999999</v>
      </c>
      <c r="N1035" s="2">
        <v>0.62080000000000002</v>
      </c>
      <c r="O1035" s="2">
        <v>0.63500000000000001</v>
      </c>
    </row>
    <row r="1036" spans="1:15" x14ac:dyDescent="0.3">
      <c r="A1036" t="str">
        <f t="shared" si="17"/>
        <v>TGSLD2-GCP CF</v>
      </c>
      <c r="B1036" t="s">
        <v>270</v>
      </c>
      <c r="C1036" t="s">
        <v>44</v>
      </c>
      <c r="D1036" s="2">
        <v>0.79210000000000003</v>
      </c>
      <c r="E1036" s="2">
        <v>0.81100000000000005</v>
      </c>
      <c r="F1036" s="2">
        <v>0.80700000000000005</v>
      </c>
      <c r="G1036" s="2">
        <v>0.8165</v>
      </c>
      <c r="H1036" s="2">
        <v>0.79959999999999998</v>
      </c>
      <c r="I1036" s="2">
        <v>0.7964</v>
      </c>
      <c r="J1036" s="2">
        <v>0.79410000000000003</v>
      </c>
      <c r="K1036" s="2">
        <v>0.79379999999999995</v>
      </c>
      <c r="L1036" s="2">
        <v>0.80079999999999996</v>
      </c>
      <c r="M1036" s="2">
        <v>0.80600000000000005</v>
      </c>
      <c r="N1036" s="2">
        <v>0.8256</v>
      </c>
      <c r="O1036" s="2">
        <v>0.80930000000000002</v>
      </c>
    </row>
    <row r="1037" spans="1:15" x14ac:dyDescent="0.3">
      <c r="A1037" t="str">
        <f t="shared" si="17"/>
        <v>TGSLD2-CP CF</v>
      </c>
      <c r="B1037" t="s">
        <v>270</v>
      </c>
      <c r="C1037" t="s">
        <v>45</v>
      </c>
      <c r="D1037" s="2">
        <v>0.55269999999999997</v>
      </c>
      <c r="E1037" s="2">
        <v>0.76539999999999997</v>
      </c>
      <c r="F1037" s="2">
        <v>0.67559999999999998</v>
      </c>
      <c r="G1037" s="2">
        <v>0.70640000000000003</v>
      </c>
      <c r="H1037" s="2">
        <v>0.69240000000000002</v>
      </c>
      <c r="I1037" s="2">
        <v>0.71850000000000003</v>
      </c>
      <c r="J1037" s="2">
        <v>0.71189999999999998</v>
      </c>
      <c r="K1037" s="2">
        <v>0.70589999999999997</v>
      </c>
      <c r="L1037" s="2">
        <v>0.71140000000000003</v>
      </c>
      <c r="M1037" s="2">
        <v>0.74119999999999997</v>
      </c>
      <c r="N1037" s="2">
        <v>0.80620000000000003</v>
      </c>
      <c r="O1037" s="2">
        <v>0.6996</v>
      </c>
    </row>
    <row r="1038" spans="1:15" x14ac:dyDescent="0.3">
      <c r="A1038" t="str">
        <f t="shared" si="17"/>
        <v>TGSLD2-GCP LF</v>
      </c>
      <c r="B1038" t="s">
        <v>270</v>
      </c>
      <c r="C1038" t="s">
        <v>46</v>
      </c>
      <c r="D1038" s="2">
        <v>0.78390000000000004</v>
      </c>
      <c r="E1038" s="2">
        <v>0.7954</v>
      </c>
      <c r="F1038" s="2">
        <v>0.79059999999999997</v>
      </c>
      <c r="G1038" s="2">
        <v>0.78469999999999995</v>
      </c>
      <c r="H1038" s="2">
        <v>0.82299999999999995</v>
      </c>
      <c r="I1038" s="2">
        <v>0.83050000000000002</v>
      </c>
      <c r="J1038" s="2">
        <v>0.84970000000000001</v>
      </c>
      <c r="K1038" s="2">
        <v>0.84660000000000002</v>
      </c>
      <c r="L1038" s="2">
        <v>0.84150000000000003</v>
      </c>
      <c r="M1038" s="2">
        <v>0.81899999999999995</v>
      </c>
      <c r="N1038" s="2">
        <v>0.74790000000000001</v>
      </c>
      <c r="O1038" s="2">
        <v>0.77539999999999998</v>
      </c>
    </row>
    <row r="1039" spans="1:15" x14ac:dyDescent="0.3">
      <c r="A1039" t="str">
        <f t="shared" si="17"/>
        <v>TGSLD2-GCP LF ONPK</v>
      </c>
      <c r="B1039" t="s">
        <v>270</v>
      </c>
      <c r="C1039" t="s">
        <v>47</v>
      </c>
      <c r="D1039" s="2">
        <v>0.87239999999999995</v>
      </c>
      <c r="E1039" s="2">
        <v>0.89970000000000006</v>
      </c>
      <c r="F1039" s="2">
        <v>0.90069999999999995</v>
      </c>
      <c r="G1039" s="2">
        <v>0.88639999999999997</v>
      </c>
      <c r="H1039" s="2">
        <v>0.92600000000000005</v>
      </c>
      <c r="I1039" s="2">
        <v>0.91379999999999995</v>
      </c>
      <c r="J1039" s="2">
        <v>0.92290000000000005</v>
      </c>
      <c r="K1039" s="2">
        <v>0.93510000000000004</v>
      </c>
      <c r="L1039" s="2">
        <v>0.92269999999999996</v>
      </c>
      <c r="M1039" s="2">
        <v>0.90839999999999999</v>
      </c>
      <c r="N1039" s="2">
        <v>0.85070000000000001</v>
      </c>
      <c r="O1039" s="2">
        <v>0.86299999999999999</v>
      </c>
    </row>
    <row r="1040" spans="1:15" x14ac:dyDescent="0.3">
      <c r="A1040" t="str">
        <f t="shared" si="17"/>
        <v>TGSLD2-GCP LF OFFPK</v>
      </c>
      <c r="B1040" t="s">
        <v>270</v>
      </c>
      <c r="C1040" t="s">
        <v>48</v>
      </c>
      <c r="D1040" s="2">
        <v>0.78610000000000002</v>
      </c>
      <c r="E1040" s="2">
        <v>0.79730000000000001</v>
      </c>
      <c r="F1040" s="2">
        <v>0.79359999999999997</v>
      </c>
      <c r="G1040" s="2">
        <v>0.77569999999999995</v>
      </c>
      <c r="H1040" s="2">
        <v>0.81610000000000005</v>
      </c>
      <c r="I1040" s="2">
        <v>0.82479999999999998</v>
      </c>
      <c r="J1040" s="2">
        <v>0.84189999999999998</v>
      </c>
      <c r="K1040" s="2">
        <v>0.83989999999999998</v>
      </c>
      <c r="L1040" s="2">
        <v>0.83340000000000003</v>
      </c>
      <c r="M1040" s="2">
        <v>0.81130000000000002</v>
      </c>
      <c r="N1040" s="2">
        <v>0.74939999999999996</v>
      </c>
      <c r="O1040" s="2">
        <v>0.77900000000000003</v>
      </c>
    </row>
    <row r="1041" spans="1:15" x14ac:dyDescent="0.3">
      <c r="A1041" t="str">
        <f t="shared" si="17"/>
        <v>TGSLD2-CP LF</v>
      </c>
      <c r="B1041" t="s">
        <v>270</v>
      </c>
      <c r="C1041" t="s">
        <v>49</v>
      </c>
      <c r="D1041" s="2">
        <v>1.1234999999999999</v>
      </c>
      <c r="E1041" s="2">
        <v>0.8427</v>
      </c>
      <c r="F1041" s="2">
        <v>0.94440000000000002</v>
      </c>
      <c r="G1041" s="2">
        <v>0.90700000000000003</v>
      </c>
      <c r="H1041" s="2">
        <v>0.95050000000000001</v>
      </c>
      <c r="I1041" s="2">
        <v>0.92059999999999997</v>
      </c>
      <c r="J1041" s="2">
        <v>0.94789999999999996</v>
      </c>
      <c r="K1041" s="2">
        <v>0.95209999999999995</v>
      </c>
      <c r="L1041" s="2">
        <v>0.94720000000000004</v>
      </c>
      <c r="M1041" s="2">
        <v>0.89059999999999995</v>
      </c>
      <c r="N1041" s="2">
        <v>0.76580000000000004</v>
      </c>
      <c r="O1041" s="2">
        <v>0.89700000000000002</v>
      </c>
    </row>
    <row r="1042" spans="1:15" x14ac:dyDescent="0.3">
      <c r="A1042" t="str">
        <f t="shared" si="17"/>
        <v>TGSLD2-REL PREC:</v>
      </c>
      <c r="B1042" t="s">
        <v>270</v>
      </c>
      <c r="C1042" t="s">
        <v>50</v>
      </c>
    </row>
    <row r="1043" spans="1:15" x14ac:dyDescent="0.3">
      <c r="A1043" t="str">
        <f t="shared" si="17"/>
        <v>TGSLD2-NCP RP</v>
      </c>
      <c r="B1043" t="s">
        <v>270</v>
      </c>
      <c r="C1043" t="s">
        <v>51</v>
      </c>
      <c r="D1043" s="2">
        <v>6.1999999999999998E-3</v>
      </c>
      <c r="E1043" s="2">
        <v>5.8999999999999999E-3</v>
      </c>
      <c r="F1043" s="2">
        <v>6.0000000000000001E-3</v>
      </c>
      <c r="G1043" s="2">
        <v>5.7000000000000002E-3</v>
      </c>
      <c r="H1043" s="2">
        <v>5.8999999999999999E-3</v>
      </c>
      <c r="I1043" s="2">
        <v>7.7000000000000002E-3</v>
      </c>
      <c r="J1043" s="2">
        <v>6.6E-3</v>
      </c>
      <c r="K1043" s="2">
        <v>7.7999999999999996E-3</v>
      </c>
      <c r="L1043" s="2">
        <v>6.4000000000000003E-3</v>
      </c>
      <c r="M1043" s="2">
        <v>7.4999999999999997E-3</v>
      </c>
      <c r="N1043" s="2">
        <v>0</v>
      </c>
      <c r="O1043" s="2">
        <v>0</v>
      </c>
    </row>
    <row r="1044" spans="1:15" x14ac:dyDescent="0.3">
      <c r="A1044" t="str">
        <f t="shared" si="17"/>
        <v>TGSLD2-NCP RP ONPK</v>
      </c>
      <c r="B1044" t="s">
        <v>270</v>
      </c>
      <c r="C1044" t="s">
        <v>52</v>
      </c>
      <c r="D1044" s="2">
        <v>5.3E-3</v>
      </c>
      <c r="E1044" s="2">
        <v>4.8999999999999998E-3</v>
      </c>
      <c r="F1044" s="2">
        <v>6.1999999999999998E-3</v>
      </c>
      <c r="G1044" s="2">
        <v>6.1000000000000004E-3</v>
      </c>
      <c r="H1044" s="2">
        <v>5.8999999999999999E-3</v>
      </c>
      <c r="I1044" s="2">
        <v>7.9000000000000008E-3</v>
      </c>
      <c r="J1044" s="2">
        <v>6.3E-3</v>
      </c>
      <c r="K1044" s="2">
        <v>8.5000000000000006E-3</v>
      </c>
      <c r="L1044" s="2">
        <v>6.7000000000000002E-3</v>
      </c>
      <c r="M1044" s="2">
        <v>6.3E-3</v>
      </c>
      <c r="N1044" s="2">
        <v>0</v>
      </c>
      <c r="O1044" s="2">
        <v>0</v>
      </c>
    </row>
    <row r="1045" spans="1:15" x14ac:dyDescent="0.3">
      <c r="A1045" t="str">
        <f t="shared" si="17"/>
        <v>TGSLD2-NCP RP OFFPK</v>
      </c>
      <c r="B1045" t="s">
        <v>270</v>
      </c>
      <c r="C1045" t="s">
        <v>53</v>
      </c>
      <c r="D1045" s="2">
        <v>6.1000000000000004E-3</v>
      </c>
      <c r="E1045" s="2">
        <v>5.7999999999999996E-3</v>
      </c>
      <c r="F1045" s="2">
        <v>6.0000000000000001E-3</v>
      </c>
      <c r="G1045" s="2">
        <v>5.7000000000000002E-3</v>
      </c>
      <c r="H1045" s="2">
        <v>6.1000000000000004E-3</v>
      </c>
      <c r="I1045" s="2">
        <v>7.7000000000000002E-3</v>
      </c>
      <c r="J1045" s="2">
        <v>6.6E-3</v>
      </c>
      <c r="K1045" s="2">
        <v>7.7999999999999996E-3</v>
      </c>
      <c r="L1045" s="2">
        <v>6.4000000000000003E-3</v>
      </c>
      <c r="M1045" s="2">
        <v>7.4999999999999997E-3</v>
      </c>
      <c r="N1045" s="2">
        <v>0</v>
      </c>
      <c r="O1045" s="2">
        <v>0</v>
      </c>
    </row>
    <row r="1046" spans="1:15" x14ac:dyDescent="0.3">
      <c r="A1046" t="str">
        <f t="shared" si="17"/>
        <v>TGSLD2-GCP RP</v>
      </c>
      <c r="B1046" t="s">
        <v>270</v>
      </c>
      <c r="C1046" t="s">
        <v>54</v>
      </c>
      <c r="D1046" s="2">
        <v>4.4999999999999997E-3</v>
      </c>
      <c r="E1046" s="2">
        <v>5.0000000000000001E-3</v>
      </c>
      <c r="F1046" s="2">
        <v>5.1999999999999998E-3</v>
      </c>
      <c r="G1046" s="2">
        <v>5.3E-3</v>
      </c>
      <c r="H1046" s="2">
        <v>4.7999999999999996E-3</v>
      </c>
      <c r="I1046" s="2">
        <v>5.1999999999999998E-3</v>
      </c>
      <c r="J1046" s="2">
        <v>4.7000000000000002E-3</v>
      </c>
      <c r="K1046" s="2">
        <v>5.1000000000000004E-3</v>
      </c>
      <c r="L1046" s="2">
        <v>3.7000000000000002E-3</v>
      </c>
      <c r="M1046" s="2">
        <v>5.1000000000000004E-3</v>
      </c>
      <c r="N1046" s="2">
        <v>0</v>
      </c>
      <c r="O1046" s="2">
        <v>0</v>
      </c>
    </row>
    <row r="1047" spans="1:15" x14ac:dyDescent="0.3">
      <c r="A1047" t="str">
        <f t="shared" si="17"/>
        <v>TGSLD2-GCP RP ONPK</v>
      </c>
      <c r="B1047" t="s">
        <v>270</v>
      </c>
      <c r="C1047" t="s">
        <v>55</v>
      </c>
      <c r="D1047" s="2">
        <v>4.3E-3</v>
      </c>
      <c r="E1047" s="2">
        <v>4.7000000000000002E-3</v>
      </c>
      <c r="F1047" s="2">
        <v>5.7999999999999996E-3</v>
      </c>
      <c r="G1047" s="2">
        <v>6.6E-3</v>
      </c>
      <c r="H1047" s="2">
        <v>5.8999999999999999E-3</v>
      </c>
      <c r="I1047" s="2">
        <v>6.7999999999999996E-3</v>
      </c>
      <c r="J1047" s="2">
        <v>5.4999999999999997E-3</v>
      </c>
      <c r="K1047" s="2">
        <v>7.6E-3</v>
      </c>
      <c r="L1047" s="2">
        <v>5.8999999999999999E-3</v>
      </c>
      <c r="M1047" s="2">
        <v>6.1999999999999998E-3</v>
      </c>
      <c r="N1047" s="2">
        <v>0</v>
      </c>
      <c r="O1047" s="2">
        <v>0</v>
      </c>
    </row>
    <row r="1048" spans="1:15" x14ac:dyDescent="0.3">
      <c r="A1048" t="str">
        <f t="shared" si="17"/>
        <v>TGSLD2-GCP RP OFFPK</v>
      </c>
      <c r="B1048" t="s">
        <v>270</v>
      </c>
      <c r="C1048" t="s">
        <v>56</v>
      </c>
      <c r="D1048" s="2">
        <v>4.4999999999999997E-3</v>
      </c>
      <c r="E1048" s="2">
        <v>5.0000000000000001E-3</v>
      </c>
      <c r="F1048" s="2">
        <v>5.1999999999999998E-3</v>
      </c>
      <c r="G1048" s="2">
        <v>5.3E-3</v>
      </c>
      <c r="H1048" s="2">
        <v>4.7999999999999996E-3</v>
      </c>
      <c r="I1048" s="2">
        <v>5.1999999999999998E-3</v>
      </c>
      <c r="J1048" s="2">
        <v>4.7000000000000002E-3</v>
      </c>
      <c r="K1048" s="2">
        <v>5.1000000000000004E-3</v>
      </c>
      <c r="L1048" s="2">
        <v>3.7000000000000002E-3</v>
      </c>
      <c r="M1048" s="2">
        <v>5.1000000000000004E-3</v>
      </c>
      <c r="N1048" s="2">
        <v>0</v>
      </c>
      <c r="O1048" s="2">
        <v>0</v>
      </c>
    </row>
    <row r="1049" spans="1:15" x14ac:dyDescent="0.3">
      <c r="A1049" t="str">
        <f t="shared" si="17"/>
        <v>TGSLD2-CP RP</v>
      </c>
      <c r="B1049" t="s">
        <v>270</v>
      </c>
      <c r="C1049" t="s">
        <v>57</v>
      </c>
      <c r="D1049" s="2">
        <v>7.0000000000000001E-3</v>
      </c>
      <c r="E1049" s="2">
        <v>4.4999999999999997E-3</v>
      </c>
      <c r="F1049" s="2">
        <v>4.8999999999999998E-3</v>
      </c>
      <c r="G1049" s="2">
        <v>5.7000000000000002E-3</v>
      </c>
      <c r="H1049" s="2">
        <v>5.5999999999999999E-3</v>
      </c>
      <c r="I1049" s="2">
        <v>6.8999999999999999E-3</v>
      </c>
      <c r="J1049" s="2">
        <v>8.0999999999999996E-3</v>
      </c>
      <c r="K1049" s="2">
        <v>8.8999999999999999E-3</v>
      </c>
      <c r="L1049" s="2">
        <v>6.7000000000000002E-3</v>
      </c>
      <c r="M1049" s="2">
        <v>6.1000000000000004E-3</v>
      </c>
      <c r="N1049" s="2">
        <v>0</v>
      </c>
      <c r="O1049" s="2">
        <v>0</v>
      </c>
    </row>
    <row r="1050" spans="1:15" x14ac:dyDescent="0.3">
      <c r="A1050" t="str">
        <f t="shared" si="17"/>
        <v>TGSLD2-SAMPLE SIZE:</v>
      </c>
      <c r="B1050" t="s">
        <v>270</v>
      </c>
      <c r="C1050" t="s">
        <v>58</v>
      </c>
    </row>
    <row r="1051" spans="1:15" x14ac:dyDescent="0.3">
      <c r="A1051" t="str">
        <f t="shared" si="17"/>
        <v>TGSLD2-GCPSZ</v>
      </c>
      <c r="B1051" t="s">
        <v>270</v>
      </c>
      <c r="C1051" t="s">
        <v>59</v>
      </c>
      <c r="D1051">
        <v>150</v>
      </c>
      <c r="E1051">
        <v>150</v>
      </c>
      <c r="F1051">
        <v>149</v>
      </c>
      <c r="G1051">
        <v>149</v>
      </c>
      <c r="H1051">
        <v>148</v>
      </c>
      <c r="I1051">
        <v>146</v>
      </c>
      <c r="J1051">
        <v>146</v>
      </c>
      <c r="K1051">
        <v>149</v>
      </c>
      <c r="L1051">
        <v>151</v>
      </c>
      <c r="M1051">
        <v>150</v>
      </c>
      <c r="N1051">
        <v>151</v>
      </c>
      <c r="O1051">
        <v>150</v>
      </c>
    </row>
    <row r="1052" spans="1:15" x14ac:dyDescent="0.3">
      <c r="A1052" t="str">
        <f t="shared" si="17"/>
        <v>TGSLD2-GCPSZ ONPK</v>
      </c>
      <c r="B1052" t="s">
        <v>270</v>
      </c>
      <c r="C1052" t="s">
        <v>60</v>
      </c>
      <c r="D1052">
        <v>150</v>
      </c>
      <c r="E1052">
        <v>150</v>
      </c>
      <c r="F1052">
        <v>149</v>
      </c>
      <c r="G1052">
        <v>149</v>
      </c>
      <c r="H1052">
        <v>148</v>
      </c>
      <c r="I1052">
        <v>146</v>
      </c>
      <c r="J1052">
        <v>146</v>
      </c>
      <c r="K1052">
        <v>149</v>
      </c>
      <c r="L1052">
        <v>151</v>
      </c>
      <c r="M1052">
        <v>150</v>
      </c>
      <c r="N1052">
        <v>151</v>
      </c>
      <c r="O1052">
        <v>150</v>
      </c>
    </row>
    <row r="1053" spans="1:15" x14ac:dyDescent="0.3">
      <c r="A1053" t="str">
        <f t="shared" si="17"/>
        <v>TGSLD2-GCPSZ OFFPK</v>
      </c>
      <c r="B1053" t="s">
        <v>270</v>
      </c>
      <c r="C1053" t="s">
        <v>61</v>
      </c>
      <c r="D1053">
        <v>150</v>
      </c>
      <c r="E1053">
        <v>150</v>
      </c>
      <c r="F1053">
        <v>149</v>
      </c>
      <c r="G1053">
        <v>149</v>
      </c>
      <c r="H1053">
        <v>148</v>
      </c>
      <c r="I1053">
        <v>146</v>
      </c>
      <c r="J1053">
        <v>146</v>
      </c>
      <c r="K1053">
        <v>149</v>
      </c>
      <c r="L1053">
        <v>151</v>
      </c>
      <c r="M1053">
        <v>150</v>
      </c>
      <c r="N1053">
        <v>151</v>
      </c>
      <c r="O1053">
        <v>150</v>
      </c>
    </row>
    <row r="1054" spans="1:15" x14ac:dyDescent="0.3">
      <c r="A1054" t="str">
        <f t="shared" si="17"/>
        <v>TGSLD2-CPSZ</v>
      </c>
      <c r="B1054" t="s">
        <v>270</v>
      </c>
      <c r="C1054" t="s">
        <v>62</v>
      </c>
      <c r="D1054">
        <v>150</v>
      </c>
      <c r="E1054">
        <v>150</v>
      </c>
      <c r="F1054">
        <v>149</v>
      </c>
      <c r="G1054">
        <v>149</v>
      </c>
      <c r="H1054">
        <v>148</v>
      </c>
      <c r="I1054">
        <v>146</v>
      </c>
      <c r="J1054">
        <v>146</v>
      </c>
      <c r="K1054">
        <v>149</v>
      </c>
      <c r="L1054">
        <v>151</v>
      </c>
      <c r="M1054">
        <v>150</v>
      </c>
      <c r="N1054">
        <v>151</v>
      </c>
      <c r="O1054">
        <v>150</v>
      </c>
    </row>
    <row r="1055" spans="1:15" x14ac:dyDescent="0.3">
      <c r="A1055" t="str">
        <f t="shared" si="17"/>
        <v>TGSLD2-STD DEV OF R</v>
      </c>
      <c r="B1055" t="s">
        <v>270</v>
      </c>
      <c r="C1055" t="s">
        <v>80</v>
      </c>
    </row>
    <row r="1056" spans="1:15" x14ac:dyDescent="0.3">
      <c r="A1056" t="str">
        <f t="shared" si="17"/>
        <v>TGSLD2-SDR GCP</v>
      </c>
      <c r="B1056" t="s">
        <v>270</v>
      </c>
      <c r="C1056" t="s">
        <v>81</v>
      </c>
      <c r="D1056">
        <v>681.98400000000004</v>
      </c>
      <c r="E1056">
        <v>736.85500000000002</v>
      </c>
      <c r="F1056">
        <v>699.56899999999996</v>
      </c>
      <c r="G1056">
        <v>766.19299999999998</v>
      </c>
      <c r="H1056">
        <v>695.25099999999998</v>
      </c>
      <c r="I1056">
        <v>647.99199999999996</v>
      </c>
      <c r="J1056">
        <v>686.58</v>
      </c>
      <c r="K1056">
        <v>558.11300000000006</v>
      </c>
      <c r="L1056">
        <v>496.81700000000001</v>
      </c>
      <c r="M1056">
        <v>622.86900000000003</v>
      </c>
      <c r="N1056">
        <v>855.07600000000002</v>
      </c>
      <c r="O1056">
        <v>739.20699999999999</v>
      </c>
    </row>
    <row r="1057" spans="1:15" x14ac:dyDescent="0.3">
      <c r="A1057" t="str">
        <f t="shared" si="17"/>
        <v>TGSLD2-SDR GCP ONPK</v>
      </c>
      <c r="B1057" t="s">
        <v>270</v>
      </c>
      <c r="C1057" t="s">
        <v>82</v>
      </c>
      <c r="D1057">
        <v>579.90499999999997</v>
      </c>
      <c r="E1057">
        <v>615.46</v>
      </c>
      <c r="F1057">
        <v>675.59100000000001</v>
      </c>
      <c r="G1057">
        <v>861.13</v>
      </c>
      <c r="H1057">
        <v>771.86099999999999</v>
      </c>
      <c r="I1057">
        <v>787.94299999999998</v>
      </c>
      <c r="J1057">
        <v>757.21900000000005</v>
      </c>
      <c r="K1057">
        <v>775.24</v>
      </c>
      <c r="L1057">
        <v>741.779</v>
      </c>
      <c r="M1057">
        <v>695.16600000000005</v>
      </c>
      <c r="N1057">
        <v>734.10900000000004</v>
      </c>
      <c r="O1057">
        <v>616.61400000000003</v>
      </c>
    </row>
    <row r="1058" spans="1:15" x14ac:dyDescent="0.3">
      <c r="A1058" t="str">
        <f t="shared" si="17"/>
        <v>TGSLD2-SDR GCP OFFPK</v>
      </c>
      <c r="B1058" t="s">
        <v>270</v>
      </c>
      <c r="C1058" t="s">
        <v>83</v>
      </c>
      <c r="D1058">
        <v>681.98400000000004</v>
      </c>
      <c r="E1058">
        <v>736.85500000000002</v>
      </c>
      <c r="F1058">
        <v>699.56899999999996</v>
      </c>
      <c r="G1058">
        <v>766.19299999999998</v>
      </c>
      <c r="H1058">
        <v>695.25099999999998</v>
      </c>
      <c r="I1058">
        <v>647.99199999999996</v>
      </c>
      <c r="J1058">
        <v>686.58</v>
      </c>
      <c r="K1058">
        <v>558.11300000000006</v>
      </c>
      <c r="L1058">
        <v>496.81700000000001</v>
      </c>
      <c r="M1058">
        <v>622.86900000000003</v>
      </c>
      <c r="N1058">
        <v>855.07600000000002</v>
      </c>
      <c r="O1058">
        <v>739.20699999999999</v>
      </c>
    </row>
    <row r="1059" spans="1:15" x14ac:dyDescent="0.3">
      <c r="A1059" t="str">
        <f t="shared" si="17"/>
        <v>TGSLD2-SDR CP</v>
      </c>
      <c r="B1059" t="s">
        <v>270</v>
      </c>
      <c r="C1059" t="s">
        <v>84</v>
      </c>
      <c r="D1059">
        <v>735.33900000000006</v>
      </c>
      <c r="E1059">
        <v>629.77599999999995</v>
      </c>
      <c r="F1059">
        <v>554.91700000000003</v>
      </c>
      <c r="G1059">
        <v>709.76599999999996</v>
      </c>
      <c r="H1059">
        <v>696.93399999999997</v>
      </c>
      <c r="I1059">
        <v>781.34199999999998</v>
      </c>
      <c r="J1059">
        <v>1061.768</v>
      </c>
      <c r="K1059">
        <v>868.423</v>
      </c>
      <c r="L1059">
        <v>797.06700000000001</v>
      </c>
      <c r="M1059">
        <v>682.351</v>
      </c>
      <c r="N1059">
        <v>821.048</v>
      </c>
      <c r="O1059">
        <v>694.46799999999996</v>
      </c>
    </row>
    <row r="1060" spans="1:15" x14ac:dyDescent="0.3">
      <c r="A1060" t="str">
        <f t="shared" si="17"/>
        <v xml:space="preserve">TGSLD3 -Total GSLD(T)-3 General Service Large Demand 3 including TOU (2000+ KW) </v>
      </c>
      <c r="B1060" t="s">
        <v>272</v>
      </c>
      <c r="C1060" t="s">
        <v>273</v>
      </c>
    </row>
    <row r="1061" spans="1:15" x14ac:dyDescent="0.3">
      <c r="A1061" t="str">
        <f t="shared" si="17"/>
        <v xml:space="preserve">TGSLD3-MONTH </v>
      </c>
      <c r="B1061" t="s">
        <v>274</v>
      </c>
      <c r="C1061" t="s">
        <v>3</v>
      </c>
      <c r="D1061" s="1">
        <v>41640</v>
      </c>
      <c r="E1061" s="1">
        <v>41671</v>
      </c>
      <c r="F1061" s="1">
        <v>41699</v>
      </c>
      <c r="G1061" s="1">
        <v>41730</v>
      </c>
      <c r="H1061" s="1">
        <v>41760</v>
      </c>
      <c r="I1061" s="1">
        <v>41791</v>
      </c>
      <c r="J1061" s="1">
        <v>41821</v>
      </c>
      <c r="K1061" s="1">
        <v>41852</v>
      </c>
      <c r="L1061" s="1">
        <v>41883</v>
      </c>
      <c r="M1061" s="1">
        <v>41913</v>
      </c>
      <c r="N1061" s="1">
        <v>41944</v>
      </c>
      <c r="O1061" s="1">
        <v>41974</v>
      </c>
    </row>
    <row r="1062" spans="1:15" x14ac:dyDescent="0.3">
      <c r="A1062" t="str">
        <f t="shared" si="17"/>
        <v xml:space="preserve">TGSLD3-CUSTOMERS </v>
      </c>
      <c r="B1062" t="s">
        <v>274</v>
      </c>
      <c r="C1062" t="s">
        <v>4</v>
      </c>
      <c r="D1062">
        <v>7</v>
      </c>
      <c r="E1062">
        <v>7</v>
      </c>
      <c r="F1062">
        <v>7</v>
      </c>
      <c r="G1062">
        <v>7</v>
      </c>
      <c r="H1062">
        <v>7</v>
      </c>
      <c r="I1062">
        <v>7</v>
      </c>
      <c r="J1062">
        <v>7</v>
      </c>
      <c r="K1062">
        <v>7</v>
      </c>
      <c r="L1062">
        <v>7</v>
      </c>
      <c r="M1062">
        <v>7</v>
      </c>
      <c r="N1062">
        <v>7</v>
      </c>
      <c r="O1062">
        <v>7</v>
      </c>
    </row>
    <row r="1063" spans="1:15" x14ac:dyDescent="0.3">
      <c r="A1063" t="str">
        <f t="shared" si="17"/>
        <v xml:space="preserve">TGSLD3-SALES </v>
      </c>
      <c r="B1063" t="s">
        <v>274</v>
      </c>
      <c r="C1063" t="s">
        <v>5</v>
      </c>
      <c r="D1063">
        <v>13740600</v>
      </c>
      <c r="E1063">
        <v>13836683</v>
      </c>
      <c r="F1063">
        <v>12361000</v>
      </c>
      <c r="G1063">
        <v>13330800</v>
      </c>
      <c r="H1063">
        <v>15069645</v>
      </c>
      <c r="I1063">
        <v>15658698</v>
      </c>
      <c r="J1063">
        <v>12950787</v>
      </c>
      <c r="K1063">
        <v>14811200</v>
      </c>
      <c r="L1063">
        <v>12769600</v>
      </c>
      <c r="M1063">
        <v>14069200</v>
      </c>
      <c r="N1063">
        <v>11011800</v>
      </c>
      <c r="O1063">
        <v>11704400</v>
      </c>
    </row>
    <row r="1064" spans="1:15" x14ac:dyDescent="0.3">
      <c r="A1064" t="str">
        <f t="shared" si="17"/>
        <v>TGSLD3-KW</v>
      </c>
      <c r="B1064" t="s">
        <v>274</v>
      </c>
      <c r="C1064" t="s">
        <v>6</v>
      </c>
    </row>
    <row r="1065" spans="1:15" x14ac:dyDescent="0.3">
      <c r="A1065" t="str">
        <f t="shared" si="17"/>
        <v>TGSLD3-N</v>
      </c>
      <c r="B1065" t="s">
        <v>274</v>
      </c>
      <c r="C1065" t="s">
        <v>7</v>
      </c>
      <c r="D1065">
        <v>8</v>
      </c>
      <c r="E1065">
        <v>8</v>
      </c>
      <c r="F1065">
        <v>8</v>
      </c>
      <c r="G1065">
        <v>8</v>
      </c>
      <c r="H1065">
        <v>8</v>
      </c>
      <c r="I1065">
        <v>8</v>
      </c>
      <c r="J1065">
        <v>8</v>
      </c>
      <c r="K1065">
        <v>8</v>
      </c>
      <c r="L1065">
        <v>8</v>
      </c>
      <c r="M1065">
        <v>8</v>
      </c>
      <c r="N1065">
        <v>9</v>
      </c>
      <c r="O1065">
        <v>9</v>
      </c>
    </row>
    <row r="1066" spans="1:15" x14ac:dyDescent="0.3">
      <c r="A1066" t="str">
        <f t="shared" si="17"/>
        <v>TGSLD3-RLR ENERGY:</v>
      </c>
      <c r="B1066" t="s">
        <v>274</v>
      </c>
      <c r="C1066" t="s">
        <v>8</v>
      </c>
    </row>
    <row r="1067" spans="1:15" x14ac:dyDescent="0.3">
      <c r="A1067" t="str">
        <f t="shared" si="17"/>
        <v>TGSLD3-KWH</v>
      </c>
      <c r="B1067" t="s">
        <v>274</v>
      </c>
      <c r="C1067" t="s">
        <v>9</v>
      </c>
      <c r="D1067">
        <v>14051374</v>
      </c>
      <c r="E1067">
        <v>12312425</v>
      </c>
      <c r="F1067">
        <v>12910835</v>
      </c>
      <c r="G1067">
        <v>14990990</v>
      </c>
      <c r="H1067">
        <v>16392533</v>
      </c>
      <c r="I1067">
        <v>12134684</v>
      </c>
      <c r="J1067">
        <v>12852819</v>
      </c>
      <c r="K1067">
        <v>13935670</v>
      </c>
      <c r="L1067">
        <v>12577830</v>
      </c>
      <c r="M1067">
        <v>14023508</v>
      </c>
      <c r="N1067">
        <v>11709232</v>
      </c>
      <c r="O1067">
        <v>14467182</v>
      </c>
    </row>
    <row r="1068" spans="1:15" x14ac:dyDescent="0.3">
      <c r="A1068" t="str">
        <f t="shared" si="17"/>
        <v>TGSLD3-KWH ONPK</v>
      </c>
      <c r="B1068" t="s">
        <v>274</v>
      </c>
      <c r="C1068" t="s">
        <v>10</v>
      </c>
      <c r="D1068">
        <v>3242970</v>
      </c>
      <c r="E1068">
        <v>2811192</v>
      </c>
      <c r="F1068">
        <v>2886249</v>
      </c>
      <c r="G1068">
        <v>4614329</v>
      </c>
      <c r="H1068">
        <v>4700750</v>
      </c>
      <c r="I1068">
        <v>3265563</v>
      </c>
      <c r="J1068">
        <v>3674858</v>
      </c>
      <c r="K1068">
        <v>3960742</v>
      </c>
      <c r="L1068">
        <v>3456007</v>
      </c>
      <c r="M1068">
        <v>4416089</v>
      </c>
      <c r="N1068">
        <v>2462865</v>
      </c>
      <c r="O1068">
        <v>3375679</v>
      </c>
    </row>
    <row r="1069" spans="1:15" x14ac:dyDescent="0.3">
      <c r="A1069" t="str">
        <f t="shared" si="17"/>
        <v>TGSLD3-KWH OFFPK</v>
      </c>
      <c r="B1069" t="s">
        <v>274</v>
      </c>
      <c r="C1069" t="s">
        <v>11</v>
      </c>
      <c r="D1069">
        <v>10808404</v>
      </c>
      <c r="E1069">
        <v>9501232</v>
      </c>
      <c r="F1069">
        <v>10024586</v>
      </c>
      <c r="G1069">
        <v>10376661</v>
      </c>
      <c r="H1069">
        <v>11691783</v>
      </c>
      <c r="I1069">
        <v>8869121</v>
      </c>
      <c r="J1069">
        <v>9177961</v>
      </c>
      <c r="K1069">
        <v>9974928</v>
      </c>
      <c r="L1069">
        <v>9121823</v>
      </c>
      <c r="M1069">
        <v>9607419</v>
      </c>
      <c r="N1069">
        <v>9246367</v>
      </c>
      <c r="O1069">
        <v>11091503</v>
      </c>
    </row>
    <row r="1070" spans="1:15" x14ac:dyDescent="0.3">
      <c r="A1070" t="str">
        <f t="shared" si="17"/>
        <v>TGSLD3-KWH ONPK%</v>
      </c>
      <c r="B1070" t="s">
        <v>274</v>
      </c>
      <c r="C1070" t="s">
        <v>12</v>
      </c>
      <c r="D1070" s="2">
        <v>0.23079</v>
      </c>
      <c r="E1070" s="2">
        <v>0.22832</v>
      </c>
      <c r="F1070" s="2">
        <v>0.22355</v>
      </c>
      <c r="G1070" s="2">
        <v>0.30780999999999997</v>
      </c>
      <c r="H1070" s="2">
        <v>0.28676000000000001</v>
      </c>
      <c r="I1070" s="2">
        <v>0.26911000000000002</v>
      </c>
      <c r="J1070" s="2">
        <v>0.28592000000000001</v>
      </c>
      <c r="K1070" s="2">
        <v>0.28421999999999997</v>
      </c>
      <c r="L1070" s="2">
        <v>0.27477000000000001</v>
      </c>
      <c r="M1070" s="2">
        <v>0.31491000000000002</v>
      </c>
      <c r="N1070" s="2">
        <v>0.21034</v>
      </c>
      <c r="O1070" s="2">
        <v>0.23333000000000001</v>
      </c>
    </row>
    <row r="1071" spans="1:15" x14ac:dyDescent="0.3">
      <c r="A1071" t="str">
        <f t="shared" si="17"/>
        <v>TGSLD3-KWH OFFPK%</v>
      </c>
      <c r="B1071" t="s">
        <v>274</v>
      </c>
      <c r="C1071" t="s">
        <v>13</v>
      </c>
      <c r="D1071" s="2">
        <v>0.76920999999999995</v>
      </c>
      <c r="E1071" s="2">
        <v>0.77168000000000003</v>
      </c>
      <c r="F1071" s="2">
        <v>0.77644999999999997</v>
      </c>
      <c r="G1071" s="2">
        <v>0.69218999999999997</v>
      </c>
      <c r="H1071" s="2">
        <v>0.71323999999999999</v>
      </c>
      <c r="I1071" s="2">
        <v>0.73089000000000004</v>
      </c>
      <c r="J1071" s="2">
        <v>0.71408000000000005</v>
      </c>
      <c r="K1071" s="2">
        <v>0.71577999999999997</v>
      </c>
      <c r="L1071" s="2">
        <v>0.72523000000000004</v>
      </c>
      <c r="M1071" s="2">
        <v>0.68508999999999998</v>
      </c>
      <c r="N1071" s="2">
        <v>0.78966000000000003</v>
      </c>
      <c r="O1071" s="2">
        <v>0.76666999999999996</v>
      </c>
    </row>
    <row r="1072" spans="1:15" x14ac:dyDescent="0.3">
      <c r="A1072" t="str">
        <f t="shared" si="17"/>
        <v>TGSLD3-DEMAND (KW):</v>
      </c>
      <c r="B1072" t="s">
        <v>274</v>
      </c>
      <c r="C1072" t="s">
        <v>14</v>
      </c>
    </row>
    <row r="1073" spans="1:15" x14ac:dyDescent="0.3">
      <c r="A1073" t="str">
        <f t="shared" si="17"/>
        <v>TGSLD3-NCP</v>
      </c>
      <c r="B1073" t="s">
        <v>274</v>
      </c>
      <c r="C1073" t="s">
        <v>15</v>
      </c>
      <c r="D1073">
        <v>31597</v>
      </c>
      <c r="E1073">
        <v>32420</v>
      </c>
      <c r="F1073">
        <v>31244</v>
      </c>
      <c r="G1073">
        <v>37329</v>
      </c>
      <c r="H1073">
        <v>37663</v>
      </c>
      <c r="I1073">
        <v>29860</v>
      </c>
      <c r="J1073">
        <v>30407</v>
      </c>
      <c r="K1073">
        <v>30465</v>
      </c>
      <c r="L1073">
        <v>30515</v>
      </c>
      <c r="M1073">
        <v>29255</v>
      </c>
      <c r="N1073">
        <v>34428</v>
      </c>
      <c r="O1073">
        <v>35529</v>
      </c>
    </row>
    <row r="1074" spans="1:15" x14ac:dyDescent="0.3">
      <c r="A1074" t="str">
        <f t="shared" si="17"/>
        <v>TGSLD3-NCP ONPK</v>
      </c>
      <c r="B1074" t="s">
        <v>274</v>
      </c>
      <c r="C1074" t="s">
        <v>16</v>
      </c>
      <c r="D1074">
        <v>23754</v>
      </c>
      <c r="E1074">
        <v>23713</v>
      </c>
      <c r="F1074">
        <v>22811</v>
      </c>
      <c r="G1074">
        <v>36751</v>
      </c>
      <c r="H1074">
        <v>37272</v>
      </c>
      <c r="I1074">
        <v>22695</v>
      </c>
      <c r="J1074">
        <v>23234</v>
      </c>
      <c r="K1074">
        <v>30116</v>
      </c>
      <c r="L1074">
        <v>23246</v>
      </c>
      <c r="M1074">
        <v>28844</v>
      </c>
      <c r="N1074">
        <v>21652</v>
      </c>
      <c r="O1074">
        <v>28262</v>
      </c>
    </row>
    <row r="1075" spans="1:15" x14ac:dyDescent="0.3">
      <c r="A1075" t="str">
        <f t="shared" si="17"/>
        <v>TGSLD3-NCP OFFPK</v>
      </c>
      <c r="B1075" t="s">
        <v>274</v>
      </c>
      <c r="C1075" t="s">
        <v>17</v>
      </c>
      <c r="D1075">
        <v>31597</v>
      </c>
      <c r="E1075">
        <v>32420</v>
      </c>
      <c r="F1075">
        <v>31244</v>
      </c>
      <c r="G1075">
        <v>36249</v>
      </c>
      <c r="H1075">
        <v>36438</v>
      </c>
      <c r="I1075">
        <v>28986</v>
      </c>
      <c r="J1075">
        <v>29933</v>
      </c>
      <c r="K1075">
        <v>29656</v>
      </c>
      <c r="L1075">
        <v>30159</v>
      </c>
      <c r="M1075">
        <v>28330</v>
      </c>
      <c r="N1075">
        <v>34428</v>
      </c>
      <c r="O1075">
        <v>35323</v>
      </c>
    </row>
    <row r="1076" spans="1:15" x14ac:dyDescent="0.3">
      <c r="A1076" t="str">
        <f t="shared" si="17"/>
        <v>TGSLD3-GCP DATE</v>
      </c>
      <c r="B1076" t="s">
        <v>274</v>
      </c>
      <c r="C1076" t="s">
        <v>18</v>
      </c>
      <c r="D1076" t="s">
        <v>88</v>
      </c>
      <c r="E1076" t="s">
        <v>209</v>
      </c>
      <c r="F1076" t="s">
        <v>275</v>
      </c>
      <c r="G1076" t="s">
        <v>101</v>
      </c>
      <c r="H1076" t="s">
        <v>276</v>
      </c>
      <c r="I1076" t="s">
        <v>225</v>
      </c>
      <c r="J1076" t="s">
        <v>277</v>
      </c>
      <c r="K1076" t="s">
        <v>132</v>
      </c>
      <c r="L1076" t="s">
        <v>278</v>
      </c>
      <c r="M1076" t="s">
        <v>279</v>
      </c>
      <c r="N1076" t="s">
        <v>264</v>
      </c>
      <c r="O1076" t="s">
        <v>253</v>
      </c>
    </row>
    <row r="1077" spans="1:15" x14ac:dyDescent="0.3">
      <c r="A1077" t="str">
        <f t="shared" si="17"/>
        <v>TGSLD3-GCP TIME</v>
      </c>
      <c r="B1077" t="s">
        <v>274</v>
      </c>
      <c r="C1077" t="s">
        <v>31</v>
      </c>
      <c r="D1077" t="s">
        <v>232</v>
      </c>
      <c r="E1077" t="s">
        <v>34</v>
      </c>
      <c r="F1077" t="s">
        <v>79</v>
      </c>
      <c r="G1077" t="s">
        <v>77</v>
      </c>
      <c r="H1077" t="s">
        <v>96</v>
      </c>
      <c r="I1077" t="s">
        <v>96</v>
      </c>
      <c r="J1077" t="s">
        <v>124</v>
      </c>
      <c r="K1077" t="s">
        <v>77</v>
      </c>
      <c r="L1077" t="s">
        <v>78</v>
      </c>
      <c r="M1077" t="s">
        <v>77</v>
      </c>
      <c r="N1077" t="s">
        <v>79</v>
      </c>
      <c r="O1077" t="s">
        <v>96</v>
      </c>
    </row>
    <row r="1078" spans="1:15" x14ac:dyDescent="0.3">
      <c r="A1078" t="str">
        <f t="shared" si="17"/>
        <v>TGSLD3-GCP</v>
      </c>
      <c r="B1078" t="s">
        <v>274</v>
      </c>
      <c r="C1078" t="s">
        <v>36</v>
      </c>
      <c r="D1078">
        <v>24808</v>
      </c>
      <c r="E1078">
        <v>26358</v>
      </c>
      <c r="F1078">
        <v>26008</v>
      </c>
      <c r="G1078">
        <v>32321</v>
      </c>
      <c r="H1078">
        <v>33464</v>
      </c>
      <c r="I1078">
        <v>24514</v>
      </c>
      <c r="J1078">
        <v>23763</v>
      </c>
      <c r="K1078">
        <v>28206</v>
      </c>
      <c r="L1078">
        <v>24664</v>
      </c>
      <c r="M1078">
        <v>27435</v>
      </c>
      <c r="N1078">
        <v>26489</v>
      </c>
      <c r="O1078">
        <v>28713</v>
      </c>
    </row>
    <row r="1079" spans="1:15" x14ac:dyDescent="0.3">
      <c r="A1079" t="str">
        <f t="shared" si="17"/>
        <v>TGSLD3-GCP ONPK</v>
      </c>
      <c r="B1079" t="s">
        <v>274</v>
      </c>
      <c r="C1079" t="s">
        <v>37</v>
      </c>
      <c r="D1079">
        <v>21771</v>
      </c>
      <c r="E1079">
        <v>21427</v>
      </c>
      <c r="F1079">
        <v>21564</v>
      </c>
      <c r="G1079">
        <v>32321</v>
      </c>
      <c r="H1079">
        <v>33464</v>
      </c>
      <c r="I1079">
        <v>20646</v>
      </c>
      <c r="J1079">
        <v>22106</v>
      </c>
      <c r="K1079">
        <v>28206</v>
      </c>
      <c r="L1079">
        <v>22082</v>
      </c>
      <c r="M1079">
        <v>27435</v>
      </c>
      <c r="N1079">
        <v>18845</v>
      </c>
      <c r="O1079">
        <v>23329</v>
      </c>
    </row>
    <row r="1080" spans="1:15" x14ac:dyDescent="0.3">
      <c r="A1080" t="str">
        <f t="shared" si="17"/>
        <v>TGSLD3-GCP OFFPK</v>
      </c>
      <c r="B1080" t="s">
        <v>274</v>
      </c>
      <c r="C1080" t="s">
        <v>38</v>
      </c>
      <c r="D1080">
        <v>24808</v>
      </c>
      <c r="E1080">
        <v>26358</v>
      </c>
      <c r="F1080">
        <v>26008</v>
      </c>
      <c r="G1080">
        <v>32164</v>
      </c>
      <c r="H1080">
        <v>33168</v>
      </c>
      <c r="I1080">
        <v>24514</v>
      </c>
      <c r="J1080">
        <v>23763</v>
      </c>
      <c r="K1080">
        <v>27507</v>
      </c>
      <c r="L1080">
        <v>24664</v>
      </c>
      <c r="M1080">
        <v>26670</v>
      </c>
      <c r="N1080">
        <v>26489</v>
      </c>
      <c r="O1080">
        <v>28713</v>
      </c>
    </row>
    <row r="1081" spans="1:15" x14ac:dyDescent="0.3">
      <c r="A1081" t="str">
        <f t="shared" si="17"/>
        <v>TGSLD3-CP</v>
      </c>
      <c r="B1081" t="s">
        <v>274</v>
      </c>
      <c r="C1081" t="s">
        <v>39</v>
      </c>
      <c r="D1081">
        <v>19167</v>
      </c>
      <c r="E1081">
        <v>15436</v>
      </c>
      <c r="F1081">
        <v>23929</v>
      </c>
      <c r="G1081">
        <v>28302</v>
      </c>
      <c r="H1081">
        <v>22695</v>
      </c>
      <c r="I1081">
        <v>20561</v>
      </c>
      <c r="J1081">
        <v>20326</v>
      </c>
      <c r="K1081">
        <v>26019</v>
      </c>
      <c r="L1081">
        <v>19106</v>
      </c>
      <c r="M1081">
        <v>23779</v>
      </c>
      <c r="N1081">
        <v>18663</v>
      </c>
      <c r="O1081">
        <v>14299</v>
      </c>
    </row>
    <row r="1082" spans="1:15" x14ac:dyDescent="0.3">
      <c r="A1082" t="str">
        <f t="shared" si="17"/>
        <v>TGSLD3-PERIOD START</v>
      </c>
      <c r="B1082" t="s">
        <v>274</v>
      </c>
      <c r="C1082" t="s">
        <v>40</v>
      </c>
      <c r="D1082" s="3">
        <v>41640</v>
      </c>
      <c r="E1082" s="3">
        <v>41671</v>
      </c>
      <c r="F1082" s="3">
        <v>41699</v>
      </c>
      <c r="G1082" s="3">
        <v>41730</v>
      </c>
      <c r="H1082" s="3">
        <v>41760</v>
      </c>
      <c r="I1082" s="3">
        <v>41791</v>
      </c>
      <c r="J1082" s="3">
        <v>41821</v>
      </c>
      <c r="K1082" s="3">
        <v>41852</v>
      </c>
      <c r="L1082" s="3">
        <v>41883</v>
      </c>
      <c r="M1082" s="3">
        <v>41913</v>
      </c>
      <c r="N1082" s="3">
        <v>41944</v>
      </c>
      <c r="O1082" s="3">
        <v>41974</v>
      </c>
    </row>
    <row r="1083" spans="1:15" x14ac:dyDescent="0.3">
      <c r="A1083" t="str">
        <f t="shared" si="17"/>
        <v>TGSLD3-NCP LF</v>
      </c>
      <c r="B1083" t="s">
        <v>274</v>
      </c>
      <c r="C1083" t="s">
        <v>41</v>
      </c>
      <c r="D1083" s="2">
        <v>0.59770000000000001</v>
      </c>
      <c r="E1083" s="2">
        <v>0.56520000000000004</v>
      </c>
      <c r="F1083" s="2">
        <v>0.55620000000000003</v>
      </c>
      <c r="G1083" s="2">
        <v>0.55779999999999996</v>
      </c>
      <c r="H1083" s="2">
        <v>0.58499999999999996</v>
      </c>
      <c r="I1083" s="2">
        <v>0.56440000000000001</v>
      </c>
      <c r="J1083" s="2">
        <v>0.56810000000000005</v>
      </c>
      <c r="K1083" s="2">
        <v>0.61480000000000001</v>
      </c>
      <c r="L1083" s="2">
        <v>0.57250000000000001</v>
      </c>
      <c r="M1083" s="2">
        <v>0.64429999999999998</v>
      </c>
      <c r="N1083" s="2">
        <v>0.47239999999999999</v>
      </c>
      <c r="O1083" s="2">
        <v>0.54730000000000001</v>
      </c>
    </row>
    <row r="1084" spans="1:15" x14ac:dyDescent="0.3">
      <c r="A1084" t="str">
        <f t="shared" si="17"/>
        <v>TGSLD3-NCP LF ONPK</v>
      </c>
      <c r="B1084" t="s">
        <v>274</v>
      </c>
      <c r="C1084" t="s">
        <v>42</v>
      </c>
      <c r="D1084" s="2">
        <v>0.77569999999999995</v>
      </c>
      <c r="E1084" s="2">
        <v>0.7409</v>
      </c>
      <c r="F1084" s="2">
        <v>0.75309999999999999</v>
      </c>
      <c r="G1084" s="2">
        <v>0.6341</v>
      </c>
      <c r="H1084" s="2">
        <v>0.6673</v>
      </c>
      <c r="I1084" s="2">
        <v>0.76129999999999998</v>
      </c>
      <c r="J1084" s="2">
        <v>0.79879999999999995</v>
      </c>
      <c r="K1084" s="2">
        <v>0.69589999999999996</v>
      </c>
      <c r="L1084" s="2">
        <v>0.78659999999999997</v>
      </c>
      <c r="M1084" s="2">
        <v>0.73960000000000004</v>
      </c>
      <c r="N1084" s="2">
        <v>0.74839999999999995</v>
      </c>
      <c r="O1084" s="2">
        <v>0.67859999999999998</v>
      </c>
    </row>
    <row r="1085" spans="1:15" x14ac:dyDescent="0.3">
      <c r="A1085" t="str">
        <f t="shared" si="17"/>
        <v>TGSLD3-NCP LF OFFPK</v>
      </c>
      <c r="B1085" t="s">
        <v>274</v>
      </c>
      <c r="C1085" t="s">
        <v>43</v>
      </c>
      <c r="D1085" s="2">
        <v>0.60219999999999996</v>
      </c>
      <c r="E1085" s="2">
        <v>0.57240000000000002</v>
      </c>
      <c r="F1085" s="2">
        <v>0.55800000000000005</v>
      </c>
      <c r="G1085" s="2">
        <v>0.5484</v>
      </c>
      <c r="H1085" s="2">
        <v>0.57809999999999995</v>
      </c>
      <c r="I1085" s="2">
        <v>0.57620000000000005</v>
      </c>
      <c r="J1085" s="2">
        <v>0.56159999999999999</v>
      </c>
      <c r="K1085" s="2">
        <v>0.60599999999999998</v>
      </c>
      <c r="L1085" s="2">
        <v>0.5696</v>
      </c>
      <c r="M1085" s="2">
        <v>0.63149999999999995</v>
      </c>
      <c r="N1085" s="2">
        <v>0.4728</v>
      </c>
      <c r="O1085" s="2">
        <v>0.55279999999999996</v>
      </c>
    </row>
    <row r="1086" spans="1:15" x14ac:dyDescent="0.3">
      <c r="A1086" t="str">
        <f t="shared" si="17"/>
        <v>TGSLD3-GCP CF</v>
      </c>
      <c r="B1086" t="s">
        <v>274</v>
      </c>
      <c r="C1086" t="s">
        <v>44</v>
      </c>
      <c r="D1086" s="2">
        <v>0.78520000000000001</v>
      </c>
      <c r="E1086" s="2">
        <v>0.81299999999999994</v>
      </c>
      <c r="F1086" s="2">
        <v>0.83240000000000003</v>
      </c>
      <c r="G1086" s="2">
        <v>0.86580000000000001</v>
      </c>
      <c r="H1086" s="2">
        <v>0.88849999999999996</v>
      </c>
      <c r="I1086" s="2">
        <v>0.82099999999999995</v>
      </c>
      <c r="J1086" s="2">
        <v>0.78149999999999997</v>
      </c>
      <c r="K1086" s="2">
        <v>0.92589999999999995</v>
      </c>
      <c r="L1086" s="2">
        <v>0.80830000000000002</v>
      </c>
      <c r="M1086" s="2">
        <v>0.93779999999999997</v>
      </c>
      <c r="N1086" s="2">
        <v>0.76939999999999997</v>
      </c>
      <c r="O1086" s="2">
        <v>0.80820000000000003</v>
      </c>
    </row>
    <row r="1087" spans="1:15" x14ac:dyDescent="0.3">
      <c r="A1087" t="str">
        <f t="shared" si="17"/>
        <v>TGSLD3-CP CF</v>
      </c>
      <c r="B1087" t="s">
        <v>274</v>
      </c>
      <c r="C1087" t="s">
        <v>45</v>
      </c>
      <c r="D1087" s="2">
        <v>0.60660000000000003</v>
      </c>
      <c r="E1087" s="2">
        <v>0.47610000000000002</v>
      </c>
      <c r="F1087" s="2">
        <v>0.76590000000000003</v>
      </c>
      <c r="G1087" s="2">
        <v>0.75819999999999999</v>
      </c>
      <c r="H1087" s="2">
        <v>0.60260000000000002</v>
      </c>
      <c r="I1087" s="2">
        <v>0.68859999999999999</v>
      </c>
      <c r="J1087" s="2">
        <v>0.66849999999999998</v>
      </c>
      <c r="K1087" s="2">
        <v>0.85409999999999997</v>
      </c>
      <c r="L1087" s="2">
        <v>0.62609999999999999</v>
      </c>
      <c r="M1087" s="2">
        <v>0.81279999999999997</v>
      </c>
      <c r="N1087" s="2">
        <v>0.54210000000000003</v>
      </c>
      <c r="O1087" s="2">
        <v>0.40250000000000002</v>
      </c>
    </row>
    <row r="1088" spans="1:15" x14ac:dyDescent="0.3">
      <c r="A1088" t="str">
        <f t="shared" si="17"/>
        <v>TGSLD3-GCP LF</v>
      </c>
      <c r="B1088" t="s">
        <v>274</v>
      </c>
      <c r="C1088" t="s">
        <v>46</v>
      </c>
      <c r="D1088" s="2">
        <v>0.76129999999999998</v>
      </c>
      <c r="E1088" s="2">
        <v>0.69510000000000005</v>
      </c>
      <c r="F1088" s="2">
        <v>0.66810000000000003</v>
      </c>
      <c r="G1088" s="2">
        <v>0.64419999999999999</v>
      </c>
      <c r="H1088" s="2">
        <v>0.65839999999999999</v>
      </c>
      <c r="I1088" s="2">
        <v>0.6875</v>
      </c>
      <c r="J1088" s="2">
        <v>0.72699999999999998</v>
      </c>
      <c r="K1088" s="2">
        <v>0.66410000000000002</v>
      </c>
      <c r="L1088" s="2">
        <v>0.70830000000000004</v>
      </c>
      <c r="M1088" s="2">
        <v>0.68700000000000006</v>
      </c>
      <c r="N1088" s="2">
        <v>0.6139</v>
      </c>
      <c r="O1088" s="2">
        <v>0.67720000000000002</v>
      </c>
    </row>
    <row r="1089" spans="1:15" x14ac:dyDescent="0.3">
      <c r="A1089" t="str">
        <f t="shared" si="17"/>
        <v>TGSLD3-GCP LF ONPK</v>
      </c>
      <c r="B1089" t="s">
        <v>274</v>
      </c>
      <c r="C1089" t="s">
        <v>47</v>
      </c>
      <c r="D1089" s="2">
        <v>0.84640000000000004</v>
      </c>
      <c r="E1089" s="2">
        <v>0.82</v>
      </c>
      <c r="F1089" s="2">
        <v>0.79669999999999996</v>
      </c>
      <c r="G1089" s="2">
        <v>0.72099999999999997</v>
      </c>
      <c r="H1089" s="2">
        <v>0.74319999999999997</v>
      </c>
      <c r="I1089" s="2">
        <v>0.83689999999999998</v>
      </c>
      <c r="J1089" s="2">
        <v>0.83960000000000001</v>
      </c>
      <c r="K1089" s="2">
        <v>0.74299999999999999</v>
      </c>
      <c r="L1089" s="2">
        <v>0.82809999999999995</v>
      </c>
      <c r="M1089" s="2">
        <v>0.77759999999999996</v>
      </c>
      <c r="N1089" s="2">
        <v>0.85980000000000001</v>
      </c>
      <c r="O1089" s="2">
        <v>0.82220000000000004</v>
      </c>
    </row>
    <row r="1090" spans="1:15" x14ac:dyDescent="0.3">
      <c r="A1090" t="str">
        <f t="shared" si="17"/>
        <v>TGSLD3-GCP LF OFFPK</v>
      </c>
      <c r="B1090" t="s">
        <v>274</v>
      </c>
      <c r="C1090" t="s">
        <v>48</v>
      </c>
      <c r="D1090" s="2">
        <v>0.76700000000000002</v>
      </c>
      <c r="E1090" s="2">
        <v>0.70399999999999996</v>
      </c>
      <c r="F1090" s="2">
        <v>0.67030000000000001</v>
      </c>
      <c r="G1090" s="2">
        <v>0.61799999999999999</v>
      </c>
      <c r="H1090" s="2">
        <v>0.6351</v>
      </c>
      <c r="I1090" s="2">
        <v>0.68130000000000002</v>
      </c>
      <c r="J1090" s="2">
        <v>0.70740000000000003</v>
      </c>
      <c r="K1090" s="2">
        <v>0.65339999999999998</v>
      </c>
      <c r="L1090" s="2">
        <v>0.69650000000000001</v>
      </c>
      <c r="M1090" s="2">
        <v>0.67079999999999995</v>
      </c>
      <c r="N1090" s="2">
        <v>0.61460000000000004</v>
      </c>
      <c r="O1090" s="2">
        <v>0.68010000000000004</v>
      </c>
    </row>
    <row r="1091" spans="1:15" x14ac:dyDescent="0.3">
      <c r="A1091" t="str">
        <f t="shared" si="17"/>
        <v>TGSLD3-CP LF</v>
      </c>
      <c r="B1091" t="s">
        <v>274</v>
      </c>
      <c r="C1091" t="s">
        <v>49</v>
      </c>
      <c r="D1091" s="2">
        <v>0.98540000000000005</v>
      </c>
      <c r="E1091" s="2">
        <v>1.1870000000000001</v>
      </c>
      <c r="F1091" s="2">
        <v>0.72619999999999996</v>
      </c>
      <c r="G1091" s="2">
        <v>0.73570000000000002</v>
      </c>
      <c r="H1091" s="2">
        <v>0.9708</v>
      </c>
      <c r="I1091" s="2">
        <v>0.81969999999999998</v>
      </c>
      <c r="J1091" s="2">
        <v>0.84989999999999999</v>
      </c>
      <c r="K1091" s="2">
        <v>0.71989999999999998</v>
      </c>
      <c r="L1091" s="2">
        <v>0.9143</v>
      </c>
      <c r="M1091" s="2">
        <v>0.79269999999999996</v>
      </c>
      <c r="N1091" s="2">
        <v>0.87139999999999995</v>
      </c>
      <c r="O1091" s="2">
        <v>1.3599000000000001</v>
      </c>
    </row>
    <row r="1092" spans="1:15" x14ac:dyDescent="0.3">
      <c r="A1092" t="str">
        <f t="shared" si="17"/>
        <v>TGSLD3-REL PREC:</v>
      </c>
      <c r="B1092" t="s">
        <v>274</v>
      </c>
      <c r="C1092" t="s">
        <v>50</v>
      </c>
    </row>
    <row r="1093" spans="1:15" x14ac:dyDescent="0.3">
      <c r="A1093" t="str">
        <f t="shared" ref="A1093:A1156" si="18">CONCATENATE(B1093,"-",C1093)</f>
        <v>TGSLD3-NCP RP</v>
      </c>
      <c r="B1093" t="s">
        <v>274</v>
      </c>
      <c r="C1093" t="s">
        <v>51</v>
      </c>
      <c r="D1093" s="2">
        <v>0</v>
      </c>
      <c r="E1093" s="2">
        <v>0</v>
      </c>
      <c r="F1093" s="2">
        <v>0</v>
      </c>
      <c r="G1093" s="2">
        <v>0</v>
      </c>
      <c r="H1093" s="2">
        <v>0</v>
      </c>
      <c r="I1093" s="2">
        <v>0</v>
      </c>
      <c r="J1093" s="2">
        <v>0</v>
      </c>
      <c r="K1093" s="2">
        <v>0</v>
      </c>
      <c r="L1093" s="2">
        <v>0</v>
      </c>
      <c r="M1093" s="2">
        <v>0</v>
      </c>
      <c r="N1093" s="2">
        <v>0</v>
      </c>
      <c r="O1093" s="2">
        <v>0</v>
      </c>
    </row>
    <row r="1094" spans="1:15" x14ac:dyDescent="0.3">
      <c r="A1094" t="str">
        <f t="shared" si="18"/>
        <v>TGSLD3-NCP RP ONPK</v>
      </c>
      <c r="B1094" t="s">
        <v>274</v>
      </c>
      <c r="C1094" t="s">
        <v>52</v>
      </c>
      <c r="D1094" s="2">
        <v>0</v>
      </c>
      <c r="E1094" s="2">
        <v>0</v>
      </c>
      <c r="F1094" s="2">
        <v>0</v>
      </c>
      <c r="G1094" s="2">
        <v>0</v>
      </c>
      <c r="H1094" s="2">
        <v>0</v>
      </c>
      <c r="I1094" s="2">
        <v>0</v>
      </c>
      <c r="J1094" s="2">
        <v>0</v>
      </c>
      <c r="K1094" s="2">
        <v>0</v>
      </c>
      <c r="L1094" s="2">
        <v>0</v>
      </c>
      <c r="M1094" s="2">
        <v>0</v>
      </c>
      <c r="N1094" s="2">
        <v>0</v>
      </c>
      <c r="O1094" s="2">
        <v>0</v>
      </c>
    </row>
    <row r="1095" spans="1:15" x14ac:dyDescent="0.3">
      <c r="A1095" t="str">
        <f t="shared" si="18"/>
        <v>TGSLD3-NCP RP OFFPK</v>
      </c>
      <c r="B1095" t="s">
        <v>274</v>
      </c>
      <c r="C1095" t="s">
        <v>53</v>
      </c>
      <c r="D1095" s="2">
        <v>0</v>
      </c>
      <c r="E1095" s="2">
        <v>0</v>
      </c>
      <c r="F1095" s="2">
        <v>0</v>
      </c>
      <c r="G1095" s="2">
        <v>0</v>
      </c>
      <c r="H1095" s="2">
        <v>0</v>
      </c>
      <c r="I1095" s="2">
        <v>0</v>
      </c>
      <c r="J1095" s="2">
        <v>0</v>
      </c>
      <c r="K1095" s="2">
        <v>0</v>
      </c>
      <c r="L1095" s="2">
        <v>0</v>
      </c>
      <c r="M1095" s="2">
        <v>0</v>
      </c>
      <c r="N1095" s="2">
        <v>0</v>
      </c>
      <c r="O1095" s="2">
        <v>0</v>
      </c>
    </row>
    <row r="1096" spans="1:15" x14ac:dyDescent="0.3">
      <c r="A1096" t="str">
        <f t="shared" si="18"/>
        <v>TGSLD3-GCP RP</v>
      </c>
      <c r="B1096" t="s">
        <v>274</v>
      </c>
      <c r="C1096" t="s">
        <v>54</v>
      </c>
      <c r="D1096" s="2">
        <v>0</v>
      </c>
      <c r="E1096" s="2">
        <v>0</v>
      </c>
      <c r="F1096" s="2">
        <v>0</v>
      </c>
      <c r="G1096" s="2">
        <v>0</v>
      </c>
      <c r="H1096" s="2">
        <v>0</v>
      </c>
      <c r="I1096" s="2">
        <v>0</v>
      </c>
      <c r="J1096" s="2">
        <v>0</v>
      </c>
      <c r="K1096" s="2">
        <v>0</v>
      </c>
      <c r="L1096" s="2">
        <v>0</v>
      </c>
      <c r="M1096" s="2">
        <v>0</v>
      </c>
      <c r="N1096" s="2">
        <v>0</v>
      </c>
      <c r="O1096" s="2">
        <v>0</v>
      </c>
    </row>
    <row r="1097" spans="1:15" x14ac:dyDescent="0.3">
      <c r="A1097" t="str">
        <f t="shared" si="18"/>
        <v>TGSLD3-GCP RP ONPK</v>
      </c>
      <c r="B1097" t="s">
        <v>274</v>
      </c>
      <c r="C1097" t="s">
        <v>55</v>
      </c>
      <c r="D1097" s="2">
        <v>0</v>
      </c>
      <c r="E1097" s="2">
        <v>0</v>
      </c>
      <c r="F1097" s="2">
        <v>0.29759999999999998</v>
      </c>
      <c r="G1097" s="2">
        <v>0</v>
      </c>
      <c r="H1097" s="2">
        <v>0</v>
      </c>
      <c r="I1097" s="2">
        <v>0</v>
      </c>
      <c r="J1097" s="2">
        <v>0</v>
      </c>
      <c r="K1097" s="2">
        <v>0</v>
      </c>
      <c r="L1097" s="2">
        <v>0</v>
      </c>
      <c r="M1097" s="2">
        <v>0</v>
      </c>
      <c r="N1097" s="2">
        <v>0</v>
      </c>
      <c r="O1097" s="2">
        <v>0</v>
      </c>
    </row>
    <row r="1098" spans="1:15" x14ac:dyDescent="0.3">
      <c r="A1098" t="str">
        <f t="shared" si="18"/>
        <v>TGSLD3-GCP RP OFFPK</v>
      </c>
      <c r="B1098" t="s">
        <v>274</v>
      </c>
      <c r="C1098" t="s">
        <v>56</v>
      </c>
      <c r="D1098" s="2">
        <v>0</v>
      </c>
      <c r="E1098" s="2">
        <v>0</v>
      </c>
      <c r="F1098" s="2">
        <v>0</v>
      </c>
      <c r="G1098" s="2">
        <v>0</v>
      </c>
      <c r="H1098" s="2">
        <v>0</v>
      </c>
      <c r="I1098" s="2">
        <v>0</v>
      </c>
      <c r="J1098" s="2">
        <v>0</v>
      </c>
      <c r="K1098" s="2">
        <v>0</v>
      </c>
      <c r="L1098" s="2">
        <v>0</v>
      </c>
      <c r="M1098" s="2">
        <v>0</v>
      </c>
      <c r="N1098" s="2">
        <v>0</v>
      </c>
      <c r="O1098" s="2">
        <v>0</v>
      </c>
    </row>
    <row r="1099" spans="1:15" x14ac:dyDescent="0.3">
      <c r="A1099" t="str">
        <f t="shared" si="18"/>
        <v>TGSLD3-CP RP</v>
      </c>
      <c r="B1099" t="s">
        <v>274</v>
      </c>
      <c r="C1099" t="s">
        <v>57</v>
      </c>
      <c r="D1099" s="2">
        <v>0</v>
      </c>
      <c r="E1099" s="2">
        <v>0</v>
      </c>
      <c r="F1099" s="2">
        <v>0</v>
      </c>
      <c r="G1099" s="2">
        <v>0</v>
      </c>
      <c r="H1099" s="2">
        <v>0</v>
      </c>
      <c r="I1099" s="2">
        <v>0</v>
      </c>
      <c r="J1099" s="2">
        <v>0</v>
      </c>
      <c r="K1099" s="2">
        <v>0</v>
      </c>
      <c r="L1099" s="2">
        <v>0</v>
      </c>
      <c r="M1099" s="2">
        <v>0</v>
      </c>
      <c r="N1099" s="2">
        <v>0</v>
      </c>
      <c r="O1099" s="2">
        <v>0</v>
      </c>
    </row>
    <row r="1100" spans="1:15" x14ac:dyDescent="0.3">
      <c r="A1100" t="str">
        <f t="shared" si="18"/>
        <v>TGSLD3-SAMPLE SIZE:</v>
      </c>
      <c r="B1100" t="s">
        <v>274</v>
      </c>
      <c r="C1100" t="s">
        <v>58</v>
      </c>
    </row>
    <row r="1101" spans="1:15" x14ac:dyDescent="0.3">
      <c r="A1101" t="str">
        <f t="shared" si="18"/>
        <v>TGSLD3-GCPSZ</v>
      </c>
      <c r="B1101" t="s">
        <v>274</v>
      </c>
      <c r="C1101" t="s">
        <v>59</v>
      </c>
      <c r="D1101">
        <v>8</v>
      </c>
      <c r="E1101">
        <v>8</v>
      </c>
      <c r="F1101">
        <v>8</v>
      </c>
      <c r="G1101">
        <v>8</v>
      </c>
      <c r="H1101">
        <v>8</v>
      </c>
      <c r="I1101">
        <v>8</v>
      </c>
      <c r="J1101">
        <v>8</v>
      </c>
      <c r="K1101">
        <v>8</v>
      </c>
      <c r="L1101">
        <v>8</v>
      </c>
      <c r="M1101">
        <v>8</v>
      </c>
      <c r="N1101">
        <v>9</v>
      </c>
      <c r="O1101">
        <v>9</v>
      </c>
    </row>
    <row r="1102" spans="1:15" x14ac:dyDescent="0.3">
      <c r="A1102" t="str">
        <f t="shared" si="18"/>
        <v>TGSLD3-GCPSZ ONPK</v>
      </c>
      <c r="B1102" t="s">
        <v>274</v>
      </c>
      <c r="C1102" t="s">
        <v>60</v>
      </c>
      <c r="D1102">
        <v>8</v>
      </c>
      <c r="E1102">
        <v>8</v>
      </c>
      <c r="F1102">
        <v>7</v>
      </c>
      <c r="G1102">
        <v>8</v>
      </c>
      <c r="H1102">
        <v>8</v>
      </c>
      <c r="I1102">
        <v>8</v>
      </c>
      <c r="J1102">
        <v>8</v>
      </c>
      <c r="K1102">
        <v>8</v>
      </c>
      <c r="L1102">
        <v>8</v>
      </c>
      <c r="M1102">
        <v>8</v>
      </c>
      <c r="N1102">
        <v>9</v>
      </c>
      <c r="O1102">
        <v>9</v>
      </c>
    </row>
    <row r="1103" spans="1:15" x14ac:dyDescent="0.3">
      <c r="A1103" t="str">
        <f t="shared" si="18"/>
        <v>TGSLD3-GCPSZ OFFPK</v>
      </c>
      <c r="B1103" t="s">
        <v>274</v>
      </c>
      <c r="C1103" t="s">
        <v>61</v>
      </c>
      <c r="D1103">
        <v>8</v>
      </c>
      <c r="E1103">
        <v>8</v>
      </c>
      <c r="F1103">
        <v>8</v>
      </c>
      <c r="G1103">
        <v>8</v>
      </c>
      <c r="H1103">
        <v>8</v>
      </c>
      <c r="I1103">
        <v>8</v>
      </c>
      <c r="J1103">
        <v>8</v>
      </c>
      <c r="K1103">
        <v>8</v>
      </c>
      <c r="L1103">
        <v>8</v>
      </c>
      <c r="M1103">
        <v>8</v>
      </c>
      <c r="N1103">
        <v>9</v>
      </c>
      <c r="O1103">
        <v>9</v>
      </c>
    </row>
    <row r="1104" spans="1:15" x14ac:dyDescent="0.3">
      <c r="A1104" t="str">
        <f t="shared" si="18"/>
        <v>TGSLD3-CPSZ</v>
      </c>
      <c r="B1104" t="s">
        <v>274</v>
      </c>
      <c r="C1104" t="s">
        <v>62</v>
      </c>
      <c r="D1104">
        <v>8</v>
      </c>
      <c r="E1104">
        <v>8</v>
      </c>
      <c r="F1104">
        <v>8</v>
      </c>
      <c r="G1104">
        <v>8</v>
      </c>
      <c r="H1104">
        <v>8</v>
      </c>
      <c r="I1104">
        <v>8</v>
      </c>
      <c r="J1104">
        <v>8</v>
      </c>
      <c r="K1104">
        <v>8</v>
      </c>
      <c r="L1104">
        <v>8</v>
      </c>
      <c r="M1104">
        <v>8</v>
      </c>
      <c r="N1104">
        <v>9</v>
      </c>
      <c r="O1104">
        <v>9</v>
      </c>
    </row>
    <row r="1105" spans="1:15" x14ac:dyDescent="0.3">
      <c r="A1105" t="str">
        <f t="shared" si="18"/>
        <v xml:space="preserve">WAUCHULA -Wholesale City of Wauchula </v>
      </c>
      <c r="B1105" t="s">
        <v>280</v>
      </c>
      <c r="C1105" t="s">
        <v>281</v>
      </c>
    </row>
    <row r="1106" spans="1:15" x14ac:dyDescent="0.3">
      <c r="A1106" t="str">
        <f t="shared" si="18"/>
        <v xml:space="preserve">WAUCHULA-MONTH </v>
      </c>
      <c r="B1106" t="s">
        <v>282</v>
      </c>
      <c r="C1106" t="s">
        <v>3</v>
      </c>
      <c r="D1106" s="1">
        <v>41640</v>
      </c>
      <c r="E1106" s="1">
        <v>41671</v>
      </c>
      <c r="F1106" s="1">
        <v>41699</v>
      </c>
      <c r="G1106" s="1">
        <v>41730</v>
      </c>
      <c r="H1106" s="1">
        <v>41760</v>
      </c>
      <c r="I1106" s="1">
        <v>41791</v>
      </c>
      <c r="J1106" s="1">
        <v>41821</v>
      </c>
      <c r="K1106" s="1">
        <v>41852</v>
      </c>
      <c r="L1106" s="1">
        <v>41883</v>
      </c>
      <c r="M1106" s="1">
        <v>41913</v>
      </c>
      <c r="N1106" s="1">
        <v>41944</v>
      </c>
      <c r="O1106" s="1">
        <v>41974</v>
      </c>
    </row>
    <row r="1107" spans="1:15" x14ac:dyDescent="0.3">
      <c r="A1107" t="str">
        <f t="shared" si="18"/>
        <v xml:space="preserve">WAUCHULA-CUSTOMERS </v>
      </c>
      <c r="B1107" t="s">
        <v>282</v>
      </c>
      <c r="C1107" t="s">
        <v>4</v>
      </c>
      <c r="D1107">
        <v>5</v>
      </c>
      <c r="E1107">
        <v>6</v>
      </c>
      <c r="F1107">
        <v>7</v>
      </c>
      <c r="G1107">
        <v>7</v>
      </c>
      <c r="H1107">
        <v>7</v>
      </c>
      <c r="I1107">
        <v>7</v>
      </c>
      <c r="J1107">
        <v>7</v>
      </c>
      <c r="K1107">
        <v>7</v>
      </c>
      <c r="L1107">
        <v>7</v>
      </c>
      <c r="M1107">
        <v>7</v>
      </c>
      <c r="N1107">
        <v>7</v>
      </c>
      <c r="O1107">
        <v>7</v>
      </c>
    </row>
    <row r="1108" spans="1:15" x14ac:dyDescent="0.3">
      <c r="A1108" t="str">
        <f t="shared" si="18"/>
        <v xml:space="preserve">WAUCHULA-SALES </v>
      </c>
      <c r="B1108" t="s">
        <v>282</v>
      </c>
      <c r="C1108" t="s">
        <v>5</v>
      </c>
      <c r="D1108">
        <v>65718983</v>
      </c>
      <c r="E1108">
        <v>363393801</v>
      </c>
      <c r="F1108">
        <v>320951303</v>
      </c>
      <c r="G1108">
        <v>347436900</v>
      </c>
      <c r="H1108">
        <v>372411170</v>
      </c>
      <c r="I1108">
        <v>423074060</v>
      </c>
      <c r="J1108">
        <v>444647562</v>
      </c>
      <c r="K1108">
        <v>469005158</v>
      </c>
      <c r="L1108">
        <v>502571938</v>
      </c>
      <c r="M1108">
        <v>416168345</v>
      </c>
      <c r="N1108">
        <v>395833111</v>
      </c>
      <c r="O1108">
        <v>317966615</v>
      </c>
    </row>
    <row r="1109" spans="1:15" x14ac:dyDescent="0.3">
      <c r="A1109" t="str">
        <f t="shared" si="18"/>
        <v>WAUCHULA-KW</v>
      </c>
      <c r="B1109" t="s">
        <v>282</v>
      </c>
      <c r="C1109" t="s">
        <v>6</v>
      </c>
    </row>
    <row r="1110" spans="1:15" x14ac:dyDescent="0.3">
      <c r="A1110" t="str">
        <f t="shared" si="18"/>
        <v>WAUCHULA-N</v>
      </c>
      <c r="B1110" t="s">
        <v>282</v>
      </c>
      <c r="C1110" t="s">
        <v>7</v>
      </c>
      <c r="D1110">
        <v>1</v>
      </c>
      <c r="E1110">
        <v>1</v>
      </c>
      <c r="F1110">
        <v>1</v>
      </c>
      <c r="G1110">
        <v>1</v>
      </c>
      <c r="H1110">
        <v>1</v>
      </c>
      <c r="I1110">
        <v>1</v>
      </c>
      <c r="J1110">
        <v>1</v>
      </c>
      <c r="K1110">
        <v>1</v>
      </c>
      <c r="L1110">
        <v>1</v>
      </c>
      <c r="M1110">
        <v>1</v>
      </c>
      <c r="N1110">
        <v>1</v>
      </c>
      <c r="O1110">
        <v>1</v>
      </c>
    </row>
    <row r="1111" spans="1:15" x14ac:dyDescent="0.3">
      <c r="A1111" t="str">
        <f t="shared" si="18"/>
        <v>WAUCHULA-RLR ENERGY:</v>
      </c>
      <c r="B1111" t="s">
        <v>282</v>
      </c>
      <c r="C1111" t="s">
        <v>8</v>
      </c>
    </row>
    <row r="1112" spans="1:15" x14ac:dyDescent="0.3">
      <c r="A1112" t="str">
        <f t="shared" si="18"/>
        <v>WAUCHULA-KWH</v>
      </c>
      <c r="B1112" t="s">
        <v>282</v>
      </c>
      <c r="C1112" t="s">
        <v>9</v>
      </c>
      <c r="D1112">
        <v>5095503</v>
      </c>
      <c r="E1112">
        <v>4168602</v>
      </c>
      <c r="F1112">
        <v>4477924</v>
      </c>
      <c r="G1112">
        <v>4975809</v>
      </c>
      <c r="H1112">
        <v>5840816</v>
      </c>
      <c r="I1112">
        <v>6004206</v>
      </c>
      <c r="J1112">
        <v>6211056</v>
      </c>
      <c r="K1112">
        <v>6508255</v>
      </c>
      <c r="L1112">
        <v>5816683</v>
      </c>
      <c r="M1112">
        <v>5320273</v>
      </c>
      <c r="N1112">
        <v>4306542</v>
      </c>
      <c r="O1112">
        <v>4695773</v>
      </c>
    </row>
    <row r="1113" spans="1:15" x14ac:dyDescent="0.3">
      <c r="A1113" t="str">
        <f t="shared" si="18"/>
        <v>WAUCHULA-KWH ONPK</v>
      </c>
      <c r="B1113" t="s">
        <v>282</v>
      </c>
      <c r="C1113" t="s">
        <v>10</v>
      </c>
      <c r="D1113">
        <v>1394777</v>
      </c>
      <c r="E1113">
        <v>1096314</v>
      </c>
      <c r="F1113">
        <v>1115810</v>
      </c>
      <c r="G1113">
        <v>1758852</v>
      </c>
      <c r="H1113">
        <v>1968994</v>
      </c>
      <c r="I1113">
        <v>2052926</v>
      </c>
      <c r="J1113">
        <v>2146355</v>
      </c>
      <c r="K1113">
        <v>2154519</v>
      </c>
      <c r="L1113">
        <v>1986577</v>
      </c>
      <c r="M1113">
        <v>1953477</v>
      </c>
      <c r="N1113">
        <v>1025589</v>
      </c>
      <c r="O1113">
        <v>1246157</v>
      </c>
    </row>
    <row r="1114" spans="1:15" x14ac:dyDescent="0.3">
      <c r="A1114" t="str">
        <f t="shared" si="18"/>
        <v>WAUCHULA-KWH OFFPK</v>
      </c>
      <c r="B1114" t="s">
        <v>282</v>
      </c>
      <c r="C1114" t="s">
        <v>11</v>
      </c>
      <c r="D1114">
        <v>3700726</v>
      </c>
      <c r="E1114">
        <v>3072288</v>
      </c>
      <c r="F1114">
        <v>3362115</v>
      </c>
      <c r="G1114">
        <v>3216956</v>
      </c>
      <c r="H1114">
        <v>3871821</v>
      </c>
      <c r="I1114">
        <v>3951280</v>
      </c>
      <c r="J1114">
        <v>4064700</v>
      </c>
      <c r="K1114">
        <v>4353736</v>
      </c>
      <c r="L1114">
        <v>3830106</v>
      </c>
      <c r="M1114">
        <v>3366796</v>
      </c>
      <c r="N1114">
        <v>3280953</v>
      </c>
      <c r="O1114">
        <v>3449616</v>
      </c>
    </row>
    <row r="1115" spans="1:15" x14ac:dyDescent="0.3">
      <c r="A1115" t="str">
        <f t="shared" si="18"/>
        <v>WAUCHULA-KWH ONPK%</v>
      </c>
      <c r="B1115" t="s">
        <v>282</v>
      </c>
      <c r="C1115" t="s">
        <v>12</v>
      </c>
      <c r="D1115" s="2">
        <v>0.27372999999999997</v>
      </c>
      <c r="E1115" s="2">
        <v>0.26299</v>
      </c>
      <c r="F1115" s="2">
        <v>0.24918000000000001</v>
      </c>
      <c r="G1115" s="2">
        <v>0.35348000000000002</v>
      </c>
      <c r="H1115" s="2">
        <v>0.33711000000000002</v>
      </c>
      <c r="I1115" s="2">
        <v>0.34190999999999999</v>
      </c>
      <c r="J1115" s="2">
        <v>0.34556999999999999</v>
      </c>
      <c r="K1115" s="2">
        <v>0.33104</v>
      </c>
      <c r="L1115" s="2">
        <v>0.34153</v>
      </c>
      <c r="M1115" s="2">
        <v>0.36718000000000001</v>
      </c>
      <c r="N1115" s="2">
        <v>0.23815</v>
      </c>
      <c r="O1115" s="2">
        <v>0.26538</v>
      </c>
    </row>
    <row r="1116" spans="1:15" x14ac:dyDescent="0.3">
      <c r="A1116" t="str">
        <f t="shared" si="18"/>
        <v>WAUCHULA-KWH OFFPK%</v>
      </c>
      <c r="B1116" t="s">
        <v>282</v>
      </c>
      <c r="C1116" t="s">
        <v>13</v>
      </c>
      <c r="D1116" s="2">
        <v>0.72626999999999997</v>
      </c>
      <c r="E1116" s="2">
        <v>0.73701000000000005</v>
      </c>
      <c r="F1116" s="2">
        <v>0.75082000000000004</v>
      </c>
      <c r="G1116" s="2">
        <v>0.64651999999999998</v>
      </c>
      <c r="H1116" s="2">
        <v>0.66288999999999998</v>
      </c>
      <c r="I1116" s="2">
        <v>0.65808999999999995</v>
      </c>
      <c r="J1116" s="2">
        <v>0.65442999999999996</v>
      </c>
      <c r="K1116" s="2">
        <v>0.66896</v>
      </c>
      <c r="L1116" s="2">
        <v>0.65847</v>
      </c>
      <c r="M1116" s="2">
        <v>0.63282000000000005</v>
      </c>
      <c r="N1116" s="2">
        <v>0.76185000000000003</v>
      </c>
      <c r="O1116" s="2">
        <v>0.73462000000000005</v>
      </c>
    </row>
    <row r="1117" spans="1:15" x14ac:dyDescent="0.3">
      <c r="A1117" t="str">
        <f t="shared" si="18"/>
        <v>WAUCHULA-DEMAND (KW):</v>
      </c>
      <c r="B1117" t="s">
        <v>282</v>
      </c>
      <c r="C1117" t="s">
        <v>14</v>
      </c>
    </row>
    <row r="1118" spans="1:15" x14ac:dyDescent="0.3">
      <c r="A1118" t="str">
        <f t="shared" si="18"/>
        <v>WAUCHULA-NCP</v>
      </c>
      <c r="B1118" t="s">
        <v>282</v>
      </c>
      <c r="C1118" t="s">
        <v>15</v>
      </c>
      <c r="D1118">
        <v>12444</v>
      </c>
      <c r="E1118">
        <v>9408</v>
      </c>
      <c r="F1118">
        <v>9018</v>
      </c>
      <c r="G1118">
        <v>12473</v>
      </c>
      <c r="H1118">
        <v>12655</v>
      </c>
      <c r="I1118">
        <v>13244</v>
      </c>
      <c r="J1118">
        <v>12957</v>
      </c>
      <c r="K1118">
        <v>13556</v>
      </c>
      <c r="L1118">
        <v>13084</v>
      </c>
      <c r="M1118">
        <v>12339</v>
      </c>
      <c r="N1118">
        <v>9516</v>
      </c>
      <c r="O1118">
        <v>9621</v>
      </c>
    </row>
    <row r="1119" spans="1:15" x14ac:dyDescent="0.3">
      <c r="A1119" t="str">
        <f t="shared" si="18"/>
        <v>WAUCHULA-NCP ONPK</v>
      </c>
      <c r="B1119" t="s">
        <v>282</v>
      </c>
      <c r="C1119" t="s">
        <v>16</v>
      </c>
      <c r="D1119">
        <v>12444</v>
      </c>
      <c r="E1119">
        <v>8991</v>
      </c>
      <c r="F1119">
        <v>8619</v>
      </c>
      <c r="G1119">
        <v>12473</v>
      </c>
      <c r="H1119">
        <v>12655</v>
      </c>
      <c r="I1119">
        <v>13244</v>
      </c>
      <c r="J1119">
        <v>12957</v>
      </c>
      <c r="K1119">
        <v>13556</v>
      </c>
      <c r="L1119">
        <v>13084</v>
      </c>
      <c r="M1119">
        <v>12339</v>
      </c>
      <c r="N1119">
        <v>9197</v>
      </c>
      <c r="O1119">
        <v>9621</v>
      </c>
    </row>
    <row r="1120" spans="1:15" x14ac:dyDescent="0.3">
      <c r="A1120" t="str">
        <f t="shared" si="18"/>
        <v>WAUCHULA-NCP OFFPK</v>
      </c>
      <c r="B1120" t="s">
        <v>282</v>
      </c>
      <c r="C1120" t="s">
        <v>17</v>
      </c>
      <c r="D1120">
        <v>11201</v>
      </c>
      <c r="E1120">
        <v>9408</v>
      </c>
      <c r="F1120">
        <v>9018</v>
      </c>
      <c r="G1120">
        <v>10727</v>
      </c>
      <c r="H1120">
        <v>11797</v>
      </c>
      <c r="I1120">
        <v>11873</v>
      </c>
      <c r="J1120">
        <v>11368</v>
      </c>
      <c r="K1120">
        <v>12351</v>
      </c>
      <c r="L1120">
        <v>11956</v>
      </c>
      <c r="M1120">
        <v>10730</v>
      </c>
      <c r="N1120">
        <v>9516</v>
      </c>
      <c r="O1120">
        <v>9064</v>
      </c>
    </row>
    <row r="1121" spans="1:15" x14ac:dyDescent="0.3">
      <c r="A1121" t="str">
        <f t="shared" si="18"/>
        <v>WAUCHULA-GCP DATE</v>
      </c>
      <c r="B1121" t="s">
        <v>282</v>
      </c>
      <c r="C1121" t="s">
        <v>18</v>
      </c>
      <c r="D1121" t="s">
        <v>178</v>
      </c>
      <c r="E1121" t="s">
        <v>129</v>
      </c>
      <c r="F1121" t="s">
        <v>188</v>
      </c>
      <c r="G1121" t="s">
        <v>22</v>
      </c>
      <c r="H1121" t="s">
        <v>283</v>
      </c>
      <c r="I1121" t="s">
        <v>284</v>
      </c>
      <c r="J1121" t="s">
        <v>160</v>
      </c>
      <c r="K1121" t="s">
        <v>132</v>
      </c>
      <c r="L1121" t="s">
        <v>27</v>
      </c>
      <c r="M1121" t="s">
        <v>28</v>
      </c>
      <c r="N1121" t="s">
        <v>120</v>
      </c>
      <c r="O1121" t="s">
        <v>30</v>
      </c>
    </row>
    <row r="1122" spans="1:15" x14ac:dyDescent="0.3">
      <c r="A1122" t="str">
        <f t="shared" si="18"/>
        <v>WAUCHULA-GCP TIME</v>
      </c>
      <c r="B1122" t="s">
        <v>282</v>
      </c>
      <c r="C1122" t="s">
        <v>31</v>
      </c>
      <c r="D1122" t="s">
        <v>108</v>
      </c>
      <c r="E1122" t="s">
        <v>34</v>
      </c>
      <c r="F1122" t="s">
        <v>124</v>
      </c>
      <c r="G1122" t="s">
        <v>34</v>
      </c>
      <c r="H1122" t="s">
        <v>124</v>
      </c>
      <c r="I1122" t="s">
        <v>124</v>
      </c>
      <c r="J1122" t="s">
        <v>34</v>
      </c>
      <c r="K1122" t="s">
        <v>34</v>
      </c>
      <c r="L1122" t="s">
        <v>34</v>
      </c>
      <c r="M1122" t="s">
        <v>123</v>
      </c>
      <c r="N1122" t="s">
        <v>34</v>
      </c>
      <c r="O1122" t="s">
        <v>108</v>
      </c>
    </row>
    <row r="1123" spans="1:15" x14ac:dyDescent="0.3">
      <c r="A1123" t="str">
        <f t="shared" si="18"/>
        <v>WAUCHULA-GCP</v>
      </c>
      <c r="B1123" t="s">
        <v>282</v>
      </c>
      <c r="C1123" t="s">
        <v>36</v>
      </c>
      <c r="D1123">
        <v>12444</v>
      </c>
      <c r="E1123">
        <v>9408</v>
      </c>
      <c r="F1123">
        <v>9018</v>
      </c>
      <c r="G1123">
        <v>12473</v>
      </c>
      <c r="H1123">
        <v>12655</v>
      </c>
      <c r="I1123">
        <v>13244</v>
      </c>
      <c r="J1123">
        <v>12957</v>
      </c>
      <c r="K1123">
        <v>13556</v>
      </c>
      <c r="L1123">
        <v>13084</v>
      </c>
      <c r="M1123">
        <v>12339</v>
      </c>
      <c r="N1123">
        <v>9516</v>
      </c>
      <c r="O1123">
        <v>9621</v>
      </c>
    </row>
    <row r="1124" spans="1:15" x14ac:dyDescent="0.3">
      <c r="A1124" t="str">
        <f t="shared" si="18"/>
        <v>WAUCHULA-GCP ONPK</v>
      </c>
      <c r="B1124" t="s">
        <v>282</v>
      </c>
      <c r="C1124" t="s">
        <v>37</v>
      </c>
      <c r="D1124">
        <v>12444</v>
      </c>
      <c r="E1124">
        <v>8991</v>
      </c>
      <c r="F1124">
        <v>8619</v>
      </c>
      <c r="G1124">
        <v>12473</v>
      </c>
      <c r="H1124">
        <v>12655</v>
      </c>
      <c r="I1124">
        <v>13244</v>
      </c>
      <c r="J1124">
        <v>12957</v>
      </c>
      <c r="K1124">
        <v>13556</v>
      </c>
      <c r="L1124">
        <v>13084</v>
      </c>
      <c r="M1124">
        <v>12339</v>
      </c>
      <c r="N1124">
        <v>9197</v>
      </c>
      <c r="O1124">
        <v>9621</v>
      </c>
    </row>
    <row r="1125" spans="1:15" x14ac:dyDescent="0.3">
      <c r="A1125" t="str">
        <f t="shared" si="18"/>
        <v>WAUCHULA-GCP OFFPK</v>
      </c>
      <c r="B1125" t="s">
        <v>282</v>
      </c>
      <c r="C1125" t="s">
        <v>38</v>
      </c>
      <c r="D1125">
        <v>11201</v>
      </c>
      <c r="E1125">
        <v>9408</v>
      </c>
      <c r="F1125">
        <v>9018</v>
      </c>
      <c r="G1125">
        <v>10727</v>
      </c>
      <c r="H1125">
        <v>11797</v>
      </c>
      <c r="I1125">
        <v>11873</v>
      </c>
      <c r="J1125">
        <v>11368</v>
      </c>
      <c r="K1125">
        <v>12351</v>
      </c>
      <c r="L1125">
        <v>11956</v>
      </c>
      <c r="M1125">
        <v>10730</v>
      </c>
      <c r="N1125">
        <v>9516</v>
      </c>
      <c r="O1125">
        <v>9064</v>
      </c>
    </row>
    <row r="1126" spans="1:15" x14ac:dyDescent="0.3">
      <c r="A1126" t="str">
        <f t="shared" si="18"/>
        <v>WAUCHULA-CP</v>
      </c>
      <c r="B1126" t="s">
        <v>282</v>
      </c>
      <c r="C1126" t="s">
        <v>39</v>
      </c>
      <c r="D1126">
        <v>12444</v>
      </c>
      <c r="E1126">
        <v>8971</v>
      </c>
      <c r="F1126">
        <v>7541</v>
      </c>
      <c r="G1126">
        <v>12473</v>
      </c>
      <c r="H1126">
        <v>12591</v>
      </c>
      <c r="I1126">
        <v>12731</v>
      </c>
      <c r="J1126">
        <v>12637</v>
      </c>
      <c r="K1126">
        <v>13556</v>
      </c>
      <c r="L1126">
        <v>13084</v>
      </c>
      <c r="M1126">
        <v>11571</v>
      </c>
      <c r="N1126">
        <v>9252</v>
      </c>
      <c r="O1126">
        <v>8931</v>
      </c>
    </row>
    <row r="1127" spans="1:15" x14ac:dyDescent="0.3">
      <c r="A1127" t="str">
        <f t="shared" si="18"/>
        <v>WAUCHULA-PERIOD START</v>
      </c>
      <c r="B1127" t="s">
        <v>282</v>
      </c>
      <c r="C1127" t="s">
        <v>40</v>
      </c>
      <c r="D1127" s="3">
        <v>41640</v>
      </c>
      <c r="E1127" s="3">
        <v>41671</v>
      </c>
      <c r="F1127" s="3">
        <v>41699</v>
      </c>
      <c r="G1127" s="3">
        <v>41730</v>
      </c>
      <c r="H1127" s="3">
        <v>41760</v>
      </c>
      <c r="I1127" s="3">
        <v>41791</v>
      </c>
      <c r="J1127" s="3">
        <v>41821</v>
      </c>
      <c r="K1127" s="3">
        <v>41852</v>
      </c>
      <c r="L1127" s="3">
        <v>41883</v>
      </c>
      <c r="M1127" s="3">
        <v>41913</v>
      </c>
      <c r="N1127" s="3">
        <v>41944</v>
      </c>
      <c r="O1127" s="3">
        <v>41974</v>
      </c>
    </row>
    <row r="1128" spans="1:15" x14ac:dyDescent="0.3">
      <c r="A1128" t="str">
        <f t="shared" si="18"/>
        <v>WAUCHULA-NCP LF</v>
      </c>
      <c r="B1128" t="s">
        <v>282</v>
      </c>
      <c r="C1128" t="s">
        <v>41</v>
      </c>
      <c r="D1128" s="2">
        <v>0.5504</v>
      </c>
      <c r="E1128" s="2">
        <v>0.65939999999999999</v>
      </c>
      <c r="F1128" s="2">
        <v>0.66830000000000001</v>
      </c>
      <c r="G1128" s="2">
        <v>0.55410000000000004</v>
      </c>
      <c r="H1128" s="2">
        <v>0.62029999999999996</v>
      </c>
      <c r="I1128" s="2">
        <v>0.62960000000000005</v>
      </c>
      <c r="J1128" s="2">
        <v>0.64429999999999998</v>
      </c>
      <c r="K1128" s="2">
        <v>0.64529999999999998</v>
      </c>
      <c r="L1128" s="2">
        <v>0.61750000000000005</v>
      </c>
      <c r="M1128" s="2">
        <v>0.57950000000000002</v>
      </c>
      <c r="N1128" s="2">
        <v>0.62860000000000005</v>
      </c>
      <c r="O1128" s="2">
        <v>0.65600000000000003</v>
      </c>
    </row>
    <row r="1129" spans="1:15" x14ac:dyDescent="0.3">
      <c r="A1129" t="str">
        <f t="shared" si="18"/>
        <v>WAUCHULA-NCP LF ONPK</v>
      </c>
      <c r="B1129" t="s">
        <v>282</v>
      </c>
      <c r="C1129" t="s">
        <v>42</v>
      </c>
      <c r="D1129" s="2">
        <v>0.63680000000000003</v>
      </c>
      <c r="E1129" s="2">
        <v>0.7621</v>
      </c>
      <c r="F1129" s="2">
        <v>0.77059999999999995</v>
      </c>
      <c r="G1129" s="2">
        <v>0.71220000000000006</v>
      </c>
      <c r="H1129" s="2">
        <v>0.82320000000000004</v>
      </c>
      <c r="I1129" s="2">
        <v>0.82010000000000005</v>
      </c>
      <c r="J1129" s="2">
        <v>0.83660000000000001</v>
      </c>
      <c r="K1129" s="2">
        <v>0.84089999999999998</v>
      </c>
      <c r="L1129" s="2">
        <v>0.80330000000000001</v>
      </c>
      <c r="M1129" s="2">
        <v>0.76480000000000004</v>
      </c>
      <c r="N1129" s="2">
        <v>0.73360000000000003</v>
      </c>
      <c r="O1129" s="2">
        <v>0.7359</v>
      </c>
    </row>
    <row r="1130" spans="1:15" x14ac:dyDescent="0.3">
      <c r="A1130" t="str">
        <f t="shared" si="18"/>
        <v>WAUCHULA-NCP LF OFFPK</v>
      </c>
      <c r="B1130" t="s">
        <v>282</v>
      </c>
      <c r="C1130" t="s">
        <v>43</v>
      </c>
      <c r="D1130" s="2">
        <v>0.58169999999999999</v>
      </c>
      <c r="E1130" s="2">
        <v>0.63780000000000003</v>
      </c>
      <c r="F1130" s="2">
        <v>0.64839999999999998</v>
      </c>
      <c r="G1130" s="2">
        <v>0.57450000000000001</v>
      </c>
      <c r="H1130" s="2">
        <v>0.59130000000000005</v>
      </c>
      <c r="I1130" s="2">
        <v>0.62670000000000003</v>
      </c>
      <c r="J1130" s="2">
        <v>0.65490000000000004</v>
      </c>
      <c r="K1130" s="2">
        <v>0.6351</v>
      </c>
      <c r="L1130" s="2">
        <v>0.60329999999999995</v>
      </c>
      <c r="M1130" s="2">
        <v>0.58430000000000004</v>
      </c>
      <c r="N1130" s="2">
        <v>0.60699999999999998</v>
      </c>
      <c r="O1130" s="2">
        <v>0.67</v>
      </c>
    </row>
    <row r="1131" spans="1:15" x14ac:dyDescent="0.3">
      <c r="A1131" t="str">
        <f t="shared" si="18"/>
        <v>WAUCHULA-GCP CF</v>
      </c>
      <c r="B1131" t="s">
        <v>282</v>
      </c>
      <c r="C1131" t="s">
        <v>44</v>
      </c>
      <c r="D1131" s="2">
        <v>1</v>
      </c>
      <c r="E1131" s="2">
        <v>1</v>
      </c>
      <c r="F1131" s="2">
        <v>1</v>
      </c>
      <c r="G1131" s="2">
        <v>1</v>
      </c>
      <c r="H1131" s="2">
        <v>1</v>
      </c>
      <c r="I1131" s="2">
        <v>1</v>
      </c>
      <c r="J1131" s="2">
        <v>1</v>
      </c>
      <c r="K1131" s="2">
        <v>1</v>
      </c>
      <c r="L1131" s="2">
        <v>1</v>
      </c>
      <c r="M1131" s="2">
        <v>1</v>
      </c>
      <c r="N1131" s="2">
        <v>1</v>
      </c>
      <c r="O1131" s="2">
        <v>1</v>
      </c>
    </row>
    <row r="1132" spans="1:15" x14ac:dyDescent="0.3">
      <c r="A1132" t="str">
        <f t="shared" si="18"/>
        <v>WAUCHULA-CP CF</v>
      </c>
      <c r="B1132" t="s">
        <v>282</v>
      </c>
      <c r="C1132" t="s">
        <v>45</v>
      </c>
      <c r="D1132" s="2">
        <v>1</v>
      </c>
      <c r="E1132" s="2">
        <v>0.9536</v>
      </c>
      <c r="F1132" s="2">
        <v>0.83620000000000005</v>
      </c>
      <c r="G1132" s="2">
        <v>1</v>
      </c>
      <c r="H1132" s="2">
        <v>0.99490000000000001</v>
      </c>
      <c r="I1132" s="2">
        <v>0.96120000000000005</v>
      </c>
      <c r="J1132" s="2">
        <v>0.97529999999999994</v>
      </c>
      <c r="K1132" s="2">
        <v>1</v>
      </c>
      <c r="L1132" s="2">
        <v>1</v>
      </c>
      <c r="M1132" s="2">
        <v>0.93779999999999997</v>
      </c>
      <c r="N1132" s="2">
        <v>0.97230000000000005</v>
      </c>
      <c r="O1132" s="2">
        <v>0.92820000000000003</v>
      </c>
    </row>
    <row r="1133" spans="1:15" x14ac:dyDescent="0.3">
      <c r="A1133" t="str">
        <f t="shared" si="18"/>
        <v>WAUCHULA-GCP LF</v>
      </c>
      <c r="B1133" t="s">
        <v>282</v>
      </c>
      <c r="C1133" t="s">
        <v>46</v>
      </c>
      <c r="D1133" s="2">
        <v>0.5504</v>
      </c>
      <c r="E1133" s="2">
        <v>0.65939999999999999</v>
      </c>
      <c r="F1133" s="2">
        <v>0.66830000000000001</v>
      </c>
      <c r="G1133" s="2">
        <v>0.55410000000000004</v>
      </c>
      <c r="H1133" s="2">
        <v>0.62029999999999996</v>
      </c>
      <c r="I1133" s="2">
        <v>0.62960000000000005</v>
      </c>
      <c r="J1133" s="2">
        <v>0.64429999999999998</v>
      </c>
      <c r="K1133" s="2">
        <v>0.64529999999999998</v>
      </c>
      <c r="L1133" s="2">
        <v>0.61750000000000005</v>
      </c>
      <c r="M1133" s="2">
        <v>0.57950000000000002</v>
      </c>
      <c r="N1133" s="2">
        <v>0.62860000000000005</v>
      </c>
      <c r="O1133" s="2">
        <v>0.65600000000000003</v>
      </c>
    </row>
    <row r="1134" spans="1:15" x14ac:dyDescent="0.3">
      <c r="A1134" t="str">
        <f t="shared" si="18"/>
        <v>WAUCHULA-GCP LF ONPK</v>
      </c>
      <c r="B1134" t="s">
        <v>282</v>
      </c>
      <c r="C1134" t="s">
        <v>47</v>
      </c>
      <c r="D1134" s="2">
        <v>0.63680000000000003</v>
      </c>
      <c r="E1134" s="2">
        <v>0.7621</v>
      </c>
      <c r="F1134" s="2">
        <v>0.77059999999999995</v>
      </c>
      <c r="G1134" s="2">
        <v>0.71220000000000006</v>
      </c>
      <c r="H1134" s="2">
        <v>0.82320000000000004</v>
      </c>
      <c r="I1134" s="2">
        <v>0.82010000000000005</v>
      </c>
      <c r="J1134" s="2">
        <v>0.83660000000000001</v>
      </c>
      <c r="K1134" s="2">
        <v>0.84089999999999998</v>
      </c>
      <c r="L1134" s="2">
        <v>0.80330000000000001</v>
      </c>
      <c r="M1134" s="2">
        <v>0.76480000000000004</v>
      </c>
      <c r="N1134" s="2">
        <v>0.73360000000000003</v>
      </c>
      <c r="O1134" s="2">
        <v>0.7359</v>
      </c>
    </row>
    <row r="1135" spans="1:15" x14ac:dyDescent="0.3">
      <c r="A1135" t="str">
        <f t="shared" si="18"/>
        <v>WAUCHULA-GCP LF OFFPK</v>
      </c>
      <c r="B1135" t="s">
        <v>282</v>
      </c>
      <c r="C1135" t="s">
        <v>48</v>
      </c>
      <c r="D1135" s="2">
        <v>0.58169999999999999</v>
      </c>
      <c r="E1135" s="2">
        <v>0.63780000000000003</v>
      </c>
      <c r="F1135" s="2">
        <v>0.64839999999999998</v>
      </c>
      <c r="G1135" s="2">
        <v>0.57450000000000001</v>
      </c>
      <c r="H1135" s="2">
        <v>0.59130000000000005</v>
      </c>
      <c r="I1135" s="2">
        <v>0.62670000000000003</v>
      </c>
      <c r="J1135" s="2">
        <v>0.65490000000000004</v>
      </c>
      <c r="K1135" s="2">
        <v>0.6351</v>
      </c>
      <c r="L1135" s="2">
        <v>0.60329999999999995</v>
      </c>
      <c r="M1135" s="2">
        <v>0.58430000000000004</v>
      </c>
      <c r="N1135" s="2">
        <v>0.60699999999999998</v>
      </c>
      <c r="O1135" s="2">
        <v>0.67</v>
      </c>
    </row>
    <row r="1136" spans="1:15" x14ac:dyDescent="0.3">
      <c r="A1136" t="str">
        <f t="shared" si="18"/>
        <v>WAUCHULA-CP LF</v>
      </c>
      <c r="B1136" t="s">
        <v>282</v>
      </c>
      <c r="C1136" t="s">
        <v>49</v>
      </c>
      <c r="D1136" s="2">
        <v>0.5504</v>
      </c>
      <c r="E1136" s="2">
        <v>0.6915</v>
      </c>
      <c r="F1136" s="2">
        <v>0.79920000000000002</v>
      </c>
      <c r="G1136" s="2">
        <v>0.55410000000000004</v>
      </c>
      <c r="H1136" s="2">
        <v>0.62350000000000005</v>
      </c>
      <c r="I1136" s="2">
        <v>0.65500000000000003</v>
      </c>
      <c r="J1136" s="2">
        <v>0.66059999999999997</v>
      </c>
      <c r="K1136" s="2">
        <v>0.64529999999999998</v>
      </c>
      <c r="L1136" s="2">
        <v>0.61750000000000005</v>
      </c>
      <c r="M1136" s="2">
        <v>0.61799999999999999</v>
      </c>
      <c r="N1136" s="2">
        <v>0.64649999999999996</v>
      </c>
      <c r="O1136" s="2">
        <v>0.70669999999999999</v>
      </c>
    </row>
    <row r="1137" spans="1:15" x14ac:dyDescent="0.3">
      <c r="A1137" t="str">
        <f t="shared" si="18"/>
        <v>WAUCHULA-REL PREC:</v>
      </c>
      <c r="B1137" t="s">
        <v>282</v>
      </c>
      <c r="C1137" t="s">
        <v>50</v>
      </c>
    </row>
    <row r="1138" spans="1:15" x14ac:dyDescent="0.3">
      <c r="A1138" t="str">
        <f t="shared" si="18"/>
        <v>WAUCHULA-NCP RP</v>
      </c>
      <c r="B1138" t="s">
        <v>282</v>
      </c>
      <c r="C1138" t="s">
        <v>51</v>
      </c>
      <c r="D1138" s="2">
        <v>0</v>
      </c>
      <c r="E1138" s="2">
        <v>0</v>
      </c>
      <c r="F1138" s="2">
        <v>0</v>
      </c>
      <c r="G1138" s="2">
        <v>0</v>
      </c>
      <c r="H1138" s="2">
        <v>0</v>
      </c>
      <c r="I1138" s="2">
        <v>0</v>
      </c>
      <c r="J1138" s="2">
        <v>0</v>
      </c>
      <c r="K1138" s="2">
        <v>0</v>
      </c>
      <c r="L1138" s="2">
        <v>0</v>
      </c>
      <c r="M1138" s="2">
        <v>0</v>
      </c>
      <c r="N1138" s="2">
        <v>0</v>
      </c>
      <c r="O1138" s="2">
        <v>0</v>
      </c>
    </row>
    <row r="1139" spans="1:15" x14ac:dyDescent="0.3">
      <c r="A1139" t="str">
        <f t="shared" si="18"/>
        <v>WAUCHULA-NCP RP ONPK</v>
      </c>
      <c r="B1139" t="s">
        <v>282</v>
      </c>
      <c r="C1139" t="s">
        <v>52</v>
      </c>
      <c r="D1139" s="2">
        <v>0</v>
      </c>
      <c r="E1139" s="2">
        <v>0</v>
      </c>
      <c r="F1139" s="2">
        <v>0</v>
      </c>
      <c r="G1139" s="2">
        <v>0</v>
      </c>
      <c r="H1139" s="2">
        <v>0</v>
      </c>
      <c r="I1139" s="2">
        <v>0</v>
      </c>
      <c r="J1139" s="2">
        <v>0</v>
      </c>
      <c r="K1139" s="2">
        <v>0</v>
      </c>
      <c r="L1139" s="2">
        <v>0</v>
      </c>
      <c r="M1139" s="2">
        <v>0</v>
      </c>
      <c r="N1139" s="2">
        <v>0</v>
      </c>
      <c r="O1139" s="2">
        <v>0</v>
      </c>
    </row>
    <row r="1140" spans="1:15" x14ac:dyDescent="0.3">
      <c r="A1140" t="str">
        <f t="shared" si="18"/>
        <v>WAUCHULA-NCP RP OFFPK</v>
      </c>
      <c r="B1140" t="s">
        <v>282</v>
      </c>
      <c r="C1140" t="s">
        <v>53</v>
      </c>
      <c r="D1140" s="2">
        <v>0</v>
      </c>
      <c r="E1140" s="2">
        <v>0</v>
      </c>
      <c r="F1140" s="2">
        <v>0</v>
      </c>
      <c r="G1140" s="2">
        <v>0</v>
      </c>
      <c r="H1140" s="2">
        <v>0</v>
      </c>
      <c r="I1140" s="2">
        <v>0</v>
      </c>
      <c r="J1140" s="2">
        <v>0</v>
      </c>
      <c r="K1140" s="2">
        <v>0</v>
      </c>
      <c r="L1140" s="2">
        <v>0</v>
      </c>
      <c r="M1140" s="2">
        <v>0</v>
      </c>
      <c r="N1140" s="2">
        <v>0</v>
      </c>
      <c r="O1140" s="2">
        <v>0</v>
      </c>
    </row>
    <row r="1141" spans="1:15" x14ac:dyDescent="0.3">
      <c r="A1141" t="str">
        <f t="shared" si="18"/>
        <v>WAUCHULA-GCP RP</v>
      </c>
      <c r="B1141" t="s">
        <v>282</v>
      </c>
      <c r="C1141" t="s">
        <v>54</v>
      </c>
      <c r="D1141" s="2">
        <v>0</v>
      </c>
      <c r="E1141" s="2">
        <v>0</v>
      </c>
      <c r="F1141" s="2">
        <v>0</v>
      </c>
      <c r="G1141" s="2">
        <v>0</v>
      </c>
      <c r="H1141" s="2">
        <v>0</v>
      </c>
      <c r="I1141" s="2">
        <v>0</v>
      </c>
      <c r="J1141" s="2">
        <v>0</v>
      </c>
      <c r="K1141" s="2">
        <v>0</v>
      </c>
      <c r="L1141" s="2">
        <v>0</v>
      </c>
      <c r="M1141" s="2">
        <v>0</v>
      </c>
      <c r="N1141" s="2">
        <v>0</v>
      </c>
      <c r="O1141" s="2">
        <v>0</v>
      </c>
    </row>
    <row r="1142" spans="1:15" x14ac:dyDescent="0.3">
      <c r="A1142" t="str">
        <f t="shared" si="18"/>
        <v>WAUCHULA-GCP RP ONPK</v>
      </c>
      <c r="B1142" t="s">
        <v>282</v>
      </c>
      <c r="C1142" t="s">
        <v>55</v>
      </c>
      <c r="D1142" s="2">
        <v>0</v>
      </c>
      <c r="E1142" s="2">
        <v>0</v>
      </c>
      <c r="F1142" s="2">
        <v>0</v>
      </c>
      <c r="G1142" s="2">
        <v>0</v>
      </c>
      <c r="H1142" s="2">
        <v>0</v>
      </c>
      <c r="I1142" s="2">
        <v>0</v>
      </c>
      <c r="J1142" s="2">
        <v>0</v>
      </c>
      <c r="K1142" s="2">
        <v>0</v>
      </c>
      <c r="L1142" s="2">
        <v>0</v>
      </c>
      <c r="M1142" s="2">
        <v>0</v>
      </c>
      <c r="N1142" s="2">
        <v>0</v>
      </c>
      <c r="O1142" s="2">
        <v>0</v>
      </c>
    </row>
    <row r="1143" spans="1:15" x14ac:dyDescent="0.3">
      <c r="A1143" t="str">
        <f t="shared" si="18"/>
        <v>WAUCHULA-GCP RP OFFPK</v>
      </c>
      <c r="B1143" t="s">
        <v>282</v>
      </c>
      <c r="C1143" t="s">
        <v>56</v>
      </c>
      <c r="D1143" s="2">
        <v>0</v>
      </c>
      <c r="E1143" s="2">
        <v>0</v>
      </c>
      <c r="F1143" s="2">
        <v>0</v>
      </c>
      <c r="G1143" s="2">
        <v>0</v>
      </c>
      <c r="H1143" s="2">
        <v>0</v>
      </c>
      <c r="I1143" s="2">
        <v>0</v>
      </c>
      <c r="J1143" s="2">
        <v>0</v>
      </c>
      <c r="K1143" s="2">
        <v>0</v>
      </c>
      <c r="L1143" s="2">
        <v>0</v>
      </c>
      <c r="M1143" s="2">
        <v>0</v>
      </c>
      <c r="N1143" s="2">
        <v>0</v>
      </c>
      <c r="O1143" s="2">
        <v>0</v>
      </c>
    </row>
    <row r="1144" spans="1:15" x14ac:dyDescent="0.3">
      <c r="A1144" t="str">
        <f t="shared" si="18"/>
        <v>WAUCHULA-CP RP</v>
      </c>
      <c r="B1144" t="s">
        <v>282</v>
      </c>
      <c r="C1144" t="s">
        <v>57</v>
      </c>
      <c r="D1144" s="2">
        <v>0</v>
      </c>
      <c r="E1144" s="2">
        <v>0</v>
      </c>
      <c r="F1144" s="2">
        <v>0</v>
      </c>
      <c r="G1144" s="2">
        <v>0</v>
      </c>
      <c r="H1144" s="2">
        <v>0</v>
      </c>
      <c r="I1144" s="2">
        <v>0</v>
      </c>
      <c r="J1144" s="2">
        <v>0</v>
      </c>
      <c r="K1144" s="2">
        <v>0</v>
      </c>
      <c r="L1144" s="2">
        <v>0</v>
      </c>
      <c r="M1144" s="2">
        <v>0</v>
      </c>
      <c r="N1144" s="2">
        <v>0</v>
      </c>
      <c r="O1144" s="2">
        <v>0</v>
      </c>
    </row>
    <row r="1145" spans="1:15" x14ac:dyDescent="0.3">
      <c r="A1145" t="str">
        <f t="shared" si="18"/>
        <v>WAUCHULA-SAMPLE SIZE:</v>
      </c>
      <c r="B1145" t="s">
        <v>282</v>
      </c>
      <c r="C1145" t="s">
        <v>58</v>
      </c>
    </row>
    <row r="1146" spans="1:15" x14ac:dyDescent="0.3">
      <c r="A1146" t="str">
        <f t="shared" si="18"/>
        <v>WAUCHULA-GCPSZ</v>
      </c>
      <c r="B1146" t="s">
        <v>282</v>
      </c>
      <c r="C1146" t="s">
        <v>59</v>
      </c>
      <c r="D1146">
        <v>1</v>
      </c>
      <c r="E1146">
        <v>1</v>
      </c>
      <c r="F1146">
        <v>1</v>
      </c>
      <c r="G1146">
        <v>1</v>
      </c>
      <c r="H1146">
        <v>1</v>
      </c>
      <c r="I1146">
        <v>1</v>
      </c>
      <c r="J1146">
        <v>1</v>
      </c>
      <c r="K1146">
        <v>1</v>
      </c>
      <c r="L1146">
        <v>1</v>
      </c>
      <c r="M1146">
        <v>1</v>
      </c>
      <c r="N1146">
        <v>1</v>
      </c>
      <c r="O1146">
        <v>1</v>
      </c>
    </row>
    <row r="1147" spans="1:15" x14ac:dyDescent="0.3">
      <c r="A1147" t="str">
        <f t="shared" si="18"/>
        <v>WAUCHULA-GCPSZ ONPK</v>
      </c>
      <c r="B1147" t="s">
        <v>282</v>
      </c>
      <c r="C1147" t="s">
        <v>60</v>
      </c>
      <c r="D1147">
        <v>1</v>
      </c>
      <c r="E1147">
        <v>1</v>
      </c>
      <c r="F1147">
        <v>1</v>
      </c>
      <c r="G1147">
        <v>1</v>
      </c>
      <c r="H1147">
        <v>1</v>
      </c>
      <c r="I1147">
        <v>1</v>
      </c>
      <c r="J1147">
        <v>1</v>
      </c>
      <c r="K1147">
        <v>1</v>
      </c>
      <c r="L1147">
        <v>1</v>
      </c>
      <c r="M1147">
        <v>1</v>
      </c>
      <c r="N1147">
        <v>1</v>
      </c>
      <c r="O1147">
        <v>1</v>
      </c>
    </row>
    <row r="1148" spans="1:15" x14ac:dyDescent="0.3">
      <c r="A1148" t="str">
        <f t="shared" si="18"/>
        <v>WAUCHULA-GCPSZ OFFPK</v>
      </c>
      <c r="B1148" t="s">
        <v>282</v>
      </c>
      <c r="C1148" t="s">
        <v>61</v>
      </c>
      <c r="D1148">
        <v>1</v>
      </c>
      <c r="E1148">
        <v>1</v>
      </c>
      <c r="F1148">
        <v>1</v>
      </c>
      <c r="G1148">
        <v>1</v>
      </c>
      <c r="H1148">
        <v>1</v>
      </c>
      <c r="I1148">
        <v>1</v>
      </c>
      <c r="J1148">
        <v>1</v>
      </c>
      <c r="K1148">
        <v>1</v>
      </c>
      <c r="L1148">
        <v>1</v>
      </c>
      <c r="M1148">
        <v>1</v>
      </c>
      <c r="N1148">
        <v>1</v>
      </c>
      <c r="O1148">
        <v>1</v>
      </c>
    </row>
    <row r="1149" spans="1:15" x14ac:dyDescent="0.3">
      <c r="A1149" t="str">
        <f t="shared" si="18"/>
        <v>WAUCHULA-CPSZ</v>
      </c>
      <c r="B1149" t="s">
        <v>282</v>
      </c>
      <c r="C1149" t="s">
        <v>62</v>
      </c>
      <c r="D1149">
        <v>1</v>
      </c>
      <c r="E1149">
        <v>1</v>
      </c>
      <c r="F1149">
        <v>1</v>
      </c>
      <c r="G1149">
        <v>1</v>
      </c>
      <c r="H1149">
        <v>1</v>
      </c>
      <c r="I1149">
        <v>1</v>
      </c>
      <c r="J1149">
        <v>1</v>
      </c>
      <c r="K1149">
        <v>1</v>
      </c>
      <c r="L1149">
        <v>1</v>
      </c>
      <c r="M1149">
        <v>1</v>
      </c>
      <c r="N1149">
        <v>1</v>
      </c>
      <c r="O1149">
        <v>1</v>
      </c>
    </row>
    <row r="1150" spans="1:15" x14ac:dyDescent="0.3">
      <c r="A1150" t="str">
        <f t="shared" si="18"/>
        <v xml:space="preserve">WINTERPARK -Wholesale City of Winter Park </v>
      </c>
      <c r="B1150" t="s">
        <v>285</v>
      </c>
      <c r="C1150" t="s">
        <v>286</v>
      </c>
    </row>
    <row r="1151" spans="1:15" x14ac:dyDescent="0.3">
      <c r="A1151" t="str">
        <f t="shared" si="18"/>
        <v xml:space="preserve">WINTERPARK-MONTH </v>
      </c>
      <c r="B1151" t="s">
        <v>287</v>
      </c>
      <c r="C1151" t="s">
        <v>3</v>
      </c>
      <c r="D1151" s="1">
        <v>41640</v>
      </c>
      <c r="E1151" s="1">
        <v>41671</v>
      </c>
      <c r="F1151" s="1">
        <v>41699</v>
      </c>
      <c r="G1151" s="1">
        <v>41730</v>
      </c>
      <c r="H1151" s="1">
        <v>41760</v>
      </c>
      <c r="I1151" s="1">
        <v>41791</v>
      </c>
      <c r="J1151" s="1">
        <v>41821</v>
      </c>
      <c r="K1151" s="1">
        <v>41852</v>
      </c>
      <c r="L1151" s="1">
        <v>41883</v>
      </c>
      <c r="M1151" s="1">
        <v>41913</v>
      </c>
      <c r="N1151" s="1">
        <v>41944</v>
      </c>
      <c r="O1151" s="1">
        <v>41974</v>
      </c>
    </row>
    <row r="1152" spans="1:15" x14ac:dyDescent="0.3">
      <c r="A1152" t="str">
        <f t="shared" si="18"/>
        <v xml:space="preserve">WINTERPARK-CUSTOMERS </v>
      </c>
      <c r="B1152" t="s">
        <v>287</v>
      </c>
      <c r="C1152" t="s">
        <v>4</v>
      </c>
      <c r="D1152">
        <v>2</v>
      </c>
      <c r="E1152">
        <v>3</v>
      </c>
      <c r="F1152">
        <v>3</v>
      </c>
      <c r="G1152">
        <v>3</v>
      </c>
      <c r="H1152">
        <v>3</v>
      </c>
      <c r="I1152">
        <v>3</v>
      </c>
      <c r="J1152">
        <v>2</v>
      </c>
      <c r="K1152">
        <v>2</v>
      </c>
      <c r="L1152">
        <v>2</v>
      </c>
      <c r="M1152">
        <v>2</v>
      </c>
      <c r="N1152">
        <v>2</v>
      </c>
      <c r="O1152">
        <v>2</v>
      </c>
    </row>
    <row r="1153" spans="1:15" x14ac:dyDescent="0.3">
      <c r="A1153" t="str">
        <f t="shared" si="18"/>
        <v xml:space="preserve">WINTERPARK-SALES </v>
      </c>
      <c r="B1153" t="s">
        <v>287</v>
      </c>
      <c r="C1153" t="s">
        <v>5</v>
      </c>
      <c r="D1153">
        <v>93356393</v>
      </c>
      <c r="E1153">
        <v>16537000</v>
      </c>
      <c r="F1153">
        <v>34099000</v>
      </c>
      <c r="G1153">
        <v>31857000</v>
      </c>
      <c r="H1153">
        <v>22587000</v>
      </c>
      <c r="I1153">
        <v>31565000</v>
      </c>
      <c r="J1153">
        <v>39650000</v>
      </c>
      <c r="K1153">
        <v>41742000</v>
      </c>
      <c r="L1153">
        <v>42082000</v>
      </c>
      <c r="M1153">
        <v>34460000</v>
      </c>
      <c r="N1153">
        <v>31168000</v>
      </c>
      <c r="O1153">
        <v>23287000</v>
      </c>
    </row>
    <row r="1154" spans="1:15" x14ac:dyDescent="0.3">
      <c r="A1154" t="str">
        <f t="shared" si="18"/>
        <v>WINTERPARK-KW</v>
      </c>
      <c r="B1154" t="s">
        <v>287</v>
      </c>
      <c r="C1154" t="s">
        <v>6</v>
      </c>
    </row>
    <row r="1155" spans="1:15" x14ac:dyDescent="0.3">
      <c r="A1155" t="str">
        <f t="shared" si="18"/>
        <v>WINTERPARK-N</v>
      </c>
      <c r="B1155" t="s">
        <v>287</v>
      </c>
      <c r="C1155" t="s">
        <v>7</v>
      </c>
      <c r="D1155">
        <v>1</v>
      </c>
      <c r="E1155">
        <v>1</v>
      </c>
      <c r="F1155">
        <v>1</v>
      </c>
      <c r="G1155">
        <v>1</v>
      </c>
      <c r="H1155">
        <v>1</v>
      </c>
      <c r="I1155">
        <v>1</v>
      </c>
      <c r="J1155">
        <v>1</v>
      </c>
      <c r="K1155">
        <v>1</v>
      </c>
      <c r="L1155">
        <v>1</v>
      </c>
      <c r="M1155">
        <v>1</v>
      </c>
      <c r="N1155">
        <v>1</v>
      </c>
      <c r="O1155">
        <v>1</v>
      </c>
    </row>
    <row r="1156" spans="1:15" x14ac:dyDescent="0.3">
      <c r="A1156" t="str">
        <f t="shared" si="18"/>
        <v>WINTERPARK-RLR ENERGY:</v>
      </c>
      <c r="B1156" t="s">
        <v>287</v>
      </c>
      <c r="C1156" t="s">
        <v>8</v>
      </c>
    </row>
    <row r="1157" spans="1:15" x14ac:dyDescent="0.3">
      <c r="A1157" t="str">
        <f t="shared" ref="A1157:A1194" si="19">CONCATENATE(B1157,"-",C1157)</f>
        <v>WINTERPARK-KWH</v>
      </c>
      <c r="B1157" t="s">
        <v>287</v>
      </c>
      <c r="C1157" t="s">
        <v>9</v>
      </c>
      <c r="D1157">
        <v>16537000</v>
      </c>
      <c r="E1157">
        <v>15456000</v>
      </c>
      <c r="F1157">
        <v>16974000</v>
      </c>
      <c r="G1157">
        <v>15387000</v>
      </c>
      <c r="H1157">
        <v>16790000</v>
      </c>
      <c r="I1157">
        <v>16560000</v>
      </c>
      <c r="J1157">
        <v>17112000</v>
      </c>
      <c r="K1157">
        <v>17112000</v>
      </c>
      <c r="L1157">
        <v>16560000</v>
      </c>
      <c r="M1157">
        <v>16583000</v>
      </c>
      <c r="N1157">
        <v>16031000</v>
      </c>
      <c r="O1157">
        <v>15847000</v>
      </c>
    </row>
    <row r="1158" spans="1:15" x14ac:dyDescent="0.3">
      <c r="A1158" t="str">
        <f t="shared" si="19"/>
        <v>WINTERPARK-KWH ONPK</v>
      </c>
      <c r="B1158" t="s">
        <v>287</v>
      </c>
      <c r="C1158" t="s">
        <v>10</v>
      </c>
      <c r="D1158">
        <v>4048000</v>
      </c>
      <c r="E1158">
        <v>3680000</v>
      </c>
      <c r="F1158">
        <v>3864000</v>
      </c>
      <c r="G1158">
        <v>4554000</v>
      </c>
      <c r="H1158">
        <v>4347000</v>
      </c>
      <c r="I1158">
        <v>4347000</v>
      </c>
      <c r="J1158">
        <v>4554000</v>
      </c>
      <c r="K1158">
        <v>4347000</v>
      </c>
      <c r="L1158">
        <v>4347000</v>
      </c>
      <c r="M1158">
        <v>4761000</v>
      </c>
      <c r="N1158">
        <v>3496000</v>
      </c>
      <c r="O1158">
        <v>4048000</v>
      </c>
    </row>
    <row r="1159" spans="1:15" x14ac:dyDescent="0.3">
      <c r="A1159" t="str">
        <f t="shared" si="19"/>
        <v>WINTERPARK-KWH OFFPK</v>
      </c>
      <c r="B1159" t="s">
        <v>287</v>
      </c>
      <c r="C1159" t="s">
        <v>11</v>
      </c>
      <c r="D1159">
        <v>12489000</v>
      </c>
      <c r="E1159">
        <v>11776000</v>
      </c>
      <c r="F1159">
        <v>13110000</v>
      </c>
      <c r="G1159">
        <v>10833000</v>
      </c>
      <c r="H1159">
        <v>12443000</v>
      </c>
      <c r="I1159">
        <v>12213000</v>
      </c>
      <c r="J1159">
        <v>12558000</v>
      </c>
      <c r="K1159">
        <v>12765000</v>
      </c>
      <c r="L1159">
        <v>12213000</v>
      </c>
      <c r="M1159">
        <v>11822000</v>
      </c>
      <c r="N1159">
        <v>12535000</v>
      </c>
      <c r="O1159">
        <v>11799000</v>
      </c>
    </row>
    <row r="1160" spans="1:15" x14ac:dyDescent="0.3">
      <c r="A1160" t="str">
        <f t="shared" si="19"/>
        <v>WINTERPARK-KWH ONPK%</v>
      </c>
      <c r="B1160" t="s">
        <v>287</v>
      </c>
      <c r="C1160" t="s">
        <v>12</v>
      </c>
      <c r="D1160" s="2">
        <v>0.24478</v>
      </c>
      <c r="E1160" s="2">
        <v>0.23810000000000001</v>
      </c>
      <c r="F1160" s="2">
        <v>0.22764000000000001</v>
      </c>
      <c r="G1160" s="2">
        <v>0.29596</v>
      </c>
      <c r="H1160" s="2">
        <v>0.25890000000000002</v>
      </c>
      <c r="I1160" s="2">
        <v>0.26250000000000001</v>
      </c>
      <c r="J1160" s="2">
        <v>0.26612999999999998</v>
      </c>
      <c r="K1160" s="2">
        <v>0.25402999999999998</v>
      </c>
      <c r="L1160" s="2">
        <v>0.26250000000000001</v>
      </c>
      <c r="M1160" s="2">
        <v>0.28710000000000002</v>
      </c>
      <c r="N1160" s="2">
        <v>0.21808</v>
      </c>
      <c r="O1160" s="2">
        <v>0.25544</v>
      </c>
    </row>
    <row r="1161" spans="1:15" x14ac:dyDescent="0.3">
      <c r="A1161" t="str">
        <f t="shared" si="19"/>
        <v>WINTERPARK-KWH OFFPK%</v>
      </c>
      <c r="B1161" t="s">
        <v>287</v>
      </c>
      <c r="C1161" t="s">
        <v>13</v>
      </c>
      <c r="D1161" s="2">
        <v>0.75522</v>
      </c>
      <c r="E1161" s="2">
        <v>0.76190000000000002</v>
      </c>
      <c r="F1161" s="2">
        <v>0.77236000000000005</v>
      </c>
      <c r="G1161" s="2">
        <v>0.70404</v>
      </c>
      <c r="H1161" s="2">
        <v>0.74109999999999998</v>
      </c>
      <c r="I1161" s="2">
        <v>0.73750000000000004</v>
      </c>
      <c r="J1161" s="2">
        <v>0.73387000000000002</v>
      </c>
      <c r="K1161" s="2">
        <v>0.74597000000000002</v>
      </c>
      <c r="L1161" s="2">
        <v>0.73750000000000004</v>
      </c>
      <c r="M1161" s="2">
        <v>0.71289999999999998</v>
      </c>
      <c r="N1161" s="2">
        <v>0.78191999999999995</v>
      </c>
      <c r="O1161" s="2">
        <v>0.74456</v>
      </c>
    </row>
    <row r="1162" spans="1:15" x14ac:dyDescent="0.3">
      <c r="A1162" t="str">
        <f t="shared" si="19"/>
        <v>WINTERPARK-DEMAND (KW):</v>
      </c>
      <c r="B1162" t="s">
        <v>287</v>
      </c>
      <c r="C1162" t="s">
        <v>14</v>
      </c>
    </row>
    <row r="1163" spans="1:15" x14ac:dyDescent="0.3">
      <c r="A1163" t="str">
        <f t="shared" si="19"/>
        <v>WINTERPARK-NCP</v>
      </c>
      <c r="B1163" t="s">
        <v>287</v>
      </c>
      <c r="C1163" t="s">
        <v>15</v>
      </c>
      <c r="D1163">
        <v>23000</v>
      </c>
      <c r="E1163">
        <v>23000</v>
      </c>
      <c r="F1163">
        <v>23000</v>
      </c>
      <c r="G1163">
        <v>23000</v>
      </c>
      <c r="H1163">
        <v>23000</v>
      </c>
      <c r="I1163">
        <v>23000</v>
      </c>
      <c r="J1163">
        <v>23000</v>
      </c>
      <c r="K1163">
        <v>23000</v>
      </c>
      <c r="L1163">
        <v>23000</v>
      </c>
      <c r="M1163">
        <v>23000</v>
      </c>
      <c r="N1163">
        <v>23000</v>
      </c>
      <c r="O1163">
        <v>23000</v>
      </c>
    </row>
    <row r="1164" spans="1:15" x14ac:dyDescent="0.3">
      <c r="A1164" t="str">
        <f t="shared" si="19"/>
        <v>WINTERPARK-NCP ONPK</v>
      </c>
      <c r="B1164" t="s">
        <v>287</v>
      </c>
      <c r="C1164" t="s">
        <v>16</v>
      </c>
      <c r="D1164">
        <v>23000</v>
      </c>
      <c r="E1164">
        <v>23000</v>
      </c>
      <c r="F1164">
        <v>23000</v>
      </c>
      <c r="G1164">
        <v>23000</v>
      </c>
      <c r="H1164">
        <v>23000</v>
      </c>
      <c r="I1164">
        <v>23000</v>
      </c>
      <c r="J1164">
        <v>23000</v>
      </c>
      <c r="K1164">
        <v>23000</v>
      </c>
      <c r="L1164">
        <v>23000</v>
      </c>
      <c r="M1164">
        <v>23000</v>
      </c>
      <c r="N1164">
        <v>23000</v>
      </c>
      <c r="O1164">
        <v>23000</v>
      </c>
    </row>
    <row r="1165" spans="1:15" x14ac:dyDescent="0.3">
      <c r="A1165" t="str">
        <f t="shared" si="19"/>
        <v>WINTERPARK-NCP OFFPK</v>
      </c>
      <c r="B1165" t="s">
        <v>287</v>
      </c>
      <c r="C1165" t="s">
        <v>17</v>
      </c>
      <c r="D1165">
        <v>23000</v>
      </c>
      <c r="E1165">
        <v>23000</v>
      </c>
      <c r="F1165">
        <v>23000</v>
      </c>
      <c r="G1165">
        <v>23000</v>
      </c>
      <c r="H1165">
        <v>23000</v>
      </c>
      <c r="I1165">
        <v>23000</v>
      </c>
      <c r="J1165">
        <v>23000</v>
      </c>
      <c r="K1165">
        <v>23000</v>
      </c>
      <c r="L1165">
        <v>23000</v>
      </c>
      <c r="M1165">
        <v>23000</v>
      </c>
      <c r="N1165">
        <v>23000</v>
      </c>
      <c r="O1165">
        <v>23000</v>
      </c>
    </row>
    <row r="1166" spans="1:15" x14ac:dyDescent="0.3">
      <c r="A1166" t="str">
        <f t="shared" si="19"/>
        <v>WINTERPARK-GCP DATE</v>
      </c>
      <c r="B1166" t="s">
        <v>287</v>
      </c>
      <c r="C1166" t="s">
        <v>18</v>
      </c>
      <c r="D1166" t="s">
        <v>112</v>
      </c>
      <c r="E1166" t="s">
        <v>209</v>
      </c>
      <c r="F1166" t="s">
        <v>197</v>
      </c>
      <c r="G1166" t="s">
        <v>198</v>
      </c>
      <c r="H1166" t="s">
        <v>70</v>
      </c>
      <c r="I1166" t="s">
        <v>199</v>
      </c>
      <c r="J1166" t="s">
        <v>200</v>
      </c>
      <c r="K1166" t="s">
        <v>201</v>
      </c>
      <c r="L1166" t="s">
        <v>118</v>
      </c>
      <c r="M1166" t="s">
        <v>202</v>
      </c>
      <c r="N1166" t="s">
        <v>203</v>
      </c>
      <c r="O1166" t="s">
        <v>204</v>
      </c>
    </row>
    <row r="1167" spans="1:15" x14ac:dyDescent="0.3">
      <c r="A1167" t="str">
        <f t="shared" si="19"/>
        <v>WINTERPARK-GCP TIME</v>
      </c>
      <c r="B1167" t="s">
        <v>287</v>
      </c>
      <c r="C1167" t="s">
        <v>31</v>
      </c>
      <c r="D1167" t="s">
        <v>205</v>
      </c>
      <c r="E1167" t="s">
        <v>205</v>
      </c>
      <c r="F1167" t="s">
        <v>205</v>
      </c>
      <c r="G1167" t="s">
        <v>205</v>
      </c>
      <c r="H1167" t="s">
        <v>205</v>
      </c>
      <c r="I1167" t="s">
        <v>205</v>
      </c>
      <c r="J1167" t="s">
        <v>205</v>
      </c>
      <c r="K1167" t="s">
        <v>205</v>
      </c>
      <c r="L1167" t="s">
        <v>205</v>
      </c>
      <c r="M1167" t="s">
        <v>205</v>
      </c>
      <c r="N1167" t="s">
        <v>205</v>
      </c>
      <c r="O1167" t="s">
        <v>205</v>
      </c>
    </row>
    <row r="1168" spans="1:15" x14ac:dyDescent="0.3">
      <c r="A1168" t="str">
        <f t="shared" si="19"/>
        <v>WINTERPARK-GCP</v>
      </c>
      <c r="B1168" t="s">
        <v>287</v>
      </c>
      <c r="C1168" t="s">
        <v>36</v>
      </c>
      <c r="D1168">
        <v>23000</v>
      </c>
      <c r="E1168">
        <v>23000</v>
      </c>
      <c r="F1168">
        <v>23000</v>
      </c>
      <c r="G1168">
        <v>23000</v>
      </c>
      <c r="H1168">
        <v>23000</v>
      </c>
      <c r="I1168">
        <v>23000</v>
      </c>
      <c r="J1168">
        <v>23000</v>
      </c>
      <c r="K1168">
        <v>23000</v>
      </c>
      <c r="L1168">
        <v>23000</v>
      </c>
      <c r="M1168">
        <v>23000</v>
      </c>
      <c r="N1168">
        <v>23000</v>
      </c>
      <c r="O1168">
        <v>23000</v>
      </c>
    </row>
    <row r="1169" spans="1:15" x14ac:dyDescent="0.3">
      <c r="A1169" t="str">
        <f t="shared" si="19"/>
        <v>WINTERPARK-GCP ONPK</v>
      </c>
      <c r="B1169" t="s">
        <v>287</v>
      </c>
      <c r="C1169" t="s">
        <v>37</v>
      </c>
      <c r="D1169">
        <v>23000</v>
      </c>
      <c r="E1169">
        <v>23000</v>
      </c>
      <c r="F1169">
        <v>23000</v>
      </c>
      <c r="G1169">
        <v>23000</v>
      </c>
      <c r="H1169">
        <v>23000</v>
      </c>
      <c r="I1169">
        <v>23000</v>
      </c>
      <c r="J1169">
        <v>23000</v>
      </c>
      <c r="K1169">
        <v>23000</v>
      </c>
      <c r="L1169">
        <v>23000</v>
      </c>
      <c r="M1169">
        <v>23000</v>
      </c>
      <c r="N1169">
        <v>23000</v>
      </c>
      <c r="O1169">
        <v>23000</v>
      </c>
    </row>
    <row r="1170" spans="1:15" x14ac:dyDescent="0.3">
      <c r="A1170" t="str">
        <f t="shared" si="19"/>
        <v>WINTERPARK-GCP OFFPK</v>
      </c>
      <c r="B1170" t="s">
        <v>287</v>
      </c>
      <c r="C1170" t="s">
        <v>38</v>
      </c>
      <c r="D1170">
        <v>23000</v>
      </c>
      <c r="E1170">
        <v>23000</v>
      </c>
      <c r="F1170">
        <v>23000</v>
      </c>
      <c r="G1170">
        <v>23000</v>
      </c>
      <c r="H1170">
        <v>23000</v>
      </c>
      <c r="I1170">
        <v>23000</v>
      </c>
      <c r="J1170">
        <v>23000</v>
      </c>
      <c r="K1170">
        <v>23000</v>
      </c>
      <c r="L1170">
        <v>23000</v>
      </c>
      <c r="M1170">
        <v>23000</v>
      </c>
      <c r="N1170">
        <v>23000</v>
      </c>
      <c r="O1170">
        <v>23000</v>
      </c>
    </row>
    <row r="1171" spans="1:15" x14ac:dyDescent="0.3">
      <c r="A1171" t="str">
        <f t="shared" si="19"/>
        <v>WINTERPARK-CP</v>
      </c>
      <c r="B1171" t="s">
        <v>287</v>
      </c>
      <c r="C1171" t="s">
        <v>39</v>
      </c>
      <c r="D1171">
        <v>23000</v>
      </c>
      <c r="E1171">
        <v>23000</v>
      </c>
      <c r="F1171">
        <v>23000</v>
      </c>
      <c r="G1171">
        <v>23000</v>
      </c>
      <c r="H1171">
        <v>23000</v>
      </c>
      <c r="I1171">
        <v>23000</v>
      </c>
      <c r="J1171">
        <v>23000</v>
      </c>
      <c r="K1171">
        <v>23000</v>
      </c>
      <c r="L1171">
        <v>23000</v>
      </c>
      <c r="M1171">
        <v>23000</v>
      </c>
      <c r="N1171">
        <v>23000</v>
      </c>
      <c r="O1171">
        <v>23000</v>
      </c>
    </row>
    <row r="1172" spans="1:15" x14ac:dyDescent="0.3">
      <c r="A1172" t="str">
        <f t="shared" si="19"/>
        <v>WINTERPARK-PERIOD START</v>
      </c>
      <c r="B1172" t="s">
        <v>287</v>
      </c>
      <c r="C1172" t="s">
        <v>40</v>
      </c>
      <c r="D1172" s="3">
        <v>41640</v>
      </c>
      <c r="E1172" s="3">
        <v>41671</v>
      </c>
      <c r="F1172" s="3">
        <v>41699</v>
      </c>
      <c r="G1172" s="3">
        <v>41730</v>
      </c>
      <c r="H1172" s="3">
        <v>41760</v>
      </c>
      <c r="I1172" s="3">
        <v>41791</v>
      </c>
      <c r="J1172" s="3">
        <v>41821</v>
      </c>
      <c r="K1172" s="3">
        <v>41852</v>
      </c>
      <c r="L1172" s="3">
        <v>41883</v>
      </c>
      <c r="M1172" s="3">
        <v>41913</v>
      </c>
      <c r="N1172" s="3">
        <v>41944</v>
      </c>
      <c r="O1172" s="3">
        <v>41974</v>
      </c>
    </row>
    <row r="1173" spans="1:15" x14ac:dyDescent="0.3">
      <c r="A1173" t="str">
        <f t="shared" si="19"/>
        <v>WINTERPARK-NCP LF</v>
      </c>
      <c r="B1173" t="s">
        <v>287</v>
      </c>
      <c r="C1173" t="s">
        <v>41</v>
      </c>
      <c r="D1173" s="2">
        <v>0.96640000000000004</v>
      </c>
      <c r="E1173" s="2">
        <v>1</v>
      </c>
      <c r="F1173" s="2">
        <v>0.99329999999999996</v>
      </c>
      <c r="G1173" s="2">
        <v>0.92920000000000003</v>
      </c>
      <c r="H1173" s="2">
        <v>0.98119999999999996</v>
      </c>
      <c r="I1173" s="2">
        <v>1</v>
      </c>
      <c r="J1173" s="2">
        <v>1</v>
      </c>
      <c r="K1173" s="2">
        <v>1</v>
      </c>
      <c r="L1173" s="2">
        <v>1</v>
      </c>
      <c r="M1173" s="2">
        <v>0.96909999999999996</v>
      </c>
      <c r="N1173" s="2">
        <v>0.96809999999999996</v>
      </c>
      <c r="O1173" s="2">
        <v>0.92610000000000003</v>
      </c>
    </row>
    <row r="1174" spans="1:15" x14ac:dyDescent="0.3">
      <c r="A1174" t="str">
        <f t="shared" si="19"/>
        <v>WINTERPARK-NCP LF ONPK</v>
      </c>
      <c r="B1174" t="s">
        <v>287</v>
      </c>
      <c r="C1174" t="s">
        <v>42</v>
      </c>
      <c r="D1174" s="2">
        <v>1</v>
      </c>
      <c r="E1174" s="2">
        <v>1</v>
      </c>
      <c r="F1174" s="2">
        <v>1</v>
      </c>
      <c r="G1174" s="2">
        <v>1</v>
      </c>
      <c r="H1174" s="2">
        <v>1</v>
      </c>
      <c r="I1174" s="2">
        <v>1</v>
      </c>
      <c r="J1174" s="2">
        <v>1</v>
      </c>
      <c r="K1174" s="2">
        <v>1</v>
      </c>
      <c r="L1174" s="2">
        <v>1</v>
      </c>
      <c r="M1174" s="2">
        <v>1</v>
      </c>
      <c r="N1174" s="2">
        <v>1</v>
      </c>
      <c r="O1174" s="2">
        <v>1</v>
      </c>
    </row>
    <row r="1175" spans="1:15" x14ac:dyDescent="0.3">
      <c r="A1175" t="str">
        <f t="shared" si="19"/>
        <v>WINTERPARK-NCP LF OFFPK</v>
      </c>
      <c r="B1175" t="s">
        <v>287</v>
      </c>
      <c r="C1175" t="s">
        <v>43</v>
      </c>
      <c r="D1175" s="2">
        <v>0.95599999999999996</v>
      </c>
      <c r="E1175" s="2">
        <v>1</v>
      </c>
      <c r="F1175" s="2">
        <v>0.99129999999999996</v>
      </c>
      <c r="G1175" s="2">
        <v>0.90229999999999999</v>
      </c>
      <c r="H1175" s="2">
        <v>0.9748</v>
      </c>
      <c r="I1175" s="2">
        <v>1</v>
      </c>
      <c r="J1175" s="2">
        <v>1</v>
      </c>
      <c r="K1175" s="2">
        <v>1</v>
      </c>
      <c r="L1175" s="2">
        <v>1</v>
      </c>
      <c r="M1175" s="2">
        <v>0.95720000000000005</v>
      </c>
      <c r="N1175" s="2">
        <v>0.95950000000000002</v>
      </c>
      <c r="O1175" s="2">
        <v>0.9032</v>
      </c>
    </row>
    <row r="1176" spans="1:15" x14ac:dyDescent="0.3">
      <c r="A1176" t="str">
        <f t="shared" si="19"/>
        <v>WINTERPARK-GCP CF</v>
      </c>
      <c r="B1176" t="s">
        <v>287</v>
      </c>
      <c r="C1176" t="s">
        <v>44</v>
      </c>
      <c r="D1176" s="2">
        <v>1</v>
      </c>
      <c r="E1176" s="2">
        <v>1</v>
      </c>
      <c r="F1176" s="2">
        <v>1</v>
      </c>
      <c r="G1176" s="2">
        <v>1</v>
      </c>
      <c r="H1176" s="2">
        <v>1</v>
      </c>
      <c r="I1176" s="2">
        <v>1</v>
      </c>
      <c r="J1176" s="2">
        <v>1</v>
      </c>
      <c r="K1176" s="2">
        <v>1</v>
      </c>
      <c r="L1176" s="2">
        <v>1</v>
      </c>
      <c r="M1176" s="2">
        <v>1</v>
      </c>
      <c r="N1176" s="2">
        <v>1</v>
      </c>
      <c r="O1176" s="2">
        <v>1</v>
      </c>
    </row>
    <row r="1177" spans="1:15" x14ac:dyDescent="0.3">
      <c r="A1177" t="str">
        <f t="shared" si="19"/>
        <v>WINTERPARK-CP CF</v>
      </c>
      <c r="B1177" t="s">
        <v>287</v>
      </c>
      <c r="C1177" t="s">
        <v>45</v>
      </c>
      <c r="D1177" s="2">
        <v>1</v>
      </c>
      <c r="E1177" s="2">
        <v>1</v>
      </c>
      <c r="F1177" s="2">
        <v>1</v>
      </c>
      <c r="G1177" s="2">
        <v>1</v>
      </c>
      <c r="H1177" s="2">
        <v>1</v>
      </c>
      <c r="I1177" s="2">
        <v>1</v>
      </c>
      <c r="J1177" s="2">
        <v>1</v>
      </c>
      <c r="K1177" s="2">
        <v>1</v>
      </c>
      <c r="L1177" s="2">
        <v>1</v>
      </c>
      <c r="M1177" s="2">
        <v>1</v>
      </c>
      <c r="N1177" s="2">
        <v>1</v>
      </c>
      <c r="O1177" s="2">
        <v>1</v>
      </c>
    </row>
    <row r="1178" spans="1:15" x14ac:dyDescent="0.3">
      <c r="A1178" t="str">
        <f t="shared" si="19"/>
        <v>WINTERPARK-GCP LF</v>
      </c>
      <c r="B1178" t="s">
        <v>287</v>
      </c>
      <c r="C1178" t="s">
        <v>46</v>
      </c>
      <c r="D1178" s="2">
        <v>0.96640000000000004</v>
      </c>
      <c r="E1178" s="2">
        <v>1</v>
      </c>
      <c r="F1178" s="2">
        <v>0.99329999999999996</v>
      </c>
      <c r="G1178" s="2">
        <v>0.92920000000000003</v>
      </c>
      <c r="H1178" s="2">
        <v>0.98119999999999996</v>
      </c>
      <c r="I1178" s="2">
        <v>1</v>
      </c>
      <c r="J1178" s="2">
        <v>1</v>
      </c>
      <c r="K1178" s="2">
        <v>1</v>
      </c>
      <c r="L1178" s="2">
        <v>1</v>
      </c>
      <c r="M1178" s="2">
        <v>0.96909999999999996</v>
      </c>
      <c r="N1178" s="2">
        <v>0.96809999999999996</v>
      </c>
      <c r="O1178" s="2">
        <v>0.92610000000000003</v>
      </c>
    </row>
    <row r="1179" spans="1:15" x14ac:dyDescent="0.3">
      <c r="A1179" t="str">
        <f t="shared" si="19"/>
        <v>WINTERPARK-GCP LF ONPK</v>
      </c>
      <c r="B1179" t="s">
        <v>287</v>
      </c>
      <c r="C1179" t="s">
        <v>47</v>
      </c>
      <c r="D1179" s="2">
        <v>1</v>
      </c>
      <c r="E1179" s="2">
        <v>1</v>
      </c>
      <c r="F1179" s="2">
        <v>1</v>
      </c>
      <c r="G1179" s="2">
        <v>1</v>
      </c>
      <c r="H1179" s="2">
        <v>1</v>
      </c>
      <c r="I1179" s="2">
        <v>1</v>
      </c>
      <c r="J1179" s="2">
        <v>1</v>
      </c>
      <c r="K1179" s="2">
        <v>1</v>
      </c>
      <c r="L1179" s="2">
        <v>1</v>
      </c>
      <c r="M1179" s="2">
        <v>1</v>
      </c>
      <c r="N1179" s="2">
        <v>1</v>
      </c>
      <c r="O1179" s="2">
        <v>1</v>
      </c>
    </row>
    <row r="1180" spans="1:15" x14ac:dyDescent="0.3">
      <c r="A1180" t="str">
        <f t="shared" si="19"/>
        <v>WINTERPARK-GCP LF OFFPK</v>
      </c>
      <c r="B1180" t="s">
        <v>287</v>
      </c>
      <c r="C1180" t="s">
        <v>48</v>
      </c>
      <c r="D1180" s="2">
        <v>0.95599999999999996</v>
      </c>
      <c r="E1180" s="2">
        <v>1</v>
      </c>
      <c r="F1180" s="2">
        <v>0.99129999999999996</v>
      </c>
      <c r="G1180" s="2">
        <v>0.90229999999999999</v>
      </c>
      <c r="H1180" s="2">
        <v>0.9748</v>
      </c>
      <c r="I1180" s="2">
        <v>1</v>
      </c>
      <c r="J1180" s="2">
        <v>1</v>
      </c>
      <c r="K1180" s="2">
        <v>1</v>
      </c>
      <c r="L1180" s="2">
        <v>1</v>
      </c>
      <c r="M1180" s="2">
        <v>0.95720000000000005</v>
      </c>
      <c r="N1180" s="2">
        <v>0.95950000000000002</v>
      </c>
      <c r="O1180" s="2">
        <v>0.9032</v>
      </c>
    </row>
    <row r="1181" spans="1:15" x14ac:dyDescent="0.3">
      <c r="A1181" t="str">
        <f t="shared" si="19"/>
        <v>WINTERPARK-CP LF</v>
      </c>
      <c r="B1181" t="s">
        <v>287</v>
      </c>
      <c r="C1181" t="s">
        <v>49</v>
      </c>
      <c r="D1181" s="2">
        <v>0.96640000000000004</v>
      </c>
      <c r="E1181" s="2">
        <v>1</v>
      </c>
      <c r="F1181" s="2">
        <v>0.99329999999999996</v>
      </c>
      <c r="G1181" s="2">
        <v>0.92920000000000003</v>
      </c>
      <c r="H1181" s="2">
        <v>0.98119999999999996</v>
      </c>
      <c r="I1181" s="2">
        <v>1</v>
      </c>
      <c r="J1181" s="2">
        <v>1</v>
      </c>
      <c r="K1181" s="2">
        <v>1</v>
      </c>
      <c r="L1181" s="2">
        <v>1</v>
      </c>
      <c r="M1181" s="2">
        <v>0.96909999999999996</v>
      </c>
      <c r="N1181" s="2">
        <v>0.96809999999999996</v>
      </c>
      <c r="O1181" s="2">
        <v>0.92610000000000003</v>
      </c>
    </row>
    <row r="1182" spans="1:15" x14ac:dyDescent="0.3">
      <c r="A1182" t="str">
        <f t="shared" si="19"/>
        <v>WINTERPARK-REL PREC:</v>
      </c>
      <c r="B1182" t="s">
        <v>287</v>
      </c>
      <c r="C1182" t="s">
        <v>50</v>
      </c>
    </row>
    <row r="1183" spans="1:15" x14ac:dyDescent="0.3">
      <c r="A1183" t="str">
        <f t="shared" si="19"/>
        <v>WINTERPARK-NCP RP</v>
      </c>
      <c r="B1183" t="s">
        <v>287</v>
      </c>
      <c r="C1183" t="s">
        <v>51</v>
      </c>
      <c r="D1183" s="2">
        <v>0</v>
      </c>
      <c r="E1183" s="2">
        <v>0</v>
      </c>
      <c r="F1183" s="2">
        <v>0</v>
      </c>
      <c r="G1183" s="2">
        <v>0</v>
      </c>
      <c r="H1183" s="2">
        <v>0</v>
      </c>
      <c r="I1183" s="2">
        <v>0</v>
      </c>
      <c r="J1183" s="2">
        <v>0</v>
      </c>
      <c r="K1183" s="2">
        <v>0</v>
      </c>
      <c r="L1183" s="2">
        <v>0</v>
      </c>
      <c r="M1183" s="2">
        <v>0</v>
      </c>
      <c r="N1183" s="2">
        <v>0</v>
      </c>
      <c r="O1183" s="2">
        <v>0</v>
      </c>
    </row>
    <row r="1184" spans="1:15" x14ac:dyDescent="0.3">
      <c r="A1184" t="str">
        <f t="shared" si="19"/>
        <v>WINTERPARK-NCP RP ONPK</v>
      </c>
      <c r="B1184" t="s">
        <v>287</v>
      </c>
      <c r="C1184" t="s">
        <v>52</v>
      </c>
      <c r="D1184" s="2">
        <v>0</v>
      </c>
      <c r="E1184" s="2">
        <v>0</v>
      </c>
      <c r="F1184" s="2">
        <v>0</v>
      </c>
      <c r="G1184" s="2">
        <v>0</v>
      </c>
      <c r="H1184" s="2">
        <v>0</v>
      </c>
      <c r="I1184" s="2">
        <v>0</v>
      </c>
      <c r="J1184" s="2">
        <v>0</v>
      </c>
      <c r="K1184" s="2">
        <v>0</v>
      </c>
      <c r="L1184" s="2">
        <v>0</v>
      </c>
      <c r="M1184" s="2">
        <v>0</v>
      </c>
      <c r="N1184" s="2">
        <v>0</v>
      </c>
      <c r="O1184" s="2">
        <v>0</v>
      </c>
    </row>
    <row r="1185" spans="1:15" x14ac:dyDescent="0.3">
      <c r="A1185" t="str">
        <f t="shared" si="19"/>
        <v>WINTERPARK-NCP RP OFFPK</v>
      </c>
      <c r="B1185" t="s">
        <v>287</v>
      </c>
      <c r="C1185" t="s">
        <v>53</v>
      </c>
      <c r="D1185" s="2">
        <v>0</v>
      </c>
      <c r="E1185" s="2">
        <v>0</v>
      </c>
      <c r="F1185" s="2">
        <v>0</v>
      </c>
      <c r="G1185" s="2">
        <v>0</v>
      </c>
      <c r="H1185" s="2">
        <v>0</v>
      </c>
      <c r="I1185" s="2">
        <v>0</v>
      </c>
      <c r="J1185" s="2">
        <v>0</v>
      </c>
      <c r="K1185" s="2">
        <v>0</v>
      </c>
      <c r="L1185" s="2">
        <v>0</v>
      </c>
      <c r="M1185" s="2">
        <v>0</v>
      </c>
      <c r="N1185" s="2">
        <v>0</v>
      </c>
      <c r="O1185" s="2">
        <v>0</v>
      </c>
    </row>
    <row r="1186" spans="1:15" x14ac:dyDescent="0.3">
      <c r="A1186" t="str">
        <f t="shared" si="19"/>
        <v>WINTERPARK-GCP RP</v>
      </c>
      <c r="B1186" t="s">
        <v>287</v>
      </c>
      <c r="C1186" t="s">
        <v>54</v>
      </c>
      <c r="D1186" s="2">
        <v>0</v>
      </c>
      <c r="E1186" s="2">
        <v>0</v>
      </c>
      <c r="F1186" s="2">
        <v>0</v>
      </c>
      <c r="G1186" s="2">
        <v>0</v>
      </c>
      <c r="H1186" s="2">
        <v>0</v>
      </c>
      <c r="I1186" s="2">
        <v>0</v>
      </c>
      <c r="J1186" s="2">
        <v>0</v>
      </c>
      <c r="K1186" s="2">
        <v>0</v>
      </c>
      <c r="L1186" s="2">
        <v>0</v>
      </c>
      <c r="M1186" s="2">
        <v>0</v>
      </c>
      <c r="N1186" s="2">
        <v>0</v>
      </c>
      <c r="O1186" s="2">
        <v>0</v>
      </c>
    </row>
    <row r="1187" spans="1:15" x14ac:dyDescent="0.3">
      <c r="A1187" t="str">
        <f t="shared" si="19"/>
        <v>WINTERPARK-GCP RP ONPK</v>
      </c>
      <c r="B1187" t="s">
        <v>287</v>
      </c>
      <c r="C1187" t="s">
        <v>55</v>
      </c>
      <c r="D1187" s="2">
        <v>0</v>
      </c>
      <c r="E1187" s="2">
        <v>0</v>
      </c>
      <c r="F1187" s="2">
        <v>0</v>
      </c>
      <c r="G1187" s="2">
        <v>0</v>
      </c>
      <c r="H1187" s="2">
        <v>0</v>
      </c>
      <c r="I1187" s="2">
        <v>0</v>
      </c>
      <c r="J1187" s="2">
        <v>0</v>
      </c>
      <c r="K1187" s="2">
        <v>0</v>
      </c>
      <c r="L1187" s="2">
        <v>0</v>
      </c>
      <c r="M1187" s="2">
        <v>0</v>
      </c>
      <c r="N1187" s="2">
        <v>0</v>
      </c>
      <c r="O1187" s="2">
        <v>0</v>
      </c>
    </row>
    <row r="1188" spans="1:15" x14ac:dyDescent="0.3">
      <c r="A1188" t="str">
        <f t="shared" si="19"/>
        <v>WINTERPARK-GCP RP OFFPK</v>
      </c>
      <c r="B1188" t="s">
        <v>287</v>
      </c>
      <c r="C1188" t="s">
        <v>56</v>
      </c>
      <c r="D1188" s="2">
        <v>0</v>
      </c>
      <c r="E1188" s="2">
        <v>0</v>
      </c>
      <c r="F1188" s="2">
        <v>0</v>
      </c>
      <c r="G1188" s="2">
        <v>0</v>
      </c>
      <c r="H1188" s="2">
        <v>0</v>
      </c>
      <c r="I1188" s="2">
        <v>0</v>
      </c>
      <c r="J1188" s="2">
        <v>0</v>
      </c>
      <c r="K1188" s="2">
        <v>0</v>
      </c>
      <c r="L1188" s="2">
        <v>0</v>
      </c>
      <c r="M1188" s="2">
        <v>0</v>
      </c>
      <c r="N1188" s="2">
        <v>0</v>
      </c>
      <c r="O1188" s="2">
        <v>0</v>
      </c>
    </row>
    <row r="1189" spans="1:15" x14ac:dyDescent="0.3">
      <c r="A1189" t="str">
        <f t="shared" si="19"/>
        <v>WINTERPARK-CP RP</v>
      </c>
      <c r="B1189" t="s">
        <v>287</v>
      </c>
      <c r="C1189" t="s">
        <v>57</v>
      </c>
      <c r="D1189" s="2">
        <v>0</v>
      </c>
      <c r="E1189" s="2">
        <v>0</v>
      </c>
      <c r="F1189" s="2">
        <v>0</v>
      </c>
      <c r="G1189" s="2">
        <v>0</v>
      </c>
      <c r="H1189" s="2">
        <v>0</v>
      </c>
      <c r="I1189" s="2">
        <v>0</v>
      </c>
      <c r="J1189" s="2">
        <v>0</v>
      </c>
      <c r="K1189" s="2">
        <v>0</v>
      </c>
      <c r="L1189" s="2">
        <v>0</v>
      </c>
      <c r="M1189" s="2">
        <v>0</v>
      </c>
      <c r="N1189" s="2">
        <v>0</v>
      </c>
      <c r="O1189" s="2">
        <v>0</v>
      </c>
    </row>
    <row r="1190" spans="1:15" x14ac:dyDescent="0.3">
      <c r="A1190" t="str">
        <f t="shared" si="19"/>
        <v>WINTERPARK-SAMPLE SIZE:</v>
      </c>
      <c r="B1190" t="s">
        <v>287</v>
      </c>
      <c r="C1190" t="s">
        <v>58</v>
      </c>
    </row>
    <row r="1191" spans="1:15" x14ac:dyDescent="0.3">
      <c r="A1191" t="str">
        <f t="shared" si="19"/>
        <v>WINTERPARK-GCPSZ</v>
      </c>
      <c r="B1191" t="s">
        <v>287</v>
      </c>
      <c r="C1191" t="s">
        <v>59</v>
      </c>
      <c r="D1191">
        <v>1</v>
      </c>
      <c r="E1191">
        <v>1</v>
      </c>
      <c r="F1191">
        <v>1</v>
      </c>
      <c r="G1191">
        <v>1</v>
      </c>
      <c r="H1191">
        <v>1</v>
      </c>
      <c r="I1191">
        <v>1</v>
      </c>
      <c r="J1191">
        <v>1</v>
      </c>
      <c r="K1191">
        <v>1</v>
      </c>
      <c r="L1191">
        <v>1</v>
      </c>
      <c r="M1191">
        <v>1</v>
      </c>
      <c r="N1191">
        <v>1</v>
      </c>
      <c r="O1191">
        <v>1</v>
      </c>
    </row>
    <row r="1192" spans="1:15" x14ac:dyDescent="0.3">
      <c r="A1192" t="str">
        <f t="shared" si="19"/>
        <v>WINTERPARK-GCPSZ ONPK</v>
      </c>
      <c r="B1192" t="s">
        <v>287</v>
      </c>
      <c r="C1192" t="s">
        <v>60</v>
      </c>
      <c r="D1192">
        <v>1</v>
      </c>
      <c r="E1192">
        <v>1</v>
      </c>
      <c r="F1192">
        <v>1</v>
      </c>
      <c r="G1192">
        <v>1</v>
      </c>
      <c r="H1192">
        <v>1</v>
      </c>
      <c r="I1192">
        <v>1</v>
      </c>
      <c r="J1192">
        <v>1</v>
      </c>
      <c r="K1192">
        <v>1</v>
      </c>
      <c r="L1192">
        <v>1</v>
      </c>
      <c r="M1192">
        <v>1</v>
      </c>
      <c r="N1192">
        <v>1</v>
      </c>
      <c r="O1192">
        <v>1</v>
      </c>
    </row>
    <row r="1193" spans="1:15" x14ac:dyDescent="0.3">
      <c r="A1193" t="str">
        <f t="shared" si="19"/>
        <v>WINTERPARK-GCPSZ OFFPK</v>
      </c>
      <c r="B1193" t="s">
        <v>287</v>
      </c>
      <c r="C1193" t="s">
        <v>61</v>
      </c>
      <c r="D1193">
        <v>1</v>
      </c>
      <c r="E1193">
        <v>1</v>
      </c>
      <c r="F1193">
        <v>1</v>
      </c>
      <c r="G1193">
        <v>1</v>
      </c>
      <c r="H1193">
        <v>1</v>
      </c>
      <c r="I1193">
        <v>1</v>
      </c>
      <c r="J1193">
        <v>1</v>
      </c>
      <c r="K1193">
        <v>1</v>
      </c>
      <c r="L1193">
        <v>1</v>
      </c>
      <c r="M1193">
        <v>1</v>
      </c>
      <c r="N1193">
        <v>1</v>
      </c>
      <c r="O1193">
        <v>1</v>
      </c>
    </row>
    <row r="1194" spans="1:15" x14ac:dyDescent="0.3">
      <c r="A1194" t="str">
        <f t="shared" si="19"/>
        <v>WINTERPARK-CPSZ</v>
      </c>
      <c r="B1194" t="s">
        <v>287</v>
      </c>
      <c r="C1194" t="s">
        <v>62</v>
      </c>
      <c r="D1194">
        <v>1</v>
      </c>
      <c r="E1194">
        <v>1</v>
      </c>
      <c r="F1194">
        <v>1</v>
      </c>
      <c r="G1194">
        <v>1</v>
      </c>
      <c r="H1194">
        <v>1</v>
      </c>
      <c r="I1194">
        <v>1</v>
      </c>
      <c r="J1194">
        <v>1</v>
      </c>
      <c r="K1194">
        <v>1</v>
      </c>
      <c r="L1194">
        <v>1</v>
      </c>
      <c r="M1194">
        <v>1</v>
      </c>
      <c r="N1194">
        <v>1</v>
      </c>
      <c r="O1194">
        <v>1</v>
      </c>
    </row>
  </sheetData>
  <autoFilter ref="B4:C1194"/>
  <pageMargins left="0.5" right="0.5" top="0.75" bottom="0.75" header="0.3" footer="0.3"/>
  <pageSetup scale="65" fitToHeight="50" orientation="landscape" r:id="rId1"/>
  <headerFooter>
    <oddHeader>&amp;RDRAFT - FOR MANAGEMENT REVIEW</oddHeader>
    <oddFooter>&amp;RPage &amp;P of &amp;N</oddFooter>
  </headerFooter>
  <rowBreaks count="25" manualBreakCount="25">
    <brk id="4" max="16383" man="1"/>
    <brk id="49" max="16383" man="1"/>
    <brk id="194" max="16383" man="1"/>
    <brk id="239" max="16383" man="1"/>
    <brk id="284" max="16383" man="1"/>
    <brk id="306" max="16383" man="1"/>
    <brk id="351" max="16383" man="1"/>
    <brk id="365" max="16383" man="1"/>
    <brk id="410" max="16383" man="1"/>
    <brk id="428" max="16383" man="1"/>
    <brk id="473" max="16383" man="1"/>
    <brk id="487" max="16383" man="1"/>
    <brk id="532" max="16383" man="1"/>
    <brk id="577" max="16383" man="1"/>
    <brk id="622" max="16383" man="1"/>
    <brk id="667" max="16383" man="1"/>
    <brk id="762" max="16383" man="1"/>
    <brk id="784" max="16383" man="1"/>
    <brk id="829" max="16383" man="1"/>
    <brk id="874" max="16383" man="1"/>
    <brk id="919" max="16383" man="1"/>
    <brk id="964" max="16383" man="1"/>
    <brk id="1009" max="16383" man="1"/>
    <brk id="1104" max="16383" man="1"/>
    <brk id="114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A81384F0AC4446BCFA4541262B40A3" ma:contentTypeVersion="" ma:contentTypeDescription="Create a new document." ma:contentTypeScope="" ma:versionID="7858f3f591b3ecf1ab3064870dd50f80">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DCB689-955E-433C-89AB-8150723FA670}">
  <ds:schemaRefs>
    <ds:schemaRef ds:uri="http://purl.org/dc/terms/"/>
    <ds:schemaRef ds:uri="http://schemas.microsoft.com/office/2006/metadata/properties"/>
    <ds:schemaRef ds:uri="http://purl.org/dc/dcmitype/"/>
    <ds:schemaRef ds:uri="c85253b9-0a55-49a1-98ad-b5b6252d7079"/>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00565418-A294-4DC8-9AA3-D963A1972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776858-1BDE-4D8A-90B9-DE72A10604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E11 Report 2014</vt:lpstr>
      <vt:lpstr>Appendix</vt:lpstr>
      <vt:lpstr>CP Analysis</vt:lpstr>
      <vt:lpstr>GCP Analysis</vt:lpstr>
      <vt:lpstr>NCP Analysis</vt:lpstr>
      <vt:lpstr>NCP on Peak Analysis</vt:lpstr>
      <vt:lpstr>LodeStar KWH</vt:lpstr>
      <vt:lpstr>Sunrise Sunset 2014</vt:lpstr>
      <vt:lpstr>Sort Table</vt:lpstr>
      <vt:lpstr>Appendix!Print_Area</vt:lpstr>
      <vt:lpstr>'E11 Report 2014'!Print_Area</vt:lpstr>
      <vt:lpstr>'GCP Analysis'!Print_Area</vt:lpstr>
      <vt:lpstr>'Sort Table'!Print_Area</vt:lpstr>
      <vt:lpstr>'GCP Analysis'!Print_Titles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Perdomo, Alex</dc:creator>
  <cp:lastModifiedBy>FPL_User</cp:lastModifiedBy>
  <cp:lastPrinted>2015-04-16T18:48:58Z</cp:lastPrinted>
  <dcterms:created xsi:type="dcterms:W3CDTF">2015-03-31T18:25:56Z</dcterms:created>
  <dcterms:modified xsi:type="dcterms:W3CDTF">2016-04-15T17:47:59Z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0x01010074A81384F0AC4446BCFA4541262B40A3</vt:lpwstr>
  </property>
</Properties>
</file>