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9600" windowHeight="11016"/>
  </bookViews>
  <sheets>
    <sheet name="Total Monthly SALES" sheetId="6" r:id="rId1"/>
    <sheet name="Total AnnuaSales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'Total Monthly SALES'!$AF$5:$AI$258</definedName>
    <definedName name="DRI_Mnemonics" localSheetId="1">#REF!</definedName>
    <definedName name="DRI_Mnemonics">#REF!</definedName>
    <definedName name="Pal_Workbook_GUID" hidden="1">"8JHMH9DXSMHNF44G668W66ZD"</definedName>
    <definedName name="_xlnm.Print_Area" localSheetId="1">'Total AnnuaSales'!$A$4:$I$57</definedName>
    <definedName name="_xlnm.Print_Area">#REF!</definedName>
    <definedName name="_xlnm.Print_Titles" localSheetId="0">'Total Monthly SALES'!$A:$B,'Total Monthly SALES'!$4:$5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</definedNames>
  <calcPr calcId="145621"/>
</workbook>
</file>

<file path=xl/calcChain.xml><?xml version="1.0" encoding="utf-8"?>
<calcChain xmlns="http://schemas.openxmlformats.org/spreadsheetml/2006/main">
  <c r="Y58" i="6" l="1"/>
  <c r="Y57" i="6"/>
  <c r="Y56" i="6"/>
  <c r="Y55" i="6"/>
  <c r="Y54" i="6"/>
  <c r="Y53" i="6"/>
  <c r="Y52" i="6"/>
  <c r="Q58" i="6"/>
  <c r="Q57" i="6"/>
  <c r="Q56" i="6"/>
  <c r="Q55" i="6"/>
  <c r="Q54" i="6"/>
  <c r="Q53" i="6"/>
  <c r="Q52" i="6"/>
  <c r="I58" i="6"/>
  <c r="I57" i="6"/>
  <c r="I56" i="6"/>
  <c r="I55" i="6"/>
  <c r="I54" i="6"/>
  <c r="I53" i="6"/>
  <c r="I52" i="6"/>
  <c r="C58" i="6"/>
  <c r="C57" i="6"/>
  <c r="C56" i="6"/>
  <c r="C55" i="6"/>
  <c r="C54" i="6"/>
  <c r="C53" i="6"/>
  <c r="C52" i="6"/>
  <c r="T7" i="6" l="1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171" i="6"/>
  <c r="T172" i="6"/>
  <c r="T173" i="6"/>
  <c r="T174" i="6"/>
  <c r="T175" i="6"/>
  <c r="T176" i="6"/>
  <c r="T177" i="6"/>
  <c r="T178" i="6"/>
  <c r="T179" i="6"/>
  <c r="T180" i="6"/>
  <c r="T181" i="6"/>
  <c r="T182" i="6"/>
  <c r="T183" i="6"/>
  <c r="T184" i="6"/>
  <c r="T185" i="6"/>
  <c r="T186" i="6"/>
  <c r="T187" i="6"/>
  <c r="T188" i="6"/>
  <c r="T189" i="6"/>
  <c r="T190" i="6"/>
  <c r="T191" i="6"/>
  <c r="T192" i="6"/>
  <c r="T193" i="6"/>
  <c r="T194" i="6"/>
  <c r="T195" i="6"/>
  <c r="T196" i="6"/>
  <c r="T197" i="6"/>
  <c r="T198" i="6"/>
  <c r="T199" i="6"/>
  <c r="T200" i="6"/>
  <c r="T201" i="6"/>
  <c r="T202" i="6"/>
  <c r="T203" i="6"/>
  <c r="T204" i="6"/>
  <c r="T205" i="6"/>
  <c r="T206" i="6"/>
  <c r="T207" i="6"/>
  <c r="T208" i="6"/>
  <c r="T209" i="6"/>
  <c r="T210" i="6"/>
  <c r="T211" i="6"/>
  <c r="T212" i="6"/>
  <c r="T213" i="6"/>
  <c r="T214" i="6"/>
  <c r="T215" i="6"/>
  <c r="T216" i="6"/>
  <c r="T217" i="6"/>
  <c r="T218" i="6"/>
  <c r="T219" i="6"/>
  <c r="T220" i="6"/>
  <c r="T221" i="6"/>
  <c r="T222" i="6"/>
  <c r="T223" i="6"/>
  <c r="T224" i="6"/>
  <c r="T225" i="6"/>
  <c r="T226" i="6"/>
  <c r="T227" i="6"/>
  <c r="T228" i="6"/>
  <c r="T229" i="6"/>
  <c r="T230" i="6"/>
  <c r="T231" i="6"/>
  <c r="T232" i="6"/>
  <c r="T233" i="6"/>
  <c r="T234" i="6"/>
  <c r="T235" i="6"/>
  <c r="T236" i="6"/>
  <c r="T237" i="6"/>
  <c r="T238" i="6"/>
  <c r="T239" i="6"/>
  <c r="T240" i="6"/>
  <c r="T241" i="6"/>
  <c r="T242" i="6"/>
  <c r="T243" i="6"/>
  <c r="T244" i="6"/>
  <c r="T245" i="6"/>
  <c r="T246" i="6"/>
  <c r="T247" i="6"/>
  <c r="T248" i="6"/>
  <c r="T249" i="6"/>
  <c r="T250" i="6"/>
  <c r="T251" i="6"/>
  <c r="T252" i="6"/>
  <c r="T253" i="6"/>
  <c r="T254" i="6"/>
  <c r="T255" i="6"/>
  <c r="T256" i="6"/>
  <c r="T257" i="6"/>
  <c r="T258" i="6"/>
  <c r="T259" i="6"/>
  <c r="T260" i="6"/>
  <c r="T261" i="6"/>
  <c r="T262" i="6"/>
  <c r="T263" i="6"/>
  <c r="T264" i="6"/>
  <c r="T265" i="6"/>
  <c r="T266" i="6"/>
  <c r="T267" i="6"/>
  <c r="T268" i="6"/>
  <c r="T269" i="6"/>
  <c r="T270" i="6"/>
  <c r="T271" i="6"/>
  <c r="T272" i="6"/>
  <c r="T273" i="6"/>
  <c r="T274" i="6"/>
  <c r="T275" i="6"/>
  <c r="T276" i="6"/>
  <c r="T277" i="6"/>
  <c r="T278" i="6"/>
  <c r="T279" i="6"/>
  <c r="T280" i="6"/>
  <c r="T281" i="6"/>
  <c r="T282" i="6"/>
  <c r="T283" i="6"/>
  <c r="T284" i="6"/>
  <c r="T285" i="6"/>
  <c r="T286" i="6"/>
  <c r="T287" i="6"/>
  <c r="T288" i="6"/>
  <c r="T289" i="6"/>
  <c r="T290" i="6"/>
  <c r="T291" i="6"/>
  <c r="T292" i="6"/>
  <c r="T293" i="6"/>
  <c r="T294" i="6"/>
  <c r="T295" i="6"/>
  <c r="T296" i="6"/>
  <c r="T297" i="6"/>
  <c r="T298" i="6"/>
  <c r="T299" i="6"/>
  <c r="T300" i="6"/>
  <c r="T301" i="6"/>
  <c r="T302" i="6"/>
  <c r="T303" i="6"/>
  <c r="T304" i="6"/>
  <c r="T305" i="6"/>
  <c r="T306" i="6"/>
  <c r="T307" i="6"/>
  <c r="T308" i="6"/>
  <c r="T309" i="6"/>
  <c r="T310" i="6"/>
  <c r="T311" i="6"/>
  <c r="T312" i="6"/>
  <c r="T313" i="6"/>
  <c r="T314" i="6"/>
  <c r="T315" i="6"/>
  <c r="T316" i="6"/>
  <c r="T317" i="6"/>
  <c r="T318" i="6"/>
  <c r="T319" i="6"/>
  <c r="T320" i="6"/>
  <c r="T321" i="6"/>
  <c r="T322" i="6"/>
  <c r="T323" i="6"/>
  <c r="T324" i="6"/>
  <c r="T325" i="6"/>
  <c r="T326" i="6"/>
  <c r="T327" i="6"/>
  <c r="T328" i="6"/>
  <c r="T329" i="6"/>
  <c r="T330" i="6"/>
  <c r="T331" i="6"/>
  <c r="T332" i="6"/>
  <c r="T333" i="6"/>
  <c r="T334" i="6"/>
  <c r="T335" i="6"/>
  <c r="T336" i="6"/>
  <c r="T337" i="6"/>
  <c r="T338" i="6"/>
  <c r="T339" i="6"/>
  <c r="T340" i="6"/>
  <c r="T341" i="6"/>
  <c r="T342" i="6"/>
  <c r="T343" i="6"/>
  <c r="T344" i="6"/>
  <c r="T345" i="6"/>
  <c r="T346" i="6"/>
  <c r="T347" i="6"/>
  <c r="T348" i="6"/>
  <c r="T349" i="6"/>
  <c r="T350" i="6"/>
  <c r="T351" i="6"/>
  <c r="T352" i="6"/>
  <c r="T353" i="6"/>
  <c r="T354" i="6"/>
  <c r="T355" i="6"/>
  <c r="T356" i="6"/>
  <c r="T357" i="6"/>
  <c r="T358" i="6"/>
  <c r="T359" i="6"/>
  <c r="T360" i="6"/>
  <c r="T361" i="6"/>
  <c r="T362" i="6"/>
  <c r="T363" i="6"/>
  <c r="T364" i="6"/>
  <c r="T365" i="6"/>
  <c r="T366" i="6"/>
  <c r="T367" i="6"/>
  <c r="T368" i="6"/>
  <c r="T369" i="6"/>
  <c r="T370" i="6"/>
  <c r="T371" i="6"/>
  <c r="T372" i="6"/>
  <c r="T373" i="6"/>
  <c r="T374" i="6"/>
  <c r="T375" i="6"/>
  <c r="T376" i="6"/>
  <c r="T377" i="6"/>
  <c r="T6" i="6"/>
  <c r="V449" i="6" l="1"/>
  <c r="V437" i="6"/>
  <c r="V425" i="6"/>
  <c r="V413" i="6"/>
  <c r="V414" i="6" s="1"/>
  <c r="AN401" i="6"/>
  <c r="AN402" i="6" s="1"/>
  <c r="V426" i="6" l="1"/>
  <c r="V438" i="6"/>
  <c r="V450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C65" i="6" s="1"/>
  <c r="E64" i="6"/>
  <c r="C64" i="6" s="1"/>
  <c r="E63" i="6"/>
  <c r="C63" i="6" s="1"/>
  <c r="E62" i="6"/>
  <c r="C62" i="6" s="1"/>
  <c r="E61" i="6"/>
  <c r="C61" i="6" s="1"/>
  <c r="E60" i="6"/>
  <c r="C60" i="6" s="1"/>
  <c r="E59" i="6"/>
  <c r="C59" i="6" s="1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D65" i="6" l="1"/>
  <c r="F29" i="6"/>
  <c r="F41" i="6"/>
  <c r="F89" i="6"/>
  <c r="F101" i="6"/>
  <c r="F125" i="6"/>
  <c r="F149" i="6"/>
  <c r="F173" i="6"/>
  <c r="F185" i="6"/>
  <c r="F233" i="6"/>
  <c r="F293" i="6"/>
  <c r="F365" i="6"/>
  <c r="D41" i="6"/>
  <c r="F317" i="6"/>
  <c r="D29" i="6"/>
  <c r="F197" i="6"/>
  <c r="F42" i="6"/>
  <c r="F77" i="6"/>
  <c r="F137" i="6"/>
  <c r="F269" i="6"/>
  <c r="F377" i="6"/>
  <c r="D53" i="6"/>
  <c r="F161" i="6"/>
  <c r="F162" i="6" s="1"/>
  <c r="F305" i="6"/>
  <c r="F281" i="6"/>
  <c r="F329" i="6"/>
  <c r="F330" i="6" s="1"/>
  <c r="F17" i="6"/>
  <c r="F65" i="6"/>
  <c r="F113" i="6"/>
  <c r="F114" i="6" s="1"/>
  <c r="F209" i="6"/>
  <c r="F257" i="6"/>
  <c r="F353" i="6"/>
  <c r="F221" i="6"/>
  <c r="F341" i="6"/>
  <c r="F342" i="6" s="1"/>
  <c r="D17" i="6"/>
  <c r="D30" i="6" s="1"/>
  <c r="F53" i="6"/>
  <c r="F245" i="6"/>
  <c r="AM377" i="6"/>
  <c r="AM376" i="6"/>
  <c r="AM375" i="6"/>
  <c r="AM374" i="6"/>
  <c r="AM373" i="6"/>
  <c r="AM372" i="6"/>
  <c r="AM371" i="6"/>
  <c r="AM370" i="6"/>
  <c r="AM369" i="6"/>
  <c r="AM368" i="6"/>
  <c r="AM367" i="6"/>
  <c r="AM366" i="6"/>
  <c r="AM365" i="6"/>
  <c r="AM364" i="6"/>
  <c r="AM363" i="6"/>
  <c r="AM362" i="6"/>
  <c r="AM361" i="6"/>
  <c r="AM360" i="6"/>
  <c r="AM359" i="6"/>
  <c r="AM358" i="6"/>
  <c r="AM357" i="6"/>
  <c r="AM356" i="6"/>
  <c r="AM355" i="6"/>
  <c r="AM354" i="6"/>
  <c r="AM353" i="6"/>
  <c r="AM352" i="6"/>
  <c r="AM351" i="6"/>
  <c r="AM350" i="6"/>
  <c r="AM349" i="6"/>
  <c r="AM348" i="6"/>
  <c r="AM347" i="6"/>
  <c r="AM346" i="6"/>
  <c r="AM345" i="6"/>
  <c r="AM344" i="6"/>
  <c r="AM343" i="6"/>
  <c r="AM342" i="6"/>
  <c r="AM341" i="6"/>
  <c r="AM340" i="6"/>
  <c r="AM339" i="6"/>
  <c r="AM338" i="6"/>
  <c r="AM337" i="6"/>
  <c r="AM336" i="6"/>
  <c r="AM335" i="6"/>
  <c r="AM334" i="6"/>
  <c r="AM333" i="6"/>
  <c r="AM332" i="6"/>
  <c r="AM331" i="6"/>
  <c r="AM330" i="6"/>
  <c r="AM329" i="6"/>
  <c r="AM328" i="6"/>
  <c r="AM327" i="6"/>
  <c r="AM326" i="6"/>
  <c r="AM325" i="6"/>
  <c r="AM324" i="6"/>
  <c r="AM323" i="6"/>
  <c r="AM322" i="6"/>
  <c r="AM321" i="6"/>
  <c r="AM320" i="6"/>
  <c r="AM319" i="6"/>
  <c r="AM318" i="6"/>
  <c r="AM317" i="6"/>
  <c r="AM316" i="6"/>
  <c r="AM315" i="6"/>
  <c r="AM314" i="6"/>
  <c r="AM313" i="6"/>
  <c r="AM312" i="6"/>
  <c r="AM311" i="6"/>
  <c r="AM310" i="6"/>
  <c r="AM309" i="6"/>
  <c r="AM308" i="6"/>
  <c r="AM307" i="6"/>
  <c r="AM306" i="6"/>
  <c r="AM305" i="6"/>
  <c r="AM304" i="6"/>
  <c r="AM303" i="6"/>
  <c r="AM302" i="6"/>
  <c r="AM301" i="6"/>
  <c r="AM300" i="6"/>
  <c r="AM299" i="6"/>
  <c r="AM298" i="6"/>
  <c r="AM297" i="6"/>
  <c r="AM296" i="6"/>
  <c r="AM295" i="6"/>
  <c r="AM294" i="6"/>
  <c r="AM293" i="6"/>
  <c r="AM292" i="6"/>
  <c r="AM291" i="6"/>
  <c r="AM290" i="6"/>
  <c r="AM289" i="6"/>
  <c r="AM288" i="6"/>
  <c r="AM287" i="6"/>
  <c r="AM286" i="6"/>
  <c r="AM285" i="6"/>
  <c r="AM284" i="6"/>
  <c r="AM283" i="6"/>
  <c r="AM282" i="6"/>
  <c r="AM281" i="6"/>
  <c r="AM280" i="6"/>
  <c r="AM279" i="6"/>
  <c r="AM278" i="6"/>
  <c r="AM277" i="6"/>
  <c r="AM276" i="6"/>
  <c r="AM275" i="6"/>
  <c r="AM274" i="6"/>
  <c r="AM273" i="6"/>
  <c r="AM272" i="6"/>
  <c r="AM271" i="6"/>
  <c r="AM270" i="6"/>
  <c r="AM269" i="6"/>
  <c r="AM268" i="6"/>
  <c r="AM267" i="6"/>
  <c r="AM266" i="6"/>
  <c r="AM265" i="6"/>
  <c r="AM264" i="6"/>
  <c r="AM263" i="6"/>
  <c r="AM262" i="6"/>
  <c r="AM261" i="6"/>
  <c r="AM260" i="6"/>
  <c r="AM259" i="6"/>
  <c r="AM258" i="6"/>
  <c r="AM257" i="6"/>
  <c r="AM256" i="6"/>
  <c r="AM255" i="6"/>
  <c r="AM254" i="6"/>
  <c r="AM253" i="6"/>
  <c r="AM252" i="6"/>
  <c r="AM251" i="6"/>
  <c r="AM250" i="6"/>
  <c r="AM249" i="6"/>
  <c r="AM248" i="6"/>
  <c r="AM247" i="6"/>
  <c r="AM246" i="6"/>
  <c r="AM245" i="6"/>
  <c r="AM244" i="6"/>
  <c r="AM243" i="6"/>
  <c r="AM242" i="6"/>
  <c r="AM241" i="6"/>
  <c r="AM240" i="6"/>
  <c r="AM239" i="6"/>
  <c r="AM238" i="6"/>
  <c r="AM237" i="6"/>
  <c r="AM236" i="6"/>
  <c r="AM235" i="6"/>
  <c r="AM234" i="6"/>
  <c r="AM233" i="6"/>
  <c r="AM232" i="6"/>
  <c r="AM231" i="6"/>
  <c r="AM230" i="6"/>
  <c r="AM229" i="6"/>
  <c r="AM228" i="6"/>
  <c r="AM227" i="6"/>
  <c r="AM226" i="6"/>
  <c r="AM225" i="6"/>
  <c r="AM224" i="6"/>
  <c r="AM223" i="6"/>
  <c r="AM222" i="6"/>
  <c r="AM221" i="6"/>
  <c r="AM220" i="6"/>
  <c r="AM219" i="6"/>
  <c r="AM218" i="6"/>
  <c r="AM217" i="6"/>
  <c r="AM216" i="6"/>
  <c r="AM215" i="6"/>
  <c r="AM214" i="6"/>
  <c r="AM213" i="6"/>
  <c r="AM212" i="6"/>
  <c r="AM211" i="6"/>
  <c r="AM210" i="6"/>
  <c r="AM209" i="6"/>
  <c r="AM208" i="6"/>
  <c r="AM207" i="6"/>
  <c r="AM206" i="6"/>
  <c r="AM205" i="6"/>
  <c r="AM204" i="6"/>
  <c r="AM203" i="6"/>
  <c r="AM202" i="6"/>
  <c r="AM201" i="6"/>
  <c r="AM200" i="6"/>
  <c r="AM199" i="6"/>
  <c r="AM198" i="6"/>
  <c r="AM197" i="6"/>
  <c r="AM196" i="6"/>
  <c r="AM195" i="6"/>
  <c r="AM194" i="6"/>
  <c r="AM193" i="6"/>
  <c r="AM192" i="6"/>
  <c r="AM191" i="6"/>
  <c r="AM190" i="6"/>
  <c r="AM189" i="6"/>
  <c r="AM188" i="6"/>
  <c r="AM187" i="6"/>
  <c r="AM186" i="6"/>
  <c r="AM185" i="6"/>
  <c r="AM184" i="6"/>
  <c r="AM183" i="6"/>
  <c r="AM182" i="6"/>
  <c r="AM181" i="6"/>
  <c r="AM180" i="6"/>
  <c r="AM179" i="6"/>
  <c r="AM178" i="6"/>
  <c r="AM177" i="6"/>
  <c r="AM176" i="6"/>
  <c r="AM175" i="6"/>
  <c r="AM174" i="6"/>
  <c r="AM173" i="6"/>
  <c r="AM172" i="6"/>
  <c r="AM171" i="6"/>
  <c r="AM170" i="6"/>
  <c r="AM169" i="6"/>
  <c r="AM168" i="6"/>
  <c r="AM167" i="6"/>
  <c r="AM166" i="6"/>
  <c r="AM165" i="6"/>
  <c r="AM164" i="6"/>
  <c r="AM163" i="6"/>
  <c r="AM162" i="6"/>
  <c r="AM161" i="6"/>
  <c r="AM160" i="6"/>
  <c r="AM159" i="6"/>
  <c r="AM158" i="6"/>
  <c r="AM157" i="6"/>
  <c r="AM156" i="6"/>
  <c r="AM155" i="6"/>
  <c r="AM154" i="6"/>
  <c r="AM153" i="6"/>
  <c r="AM152" i="6"/>
  <c r="AM151" i="6"/>
  <c r="AM150" i="6"/>
  <c r="AM149" i="6"/>
  <c r="AM148" i="6"/>
  <c r="AM147" i="6"/>
  <c r="AM146" i="6"/>
  <c r="AM145" i="6"/>
  <c r="AM144" i="6"/>
  <c r="AM143" i="6"/>
  <c r="AM142" i="6"/>
  <c r="AM141" i="6"/>
  <c r="AM140" i="6"/>
  <c r="AM139" i="6"/>
  <c r="AM138" i="6"/>
  <c r="AM137" i="6"/>
  <c r="AM136" i="6"/>
  <c r="AM135" i="6"/>
  <c r="AM134" i="6"/>
  <c r="AM133" i="6"/>
  <c r="AM132" i="6"/>
  <c r="AM131" i="6"/>
  <c r="AM130" i="6"/>
  <c r="AM129" i="6"/>
  <c r="AM128" i="6"/>
  <c r="AM127" i="6"/>
  <c r="AM126" i="6"/>
  <c r="AM125" i="6"/>
  <c r="AM124" i="6"/>
  <c r="AM123" i="6"/>
  <c r="AM122" i="6"/>
  <c r="AM121" i="6"/>
  <c r="AM120" i="6"/>
  <c r="AM119" i="6"/>
  <c r="AM118" i="6"/>
  <c r="AM117" i="6"/>
  <c r="AM116" i="6"/>
  <c r="AM115" i="6"/>
  <c r="AM114" i="6"/>
  <c r="AM113" i="6"/>
  <c r="AM112" i="6"/>
  <c r="AM111" i="6"/>
  <c r="AM110" i="6"/>
  <c r="AM109" i="6"/>
  <c r="AM108" i="6"/>
  <c r="AM107" i="6"/>
  <c r="AM106" i="6"/>
  <c r="AM105" i="6"/>
  <c r="AM104" i="6"/>
  <c r="AM103" i="6"/>
  <c r="AM102" i="6"/>
  <c r="AM101" i="6"/>
  <c r="AM100" i="6"/>
  <c r="AM99" i="6"/>
  <c r="AM98" i="6"/>
  <c r="AM97" i="6"/>
  <c r="AM96" i="6"/>
  <c r="AM95" i="6"/>
  <c r="AM94" i="6"/>
  <c r="AM93" i="6"/>
  <c r="AM92" i="6"/>
  <c r="AM91" i="6"/>
  <c r="AM90" i="6"/>
  <c r="AM89" i="6"/>
  <c r="AM88" i="6"/>
  <c r="AM87" i="6"/>
  <c r="AM86" i="6"/>
  <c r="AM85" i="6"/>
  <c r="AM84" i="6"/>
  <c r="AM83" i="6"/>
  <c r="AM82" i="6"/>
  <c r="AM81" i="6"/>
  <c r="AM80" i="6"/>
  <c r="AM79" i="6"/>
  <c r="AM78" i="6"/>
  <c r="AM77" i="6"/>
  <c r="AM76" i="6"/>
  <c r="AM75" i="6"/>
  <c r="AM74" i="6"/>
  <c r="AM73" i="6"/>
  <c r="AM72" i="6"/>
  <c r="AM71" i="6"/>
  <c r="AM70" i="6"/>
  <c r="AM69" i="6"/>
  <c r="AM68" i="6"/>
  <c r="AM67" i="6"/>
  <c r="AM66" i="6"/>
  <c r="AM65" i="6"/>
  <c r="AM64" i="6"/>
  <c r="AM63" i="6"/>
  <c r="AM62" i="6"/>
  <c r="AM61" i="6"/>
  <c r="AM60" i="6"/>
  <c r="AM59" i="6"/>
  <c r="AM58" i="6"/>
  <c r="AM57" i="6"/>
  <c r="AM56" i="6"/>
  <c r="AM55" i="6"/>
  <c r="AM54" i="6"/>
  <c r="AM53" i="6"/>
  <c r="AM52" i="6"/>
  <c r="AM51" i="6"/>
  <c r="AM50" i="6"/>
  <c r="AM49" i="6"/>
  <c r="AM48" i="6"/>
  <c r="AM47" i="6"/>
  <c r="AM46" i="6"/>
  <c r="AM45" i="6"/>
  <c r="AM44" i="6"/>
  <c r="AM43" i="6"/>
  <c r="AM42" i="6"/>
  <c r="AM41" i="6"/>
  <c r="AM40" i="6"/>
  <c r="AM39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7" i="6"/>
  <c r="AM16" i="6"/>
  <c r="AM15" i="6"/>
  <c r="AM14" i="6"/>
  <c r="AM13" i="6"/>
  <c r="AM12" i="6"/>
  <c r="AM11" i="6"/>
  <c r="AM10" i="6"/>
  <c r="AM9" i="6"/>
  <c r="AM8" i="6"/>
  <c r="AM7" i="6"/>
  <c r="AM6" i="6"/>
  <c r="AI497" i="6"/>
  <c r="AI485" i="6"/>
  <c r="AI473" i="6"/>
  <c r="AI461" i="6"/>
  <c r="AI449" i="6"/>
  <c r="AI437" i="6"/>
  <c r="AI425" i="6"/>
  <c r="AI413" i="6"/>
  <c r="AI401" i="6"/>
  <c r="D66" i="6" l="1"/>
  <c r="F186" i="6"/>
  <c r="F30" i="6"/>
  <c r="F138" i="6"/>
  <c r="F282" i="6"/>
  <c r="F366" i="6"/>
  <c r="F78" i="6"/>
  <c r="D42" i="6"/>
  <c r="F198" i="6"/>
  <c r="F102" i="6"/>
  <c r="F210" i="6"/>
  <c r="F294" i="6"/>
  <c r="F150" i="6"/>
  <c r="F378" i="6"/>
  <c r="AI462" i="6"/>
  <c r="AN89" i="6"/>
  <c r="AN101" i="6"/>
  <c r="AN113" i="6"/>
  <c r="AN125" i="6"/>
  <c r="AN137" i="6"/>
  <c r="AN149" i="6"/>
  <c r="AN161" i="6"/>
  <c r="AN173" i="6"/>
  <c r="AN185" i="6"/>
  <c r="AN197" i="6"/>
  <c r="AN209" i="6"/>
  <c r="AN221" i="6"/>
  <c r="AN233" i="6"/>
  <c r="AN245" i="6"/>
  <c r="AN257" i="6"/>
  <c r="AN269" i="6"/>
  <c r="AN281" i="6"/>
  <c r="AN293" i="6"/>
  <c r="AN305" i="6"/>
  <c r="AN317" i="6"/>
  <c r="AN329" i="6"/>
  <c r="AN341" i="6"/>
  <c r="AN353" i="6"/>
  <c r="AN365" i="6"/>
  <c r="AN377" i="6"/>
  <c r="D54" i="6"/>
  <c r="AN77" i="6"/>
  <c r="F54" i="6"/>
  <c r="F306" i="6"/>
  <c r="F318" i="6"/>
  <c r="AI414" i="6"/>
  <c r="F246" i="6"/>
  <c r="F90" i="6"/>
  <c r="F222" i="6"/>
  <c r="F234" i="6"/>
  <c r="F354" i="6"/>
  <c r="F66" i="6"/>
  <c r="F270" i="6"/>
  <c r="F126" i="6"/>
  <c r="F258" i="6"/>
  <c r="F174" i="6"/>
  <c r="AI438" i="6"/>
  <c r="AI486" i="6"/>
  <c r="AI402" i="6"/>
  <c r="AI450" i="6"/>
  <c r="AI498" i="6"/>
  <c r="AI426" i="6"/>
  <c r="AI474" i="6"/>
  <c r="AN29" i="6"/>
  <c r="AN41" i="6"/>
  <c r="AN17" i="6"/>
  <c r="AN53" i="6"/>
  <c r="AN65" i="6"/>
  <c r="AN342" i="6" l="1"/>
  <c r="AN294" i="6"/>
  <c r="AN246" i="6"/>
  <c r="AN198" i="6"/>
  <c r="AN150" i="6"/>
  <c r="AN102" i="6"/>
  <c r="AN366" i="6"/>
  <c r="AN318" i="6"/>
  <c r="AN270" i="6"/>
  <c r="AN222" i="6"/>
  <c r="AN174" i="6"/>
  <c r="AN126" i="6"/>
  <c r="AN354" i="6"/>
  <c r="AN306" i="6"/>
  <c r="AN258" i="6"/>
  <c r="AN210" i="6"/>
  <c r="AN162" i="6"/>
  <c r="AN114" i="6"/>
  <c r="AN378" i="6"/>
  <c r="AN330" i="6"/>
  <c r="AN282" i="6"/>
  <c r="AN234" i="6"/>
  <c r="AN186" i="6"/>
  <c r="AN138" i="6"/>
  <c r="AN90" i="6"/>
  <c r="AN54" i="6"/>
  <c r="AN30" i="6"/>
  <c r="AN66" i="6"/>
  <c r="AN78" i="6"/>
  <c r="AN42" i="6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19" i="7"/>
  <c r="D18" i="7"/>
  <c r="B57" i="7"/>
  <c r="B56" i="7"/>
  <c r="B55" i="7"/>
  <c r="B54" i="7"/>
  <c r="B53" i="7"/>
  <c r="B52" i="7"/>
  <c r="B51" i="7"/>
  <c r="B50" i="7"/>
  <c r="B49" i="7"/>
  <c r="B48" i="7"/>
  <c r="B47" i="7"/>
  <c r="S377" i="6" l="1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S358" i="6"/>
  <c r="S357" i="6"/>
  <c r="S356" i="6"/>
  <c r="S355" i="6"/>
  <c r="S354" i="6"/>
  <c r="S353" i="6"/>
  <c r="S352" i="6"/>
  <c r="S351" i="6"/>
  <c r="S350" i="6"/>
  <c r="S349" i="6"/>
  <c r="S348" i="6"/>
  <c r="S347" i="6"/>
  <c r="S346" i="6"/>
  <c r="S345" i="6"/>
  <c r="S344" i="6"/>
  <c r="S343" i="6"/>
  <c r="S342" i="6"/>
  <c r="S341" i="6"/>
  <c r="S340" i="6"/>
  <c r="S339" i="6"/>
  <c r="S338" i="6"/>
  <c r="S337" i="6"/>
  <c r="S336" i="6"/>
  <c r="S335" i="6"/>
  <c r="S334" i="6"/>
  <c r="S333" i="6"/>
  <c r="S332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S309" i="6"/>
  <c r="S308" i="6"/>
  <c r="S307" i="6"/>
  <c r="S306" i="6"/>
  <c r="S305" i="6"/>
  <c r="S304" i="6"/>
  <c r="S303" i="6"/>
  <c r="S302" i="6"/>
  <c r="S301" i="6"/>
  <c r="S300" i="6"/>
  <c r="S299" i="6"/>
  <c r="S298" i="6"/>
  <c r="S297" i="6"/>
  <c r="S296" i="6"/>
  <c r="S295" i="6"/>
  <c r="S294" i="6"/>
  <c r="S293" i="6"/>
  <c r="S292" i="6"/>
  <c r="S291" i="6"/>
  <c r="S290" i="6"/>
  <c r="S289" i="6"/>
  <c r="S288" i="6"/>
  <c r="S287" i="6"/>
  <c r="S286" i="6"/>
  <c r="S285" i="6"/>
  <c r="S284" i="6"/>
  <c r="S283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S260" i="6"/>
  <c r="S259" i="6"/>
  <c r="S258" i="6"/>
  <c r="S257" i="6"/>
  <c r="S256" i="6"/>
  <c r="S255" i="6"/>
  <c r="S254" i="6"/>
  <c r="S253" i="6"/>
  <c r="S252" i="6"/>
  <c r="S251" i="6"/>
  <c r="S250" i="6"/>
  <c r="S249" i="6"/>
  <c r="S248" i="6"/>
  <c r="S247" i="6"/>
  <c r="S246" i="6"/>
  <c r="S245" i="6"/>
  <c r="S244" i="6"/>
  <c r="S243" i="6"/>
  <c r="S242" i="6"/>
  <c r="S241" i="6"/>
  <c r="S240" i="6"/>
  <c r="S239" i="6"/>
  <c r="S238" i="6"/>
  <c r="S237" i="6"/>
  <c r="S236" i="6"/>
  <c r="S235" i="6"/>
  <c r="S234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S211" i="6"/>
  <c r="S210" i="6"/>
  <c r="S209" i="6"/>
  <c r="S208" i="6"/>
  <c r="S207" i="6"/>
  <c r="S206" i="6"/>
  <c r="S205" i="6"/>
  <c r="S204" i="6"/>
  <c r="S203" i="6"/>
  <c r="S202" i="6"/>
  <c r="S201" i="6"/>
  <c r="S200" i="6"/>
  <c r="S199" i="6"/>
  <c r="S198" i="6"/>
  <c r="S197" i="6"/>
  <c r="S196" i="6"/>
  <c r="S195" i="6"/>
  <c r="S194" i="6"/>
  <c r="S193" i="6"/>
  <c r="S192" i="6"/>
  <c r="S191" i="6"/>
  <c r="S190" i="6"/>
  <c r="S189" i="6"/>
  <c r="S188" i="6"/>
  <c r="S187" i="6"/>
  <c r="S186" i="6"/>
  <c r="S185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S162" i="6"/>
  <c r="S161" i="6"/>
  <c r="S160" i="6"/>
  <c r="S159" i="6"/>
  <c r="S158" i="6"/>
  <c r="S157" i="6"/>
  <c r="S156" i="6"/>
  <c r="S155" i="6"/>
  <c r="S154" i="6"/>
  <c r="S153" i="6"/>
  <c r="S152" i="6"/>
  <c r="S151" i="6"/>
  <c r="S150" i="6"/>
  <c r="S149" i="6"/>
  <c r="S148" i="6"/>
  <c r="S147" i="6"/>
  <c r="S146" i="6"/>
  <c r="S145" i="6"/>
  <c r="S144" i="6"/>
  <c r="S143" i="6"/>
  <c r="S142" i="6"/>
  <c r="S141" i="6"/>
  <c r="S140" i="6"/>
  <c r="S139" i="6"/>
  <c r="S138" i="6"/>
  <c r="S137" i="6"/>
  <c r="S136" i="6"/>
  <c r="S135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S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6" i="6"/>
  <c r="U9" i="6" l="1"/>
  <c r="U13" i="6"/>
  <c r="U17" i="6"/>
  <c r="U21" i="6"/>
  <c r="U25" i="6"/>
  <c r="U29" i="6"/>
  <c r="U33" i="6"/>
  <c r="U37" i="6"/>
  <c r="U41" i="6"/>
  <c r="U45" i="6"/>
  <c r="U49" i="6"/>
  <c r="U53" i="6"/>
  <c r="U57" i="6"/>
  <c r="U61" i="6"/>
  <c r="Q61" i="6" s="1"/>
  <c r="U65" i="6"/>
  <c r="Q65" i="6" s="1"/>
  <c r="U69" i="6"/>
  <c r="U73" i="6"/>
  <c r="U77" i="6"/>
  <c r="U81" i="6"/>
  <c r="U85" i="6"/>
  <c r="U89" i="6"/>
  <c r="U93" i="6"/>
  <c r="U97" i="6"/>
  <c r="U101" i="6"/>
  <c r="U105" i="6"/>
  <c r="U109" i="6"/>
  <c r="U113" i="6"/>
  <c r="U117" i="6"/>
  <c r="U121" i="6"/>
  <c r="U125" i="6"/>
  <c r="U129" i="6"/>
  <c r="U133" i="6"/>
  <c r="U137" i="6"/>
  <c r="U141" i="6"/>
  <c r="U145" i="6"/>
  <c r="U149" i="6"/>
  <c r="U153" i="6"/>
  <c r="U157" i="6"/>
  <c r="U161" i="6"/>
  <c r="U165" i="6"/>
  <c r="U169" i="6"/>
  <c r="U173" i="6"/>
  <c r="U177" i="6"/>
  <c r="U181" i="6"/>
  <c r="U185" i="6"/>
  <c r="U189" i="6"/>
  <c r="U193" i="6"/>
  <c r="U197" i="6"/>
  <c r="U201" i="6"/>
  <c r="U205" i="6"/>
  <c r="U209" i="6"/>
  <c r="U213" i="6"/>
  <c r="U217" i="6"/>
  <c r="U221" i="6"/>
  <c r="U225" i="6"/>
  <c r="U229" i="6"/>
  <c r="U233" i="6"/>
  <c r="U237" i="6"/>
  <c r="U241" i="6"/>
  <c r="U245" i="6"/>
  <c r="U249" i="6"/>
  <c r="U253" i="6"/>
  <c r="U257" i="6"/>
  <c r="U261" i="6"/>
  <c r="U265" i="6"/>
  <c r="U269" i="6"/>
  <c r="U273" i="6"/>
  <c r="U277" i="6"/>
  <c r="U281" i="6"/>
  <c r="U285" i="6"/>
  <c r="U289" i="6"/>
  <c r="U293" i="6"/>
  <c r="U297" i="6"/>
  <c r="U301" i="6"/>
  <c r="U305" i="6"/>
  <c r="U309" i="6"/>
  <c r="U313" i="6"/>
  <c r="U317" i="6"/>
  <c r="U321" i="6"/>
  <c r="U325" i="6"/>
  <c r="U329" i="6"/>
  <c r="U333" i="6"/>
  <c r="U337" i="6"/>
  <c r="U341" i="6"/>
  <c r="U345" i="6"/>
  <c r="U349" i="6"/>
  <c r="U353" i="6"/>
  <c r="U357" i="6"/>
  <c r="U361" i="6"/>
  <c r="U365" i="6"/>
  <c r="U369" i="6"/>
  <c r="U373" i="6"/>
  <c r="U377" i="6"/>
  <c r="U6" i="6"/>
  <c r="U10" i="6"/>
  <c r="U14" i="6"/>
  <c r="U18" i="6"/>
  <c r="U22" i="6"/>
  <c r="U26" i="6"/>
  <c r="U30" i="6"/>
  <c r="U34" i="6"/>
  <c r="U38" i="6"/>
  <c r="U42" i="6"/>
  <c r="U46" i="6"/>
  <c r="U50" i="6"/>
  <c r="U54" i="6"/>
  <c r="U58" i="6"/>
  <c r="U62" i="6"/>
  <c r="Q62" i="6" s="1"/>
  <c r="U66" i="6"/>
  <c r="U70" i="6"/>
  <c r="U74" i="6"/>
  <c r="U78" i="6"/>
  <c r="U82" i="6"/>
  <c r="U86" i="6"/>
  <c r="U90" i="6"/>
  <c r="U94" i="6"/>
  <c r="U98" i="6"/>
  <c r="U102" i="6"/>
  <c r="U106" i="6"/>
  <c r="U110" i="6"/>
  <c r="U114" i="6"/>
  <c r="U118" i="6"/>
  <c r="U122" i="6"/>
  <c r="U126" i="6"/>
  <c r="U130" i="6"/>
  <c r="U134" i="6"/>
  <c r="U138" i="6"/>
  <c r="U142" i="6"/>
  <c r="U146" i="6"/>
  <c r="U150" i="6"/>
  <c r="U154" i="6"/>
  <c r="U158" i="6"/>
  <c r="U162" i="6"/>
  <c r="U166" i="6"/>
  <c r="U170" i="6"/>
  <c r="U174" i="6"/>
  <c r="U178" i="6"/>
  <c r="U182" i="6"/>
  <c r="U186" i="6"/>
  <c r="U190" i="6"/>
  <c r="U194" i="6"/>
  <c r="U198" i="6"/>
  <c r="U202" i="6"/>
  <c r="U206" i="6"/>
  <c r="U210" i="6"/>
  <c r="U214" i="6"/>
  <c r="U218" i="6"/>
  <c r="U222" i="6"/>
  <c r="U226" i="6"/>
  <c r="U230" i="6"/>
  <c r="U234" i="6"/>
  <c r="U238" i="6"/>
  <c r="U242" i="6"/>
  <c r="U246" i="6"/>
  <c r="U250" i="6"/>
  <c r="U254" i="6"/>
  <c r="U258" i="6"/>
  <c r="U262" i="6"/>
  <c r="U266" i="6"/>
  <c r="U270" i="6"/>
  <c r="U274" i="6"/>
  <c r="U278" i="6"/>
  <c r="U282" i="6"/>
  <c r="U286" i="6"/>
  <c r="U290" i="6"/>
  <c r="U294" i="6"/>
  <c r="U298" i="6"/>
  <c r="U302" i="6"/>
  <c r="U306" i="6"/>
  <c r="U310" i="6"/>
  <c r="U314" i="6"/>
  <c r="U318" i="6"/>
  <c r="U322" i="6"/>
  <c r="U326" i="6"/>
  <c r="U330" i="6"/>
  <c r="U334" i="6"/>
  <c r="U338" i="6"/>
  <c r="U342" i="6"/>
  <c r="U346" i="6"/>
  <c r="U350" i="6"/>
  <c r="U354" i="6"/>
  <c r="U358" i="6"/>
  <c r="U362" i="6"/>
  <c r="U366" i="6"/>
  <c r="U370" i="6"/>
  <c r="U374" i="6"/>
  <c r="U7" i="6"/>
  <c r="U11" i="6"/>
  <c r="U15" i="6"/>
  <c r="U19" i="6"/>
  <c r="U23" i="6"/>
  <c r="U27" i="6"/>
  <c r="U31" i="6"/>
  <c r="U35" i="6"/>
  <c r="U39" i="6"/>
  <c r="U43" i="6"/>
  <c r="U47" i="6"/>
  <c r="U51" i="6"/>
  <c r="U55" i="6"/>
  <c r="U59" i="6"/>
  <c r="Q59" i="6" s="1"/>
  <c r="U63" i="6"/>
  <c r="Q63" i="6" s="1"/>
  <c r="U67" i="6"/>
  <c r="U71" i="6"/>
  <c r="U75" i="6"/>
  <c r="U79" i="6"/>
  <c r="U83" i="6"/>
  <c r="U87" i="6"/>
  <c r="U91" i="6"/>
  <c r="U95" i="6"/>
  <c r="U99" i="6"/>
  <c r="U103" i="6"/>
  <c r="U107" i="6"/>
  <c r="U111" i="6"/>
  <c r="U115" i="6"/>
  <c r="U119" i="6"/>
  <c r="U123" i="6"/>
  <c r="U127" i="6"/>
  <c r="U131" i="6"/>
  <c r="U135" i="6"/>
  <c r="U139" i="6"/>
  <c r="U143" i="6"/>
  <c r="U147" i="6"/>
  <c r="U151" i="6"/>
  <c r="U155" i="6"/>
  <c r="U159" i="6"/>
  <c r="U163" i="6"/>
  <c r="U167" i="6"/>
  <c r="U171" i="6"/>
  <c r="U175" i="6"/>
  <c r="U179" i="6"/>
  <c r="U183" i="6"/>
  <c r="U187" i="6"/>
  <c r="U191" i="6"/>
  <c r="U195" i="6"/>
  <c r="U199" i="6"/>
  <c r="U203" i="6"/>
  <c r="U207" i="6"/>
  <c r="U211" i="6"/>
  <c r="U215" i="6"/>
  <c r="U219" i="6"/>
  <c r="U223" i="6"/>
  <c r="U227" i="6"/>
  <c r="U231" i="6"/>
  <c r="U235" i="6"/>
  <c r="U239" i="6"/>
  <c r="U243" i="6"/>
  <c r="U247" i="6"/>
  <c r="U251" i="6"/>
  <c r="U255" i="6"/>
  <c r="U259" i="6"/>
  <c r="U263" i="6"/>
  <c r="U267" i="6"/>
  <c r="U271" i="6"/>
  <c r="U275" i="6"/>
  <c r="U279" i="6"/>
  <c r="U283" i="6"/>
  <c r="U287" i="6"/>
  <c r="U291" i="6"/>
  <c r="U295" i="6"/>
  <c r="U299" i="6"/>
  <c r="U303" i="6"/>
  <c r="U307" i="6"/>
  <c r="U311" i="6"/>
  <c r="U315" i="6"/>
  <c r="U319" i="6"/>
  <c r="U323" i="6"/>
  <c r="U327" i="6"/>
  <c r="U331" i="6"/>
  <c r="U335" i="6"/>
  <c r="U339" i="6"/>
  <c r="U343" i="6"/>
  <c r="U347" i="6"/>
  <c r="U351" i="6"/>
  <c r="U355" i="6"/>
  <c r="U359" i="6"/>
  <c r="U363" i="6"/>
  <c r="U367" i="6"/>
  <c r="U371" i="6"/>
  <c r="U375" i="6"/>
  <c r="U8" i="6"/>
  <c r="U12" i="6"/>
  <c r="U16" i="6"/>
  <c r="U20" i="6"/>
  <c r="U24" i="6"/>
  <c r="U28" i="6"/>
  <c r="U32" i="6"/>
  <c r="U36" i="6"/>
  <c r="U40" i="6"/>
  <c r="U44" i="6"/>
  <c r="U48" i="6"/>
  <c r="U52" i="6"/>
  <c r="U56" i="6"/>
  <c r="U60" i="6"/>
  <c r="Q60" i="6" s="1"/>
  <c r="U64" i="6"/>
  <c r="Q64" i="6" s="1"/>
  <c r="U68" i="6"/>
  <c r="U72" i="6"/>
  <c r="U76" i="6"/>
  <c r="U80" i="6"/>
  <c r="U84" i="6"/>
  <c r="U88" i="6"/>
  <c r="U92" i="6"/>
  <c r="U96" i="6"/>
  <c r="U100" i="6"/>
  <c r="U104" i="6"/>
  <c r="U108" i="6"/>
  <c r="U112" i="6"/>
  <c r="U116" i="6"/>
  <c r="U120" i="6"/>
  <c r="U124" i="6"/>
  <c r="U128" i="6"/>
  <c r="U132" i="6"/>
  <c r="U136" i="6"/>
  <c r="U140" i="6"/>
  <c r="U144" i="6"/>
  <c r="U148" i="6"/>
  <c r="U152" i="6"/>
  <c r="U156" i="6"/>
  <c r="U160" i="6"/>
  <c r="U164" i="6"/>
  <c r="U168" i="6"/>
  <c r="U172" i="6"/>
  <c r="U176" i="6"/>
  <c r="U180" i="6"/>
  <c r="U184" i="6"/>
  <c r="U188" i="6"/>
  <c r="U192" i="6"/>
  <c r="U196" i="6"/>
  <c r="U200" i="6"/>
  <c r="U204" i="6"/>
  <c r="U208" i="6"/>
  <c r="U212" i="6"/>
  <c r="U216" i="6"/>
  <c r="U220" i="6"/>
  <c r="U224" i="6"/>
  <c r="U228" i="6"/>
  <c r="U232" i="6"/>
  <c r="U236" i="6"/>
  <c r="U240" i="6"/>
  <c r="U244" i="6"/>
  <c r="U248" i="6"/>
  <c r="U252" i="6"/>
  <c r="U256" i="6"/>
  <c r="U260" i="6"/>
  <c r="U264" i="6"/>
  <c r="U268" i="6"/>
  <c r="U272" i="6"/>
  <c r="U276" i="6"/>
  <c r="U280" i="6"/>
  <c r="U284" i="6"/>
  <c r="U288" i="6"/>
  <c r="U292" i="6"/>
  <c r="U296" i="6"/>
  <c r="U300" i="6"/>
  <c r="U304" i="6"/>
  <c r="U308" i="6"/>
  <c r="U312" i="6"/>
  <c r="U316" i="6"/>
  <c r="U320" i="6"/>
  <c r="U324" i="6"/>
  <c r="U328" i="6"/>
  <c r="U332" i="6"/>
  <c r="U336" i="6"/>
  <c r="U340" i="6"/>
  <c r="U344" i="6"/>
  <c r="U348" i="6"/>
  <c r="U352" i="6"/>
  <c r="U356" i="6"/>
  <c r="U360" i="6"/>
  <c r="U364" i="6"/>
  <c r="U368" i="6"/>
  <c r="U372" i="6"/>
  <c r="U376" i="6"/>
  <c r="AB377" i="6"/>
  <c r="AB376" i="6"/>
  <c r="AB375" i="6"/>
  <c r="AB374" i="6"/>
  <c r="AB373" i="6"/>
  <c r="AB372" i="6"/>
  <c r="AB371" i="6"/>
  <c r="AB370" i="6"/>
  <c r="AB369" i="6"/>
  <c r="AB368" i="6"/>
  <c r="AB367" i="6"/>
  <c r="AB366" i="6"/>
  <c r="AB365" i="6"/>
  <c r="AB364" i="6"/>
  <c r="AB363" i="6"/>
  <c r="AB362" i="6"/>
  <c r="AB361" i="6"/>
  <c r="AB360" i="6"/>
  <c r="AB359" i="6"/>
  <c r="AB358" i="6"/>
  <c r="AB357" i="6"/>
  <c r="AB356" i="6"/>
  <c r="AB355" i="6"/>
  <c r="AB354" i="6"/>
  <c r="AB353" i="6"/>
  <c r="AB352" i="6"/>
  <c r="AB351" i="6"/>
  <c r="AB350" i="6"/>
  <c r="AB349" i="6"/>
  <c r="AB348" i="6"/>
  <c r="AB347" i="6"/>
  <c r="AB346" i="6"/>
  <c r="AB345" i="6"/>
  <c r="AB344" i="6"/>
  <c r="AB343" i="6"/>
  <c r="AB342" i="6"/>
  <c r="AB341" i="6"/>
  <c r="AB340" i="6"/>
  <c r="AB339" i="6"/>
  <c r="AB338" i="6"/>
  <c r="AB337" i="6"/>
  <c r="AB336" i="6"/>
  <c r="AB335" i="6"/>
  <c r="AB334" i="6"/>
  <c r="AB333" i="6"/>
  <c r="AB332" i="6"/>
  <c r="AB331" i="6"/>
  <c r="AB330" i="6"/>
  <c r="AB329" i="6"/>
  <c r="AB328" i="6"/>
  <c r="AB327" i="6"/>
  <c r="AB326" i="6"/>
  <c r="AB325" i="6"/>
  <c r="AB324" i="6"/>
  <c r="AB323" i="6"/>
  <c r="AB322" i="6"/>
  <c r="AB321" i="6"/>
  <c r="AB320" i="6"/>
  <c r="AB319" i="6"/>
  <c r="AB318" i="6"/>
  <c r="AB317" i="6"/>
  <c r="AB316" i="6"/>
  <c r="AB315" i="6"/>
  <c r="AB314" i="6"/>
  <c r="AB313" i="6"/>
  <c r="AB312" i="6"/>
  <c r="AB311" i="6"/>
  <c r="AB310" i="6"/>
  <c r="AB309" i="6"/>
  <c r="AB308" i="6"/>
  <c r="AB307" i="6"/>
  <c r="AB306" i="6"/>
  <c r="AB305" i="6"/>
  <c r="AB304" i="6"/>
  <c r="AB303" i="6"/>
  <c r="AB302" i="6"/>
  <c r="AB301" i="6"/>
  <c r="AB300" i="6"/>
  <c r="AB299" i="6"/>
  <c r="AB298" i="6"/>
  <c r="AB297" i="6"/>
  <c r="AB296" i="6"/>
  <c r="AB295" i="6"/>
  <c r="AB294" i="6"/>
  <c r="AB293" i="6"/>
  <c r="AB292" i="6"/>
  <c r="AB291" i="6"/>
  <c r="AB290" i="6"/>
  <c r="AB289" i="6"/>
  <c r="AB288" i="6"/>
  <c r="AB287" i="6"/>
  <c r="AB286" i="6"/>
  <c r="AB285" i="6"/>
  <c r="AB284" i="6"/>
  <c r="AB283" i="6"/>
  <c r="AB282" i="6"/>
  <c r="AB281" i="6"/>
  <c r="AB280" i="6"/>
  <c r="AB279" i="6"/>
  <c r="AB278" i="6"/>
  <c r="AB277" i="6"/>
  <c r="AB276" i="6"/>
  <c r="AB275" i="6"/>
  <c r="AB274" i="6"/>
  <c r="AB273" i="6"/>
  <c r="AB272" i="6"/>
  <c r="AB271" i="6"/>
  <c r="AB270" i="6"/>
  <c r="AB269" i="6"/>
  <c r="AB268" i="6"/>
  <c r="AB267" i="6"/>
  <c r="AB266" i="6"/>
  <c r="AB265" i="6"/>
  <c r="AB264" i="6"/>
  <c r="AB263" i="6"/>
  <c r="AB262" i="6"/>
  <c r="AB261" i="6"/>
  <c r="AB260" i="6"/>
  <c r="AB259" i="6"/>
  <c r="AB258" i="6"/>
  <c r="AB257" i="6"/>
  <c r="AB256" i="6"/>
  <c r="AB255" i="6"/>
  <c r="AB254" i="6"/>
  <c r="AB253" i="6"/>
  <c r="AB252" i="6"/>
  <c r="AB251" i="6"/>
  <c r="AB250" i="6"/>
  <c r="AB249" i="6"/>
  <c r="AB248" i="6"/>
  <c r="AB247" i="6"/>
  <c r="AB246" i="6"/>
  <c r="AB245" i="6"/>
  <c r="AB244" i="6"/>
  <c r="AB243" i="6"/>
  <c r="AB242" i="6"/>
  <c r="AB241" i="6"/>
  <c r="AB240" i="6"/>
  <c r="AB239" i="6"/>
  <c r="AB238" i="6"/>
  <c r="AB237" i="6"/>
  <c r="AB236" i="6"/>
  <c r="AB235" i="6"/>
  <c r="AB234" i="6"/>
  <c r="AB233" i="6"/>
  <c r="AB232" i="6"/>
  <c r="AB231" i="6"/>
  <c r="AB230" i="6"/>
  <c r="AB229" i="6"/>
  <c r="AB228" i="6"/>
  <c r="AB227" i="6"/>
  <c r="AB226" i="6"/>
  <c r="AB225" i="6"/>
  <c r="AB224" i="6"/>
  <c r="AB223" i="6"/>
  <c r="AB222" i="6"/>
  <c r="AB221" i="6"/>
  <c r="AB220" i="6"/>
  <c r="AB219" i="6"/>
  <c r="AB218" i="6"/>
  <c r="AB217" i="6"/>
  <c r="AB216" i="6"/>
  <c r="AB215" i="6"/>
  <c r="AB214" i="6"/>
  <c r="AB213" i="6"/>
  <c r="AB212" i="6"/>
  <c r="AB211" i="6"/>
  <c r="AB210" i="6"/>
  <c r="AB209" i="6"/>
  <c r="AB208" i="6"/>
  <c r="AB207" i="6"/>
  <c r="AB206" i="6"/>
  <c r="AB205" i="6"/>
  <c r="AB204" i="6"/>
  <c r="AB203" i="6"/>
  <c r="AB202" i="6"/>
  <c r="AB201" i="6"/>
  <c r="AB200" i="6"/>
  <c r="AB199" i="6"/>
  <c r="AB198" i="6"/>
  <c r="AB197" i="6"/>
  <c r="AB196" i="6"/>
  <c r="AB195" i="6"/>
  <c r="AB194" i="6"/>
  <c r="AB193" i="6"/>
  <c r="AB192" i="6"/>
  <c r="AB191" i="6"/>
  <c r="AB190" i="6"/>
  <c r="AB189" i="6"/>
  <c r="AB188" i="6"/>
  <c r="AB187" i="6"/>
  <c r="AB186" i="6"/>
  <c r="AB185" i="6"/>
  <c r="AB184" i="6"/>
  <c r="AB183" i="6"/>
  <c r="AB182" i="6"/>
  <c r="AB181" i="6"/>
  <c r="AB180" i="6"/>
  <c r="AB179" i="6"/>
  <c r="AB178" i="6"/>
  <c r="AB177" i="6"/>
  <c r="AB176" i="6"/>
  <c r="AB175" i="6"/>
  <c r="AB174" i="6"/>
  <c r="AB173" i="6"/>
  <c r="AB172" i="6"/>
  <c r="AB171" i="6"/>
  <c r="AB170" i="6"/>
  <c r="AB169" i="6"/>
  <c r="AB168" i="6"/>
  <c r="AB167" i="6"/>
  <c r="AB166" i="6"/>
  <c r="AB165" i="6"/>
  <c r="AB164" i="6"/>
  <c r="AB163" i="6"/>
  <c r="AB162" i="6"/>
  <c r="AB161" i="6"/>
  <c r="AB160" i="6"/>
  <c r="AB159" i="6"/>
  <c r="AB158" i="6"/>
  <c r="AB157" i="6"/>
  <c r="AB156" i="6"/>
  <c r="AB155" i="6"/>
  <c r="AB154" i="6"/>
  <c r="AB153" i="6"/>
  <c r="AB152" i="6"/>
  <c r="AB151" i="6"/>
  <c r="AB150" i="6"/>
  <c r="AB149" i="6"/>
  <c r="AB148" i="6"/>
  <c r="AB147" i="6"/>
  <c r="AB146" i="6"/>
  <c r="AB145" i="6"/>
  <c r="AB144" i="6"/>
  <c r="AB143" i="6"/>
  <c r="AB142" i="6"/>
  <c r="AB141" i="6"/>
  <c r="AB140" i="6"/>
  <c r="AB139" i="6"/>
  <c r="AB138" i="6"/>
  <c r="AB137" i="6"/>
  <c r="AB136" i="6"/>
  <c r="AB135" i="6"/>
  <c r="AB134" i="6"/>
  <c r="AB133" i="6"/>
  <c r="AB132" i="6"/>
  <c r="AB131" i="6"/>
  <c r="AB130" i="6"/>
  <c r="AB129" i="6"/>
  <c r="AB128" i="6"/>
  <c r="AB127" i="6"/>
  <c r="AB126" i="6"/>
  <c r="AB125" i="6"/>
  <c r="AB124" i="6"/>
  <c r="AB123" i="6"/>
  <c r="AB122" i="6"/>
  <c r="AB121" i="6"/>
  <c r="AB120" i="6"/>
  <c r="AB119" i="6"/>
  <c r="AB118" i="6"/>
  <c r="AB117" i="6"/>
  <c r="AB116" i="6"/>
  <c r="AB115" i="6"/>
  <c r="AB114" i="6"/>
  <c r="AB113" i="6"/>
  <c r="AB112" i="6"/>
  <c r="AB111" i="6"/>
  <c r="AB110" i="6"/>
  <c r="AB109" i="6"/>
  <c r="AB108" i="6"/>
  <c r="AB107" i="6"/>
  <c r="AB106" i="6"/>
  <c r="AB105" i="6"/>
  <c r="AB104" i="6"/>
  <c r="AB103" i="6"/>
  <c r="AB102" i="6"/>
  <c r="AB101" i="6"/>
  <c r="AB100" i="6"/>
  <c r="AB99" i="6"/>
  <c r="AB98" i="6"/>
  <c r="AB97" i="6"/>
  <c r="AB96" i="6"/>
  <c r="AB95" i="6"/>
  <c r="AB94" i="6"/>
  <c r="AB93" i="6"/>
  <c r="AB92" i="6"/>
  <c r="AB91" i="6"/>
  <c r="AB90" i="6"/>
  <c r="AB89" i="6"/>
  <c r="AB88" i="6"/>
  <c r="AB87" i="6"/>
  <c r="AB86" i="6"/>
  <c r="AB85" i="6"/>
  <c r="AB84" i="6"/>
  <c r="AB83" i="6"/>
  <c r="AB82" i="6"/>
  <c r="AB81" i="6"/>
  <c r="AB80" i="6"/>
  <c r="AB79" i="6"/>
  <c r="AB78" i="6"/>
  <c r="AB77" i="6"/>
  <c r="AB76" i="6"/>
  <c r="AB75" i="6"/>
  <c r="AB74" i="6"/>
  <c r="AB73" i="6"/>
  <c r="AB72" i="6"/>
  <c r="AB71" i="6"/>
  <c r="AB70" i="6"/>
  <c r="AB69" i="6"/>
  <c r="AB68" i="6"/>
  <c r="AB67" i="6"/>
  <c r="AB66" i="6"/>
  <c r="AB65" i="6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AB6" i="6"/>
  <c r="AA377" i="6"/>
  <c r="AA376" i="6"/>
  <c r="AA375" i="6"/>
  <c r="AA374" i="6"/>
  <c r="AA373" i="6"/>
  <c r="AA372" i="6"/>
  <c r="AA371" i="6"/>
  <c r="AA370" i="6"/>
  <c r="AA369" i="6"/>
  <c r="AA368" i="6"/>
  <c r="AA367" i="6"/>
  <c r="AA366" i="6"/>
  <c r="AA365" i="6"/>
  <c r="AA364" i="6"/>
  <c r="AA363" i="6"/>
  <c r="AA362" i="6"/>
  <c r="AA361" i="6"/>
  <c r="AA360" i="6"/>
  <c r="AA359" i="6"/>
  <c r="AA358" i="6"/>
  <c r="AA357" i="6"/>
  <c r="AA356" i="6"/>
  <c r="AA355" i="6"/>
  <c r="AA354" i="6"/>
  <c r="AA353" i="6"/>
  <c r="AA352" i="6"/>
  <c r="AA351" i="6"/>
  <c r="AA350" i="6"/>
  <c r="AA349" i="6"/>
  <c r="AA348" i="6"/>
  <c r="AA347" i="6"/>
  <c r="AA346" i="6"/>
  <c r="AA345" i="6"/>
  <c r="AA344" i="6"/>
  <c r="AA343" i="6"/>
  <c r="AA342" i="6"/>
  <c r="AA341" i="6"/>
  <c r="AA340" i="6"/>
  <c r="AA339" i="6"/>
  <c r="AA338" i="6"/>
  <c r="AA337" i="6"/>
  <c r="AA336" i="6"/>
  <c r="AA335" i="6"/>
  <c r="AA334" i="6"/>
  <c r="AA333" i="6"/>
  <c r="AA332" i="6"/>
  <c r="AA331" i="6"/>
  <c r="AA330" i="6"/>
  <c r="AA329" i="6"/>
  <c r="AA328" i="6"/>
  <c r="AA327" i="6"/>
  <c r="AA326" i="6"/>
  <c r="AA325" i="6"/>
  <c r="AA324" i="6"/>
  <c r="AA323" i="6"/>
  <c r="AA322" i="6"/>
  <c r="AA321" i="6"/>
  <c r="AA320" i="6"/>
  <c r="AA319" i="6"/>
  <c r="AA318" i="6"/>
  <c r="AA317" i="6"/>
  <c r="AA316" i="6"/>
  <c r="AA315" i="6"/>
  <c r="AA314" i="6"/>
  <c r="AA313" i="6"/>
  <c r="AA312" i="6"/>
  <c r="AA311" i="6"/>
  <c r="AA310" i="6"/>
  <c r="AA309" i="6"/>
  <c r="AA308" i="6"/>
  <c r="AA307" i="6"/>
  <c r="AA306" i="6"/>
  <c r="AA305" i="6"/>
  <c r="AA304" i="6"/>
  <c r="AA303" i="6"/>
  <c r="AA302" i="6"/>
  <c r="AA301" i="6"/>
  <c r="AA300" i="6"/>
  <c r="AA299" i="6"/>
  <c r="AA298" i="6"/>
  <c r="AA297" i="6"/>
  <c r="AA296" i="6"/>
  <c r="AA295" i="6"/>
  <c r="AA294" i="6"/>
  <c r="AA293" i="6"/>
  <c r="AA292" i="6"/>
  <c r="AA291" i="6"/>
  <c r="AA290" i="6"/>
  <c r="AA289" i="6"/>
  <c r="AA288" i="6"/>
  <c r="AA287" i="6"/>
  <c r="AA286" i="6"/>
  <c r="AA285" i="6"/>
  <c r="AA284" i="6"/>
  <c r="AA283" i="6"/>
  <c r="AA282" i="6"/>
  <c r="AA281" i="6"/>
  <c r="AA280" i="6"/>
  <c r="AA279" i="6"/>
  <c r="AA278" i="6"/>
  <c r="AA277" i="6"/>
  <c r="AA276" i="6"/>
  <c r="AA275" i="6"/>
  <c r="AA274" i="6"/>
  <c r="AA273" i="6"/>
  <c r="AA272" i="6"/>
  <c r="AA271" i="6"/>
  <c r="AA270" i="6"/>
  <c r="AA269" i="6"/>
  <c r="AA268" i="6"/>
  <c r="AA267" i="6"/>
  <c r="AA266" i="6"/>
  <c r="AA265" i="6"/>
  <c r="AA264" i="6"/>
  <c r="AA263" i="6"/>
  <c r="AA262" i="6"/>
  <c r="AA261" i="6"/>
  <c r="AA260" i="6"/>
  <c r="AA259" i="6"/>
  <c r="AA258" i="6"/>
  <c r="AA257" i="6"/>
  <c r="AA256" i="6"/>
  <c r="AA255" i="6"/>
  <c r="AA254" i="6"/>
  <c r="AA253" i="6"/>
  <c r="AA252" i="6"/>
  <c r="AA251" i="6"/>
  <c r="AA250" i="6"/>
  <c r="AA249" i="6"/>
  <c r="AA248" i="6"/>
  <c r="AA247" i="6"/>
  <c r="AA246" i="6"/>
  <c r="AA245" i="6"/>
  <c r="AA244" i="6"/>
  <c r="AA243" i="6"/>
  <c r="AA242" i="6"/>
  <c r="AA241" i="6"/>
  <c r="AA240" i="6"/>
  <c r="AA239" i="6"/>
  <c r="AA238" i="6"/>
  <c r="AA237" i="6"/>
  <c r="AA236" i="6"/>
  <c r="AA235" i="6"/>
  <c r="AA234" i="6"/>
  <c r="AA233" i="6"/>
  <c r="AA232" i="6"/>
  <c r="AA231" i="6"/>
  <c r="AA230" i="6"/>
  <c r="AA229" i="6"/>
  <c r="AA228" i="6"/>
  <c r="AA227" i="6"/>
  <c r="AA226" i="6"/>
  <c r="AA225" i="6"/>
  <c r="AA224" i="6"/>
  <c r="AA223" i="6"/>
  <c r="AA222" i="6"/>
  <c r="AA221" i="6"/>
  <c r="AA220" i="6"/>
  <c r="AA219" i="6"/>
  <c r="AA218" i="6"/>
  <c r="AA217" i="6"/>
  <c r="AA216" i="6"/>
  <c r="AA215" i="6"/>
  <c r="AA214" i="6"/>
  <c r="AA213" i="6"/>
  <c r="AA212" i="6"/>
  <c r="AA211" i="6"/>
  <c r="AA210" i="6"/>
  <c r="AA209" i="6"/>
  <c r="AA208" i="6"/>
  <c r="AA207" i="6"/>
  <c r="AA206" i="6"/>
  <c r="AA205" i="6"/>
  <c r="AA204" i="6"/>
  <c r="AA203" i="6"/>
  <c r="AA202" i="6"/>
  <c r="AA201" i="6"/>
  <c r="AA200" i="6"/>
  <c r="AA199" i="6"/>
  <c r="AA198" i="6"/>
  <c r="AA197" i="6"/>
  <c r="AA196" i="6"/>
  <c r="AA195" i="6"/>
  <c r="AA194" i="6"/>
  <c r="AA193" i="6"/>
  <c r="AA192" i="6"/>
  <c r="AA191" i="6"/>
  <c r="AA190" i="6"/>
  <c r="AA189" i="6"/>
  <c r="AA188" i="6"/>
  <c r="AA187" i="6"/>
  <c r="AA186" i="6"/>
  <c r="AA185" i="6"/>
  <c r="AA184" i="6"/>
  <c r="AA183" i="6"/>
  <c r="AA182" i="6"/>
  <c r="AA181" i="6"/>
  <c r="AA180" i="6"/>
  <c r="AA179" i="6"/>
  <c r="AA178" i="6"/>
  <c r="AA177" i="6"/>
  <c r="AA176" i="6"/>
  <c r="AA175" i="6"/>
  <c r="AA174" i="6"/>
  <c r="AA173" i="6"/>
  <c r="AA172" i="6"/>
  <c r="AA171" i="6"/>
  <c r="AA170" i="6"/>
  <c r="AA169" i="6"/>
  <c r="AA168" i="6"/>
  <c r="AA167" i="6"/>
  <c r="AA166" i="6"/>
  <c r="AA165" i="6"/>
  <c r="AA164" i="6"/>
  <c r="AA163" i="6"/>
  <c r="AA162" i="6"/>
  <c r="AA161" i="6"/>
  <c r="AA160" i="6"/>
  <c r="AA159" i="6"/>
  <c r="AA158" i="6"/>
  <c r="AA157" i="6"/>
  <c r="AA156" i="6"/>
  <c r="AA155" i="6"/>
  <c r="AA154" i="6"/>
  <c r="AA153" i="6"/>
  <c r="AA152" i="6"/>
  <c r="AA151" i="6"/>
  <c r="AA150" i="6"/>
  <c r="AA149" i="6"/>
  <c r="AA148" i="6"/>
  <c r="AA147" i="6"/>
  <c r="AA146" i="6"/>
  <c r="AA145" i="6"/>
  <c r="AA144" i="6"/>
  <c r="AA143" i="6"/>
  <c r="AA142" i="6"/>
  <c r="AA141" i="6"/>
  <c r="AA140" i="6"/>
  <c r="AA139" i="6"/>
  <c r="AA138" i="6"/>
  <c r="AA137" i="6"/>
  <c r="AA136" i="6"/>
  <c r="AA135" i="6"/>
  <c r="AA134" i="6"/>
  <c r="AA133" i="6"/>
  <c r="AA132" i="6"/>
  <c r="AA131" i="6"/>
  <c r="AA130" i="6"/>
  <c r="AA129" i="6"/>
  <c r="AA128" i="6"/>
  <c r="AA127" i="6"/>
  <c r="AA126" i="6"/>
  <c r="AA125" i="6"/>
  <c r="AA124" i="6"/>
  <c r="AA123" i="6"/>
  <c r="AA122" i="6"/>
  <c r="AA121" i="6"/>
  <c r="AA120" i="6"/>
  <c r="AA119" i="6"/>
  <c r="AA118" i="6"/>
  <c r="AA117" i="6"/>
  <c r="AA116" i="6"/>
  <c r="AA115" i="6"/>
  <c r="AA114" i="6"/>
  <c r="AA113" i="6"/>
  <c r="AA112" i="6"/>
  <c r="AA111" i="6"/>
  <c r="AA110" i="6"/>
  <c r="AA109" i="6"/>
  <c r="AA108" i="6"/>
  <c r="AA107" i="6"/>
  <c r="AA106" i="6"/>
  <c r="AA105" i="6"/>
  <c r="AA104" i="6"/>
  <c r="AA103" i="6"/>
  <c r="AA102" i="6"/>
  <c r="AA101" i="6"/>
  <c r="AA100" i="6"/>
  <c r="AA99" i="6"/>
  <c r="AA98" i="6"/>
  <c r="AA97" i="6"/>
  <c r="AA96" i="6"/>
  <c r="AA95" i="6"/>
  <c r="AA94" i="6"/>
  <c r="AA93" i="6"/>
  <c r="AA92" i="6"/>
  <c r="AA91" i="6"/>
  <c r="AA90" i="6"/>
  <c r="AA89" i="6"/>
  <c r="AA88" i="6"/>
  <c r="AA87" i="6"/>
  <c r="AA86" i="6"/>
  <c r="AA85" i="6"/>
  <c r="AA84" i="6"/>
  <c r="AA83" i="6"/>
  <c r="AA82" i="6"/>
  <c r="AA81" i="6"/>
  <c r="AA80" i="6"/>
  <c r="AA79" i="6"/>
  <c r="AA78" i="6"/>
  <c r="AA77" i="6"/>
  <c r="AA76" i="6"/>
  <c r="AA75" i="6"/>
  <c r="AA74" i="6"/>
  <c r="AA73" i="6"/>
  <c r="AA72" i="6"/>
  <c r="AA71" i="6"/>
  <c r="AA70" i="6"/>
  <c r="AA69" i="6"/>
  <c r="AA68" i="6"/>
  <c r="AA67" i="6"/>
  <c r="AA66" i="6"/>
  <c r="AA65" i="6"/>
  <c r="AA64" i="6"/>
  <c r="AA63" i="6"/>
  <c r="AA62" i="6"/>
  <c r="AA61" i="6"/>
  <c r="AA60" i="6"/>
  <c r="AA59" i="6"/>
  <c r="AA58" i="6"/>
  <c r="AA57" i="6"/>
  <c r="AA56" i="6"/>
  <c r="AA55" i="6"/>
  <c r="AA54" i="6"/>
  <c r="AA53" i="6"/>
  <c r="AA52" i="6"/>
  <c r="AA51" i="6"/>
  <c r="AA50" i="6"/>
  <c r="AA49" i="6"/>
  <c r="AA48" i="6"/>
  <c r="AA47" i="6"/>
  <c r="AA46" i="6"/>
  <c r="AA45" i="6"/>
  <c r="AA44" i="6"/>
  <c r="AA43" i="6"/>
  <c r="AA42" i="6"/>
  <c r="AA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X51" i="6"/>
  <c r="X50" i="6"/>
  <c r="X49" i="6"/>
  <c r="X48" i="6"/>
  <c r="X47" i="6"/>
  <c r="X46" i="6"/>
  <c r="X45" i="6"/>
  <c r="X44" i="6"/>
  <c r="X43" i="6"/>
  <c r="X42" i="6"/>
  <c r="X41" i="6"/>
  <c r="X40" i="6"/>
  <c r="X39" i="6"/>
  <c r="X38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9" i="6"/>
  <c r="K358" i="6"/>
  <c r="K357" i="6"/>
  <c r="K356" i="6"/>
  <c r="K355" i="6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R65" i="6" l="1"/>
  <c r="AC283" i="6"/>
  <c r="AC9" i="6"/>
  <c r="AC13" i="6"/>
  <c r="AC17" i="6"/>
  <c r="AC21" i="6"/>
  <c r="AC25" i="6"/>
  <c r="AC29" i="6"/>
  <c r="AC33" i="6"/>
  <c r="AC37" i="6"/>
  <c r="AC41" i="6"/>
  <c r="AC45" i="6"/>
  <c r="AC49" i="6"/>
  <c r="AC53" i="6"/>
  <c r="AC57" i="6"/>
  <c r="AC61" i="6"/>
  <c r="Y61" i="6" s="1"/>
  <c r="AC65" i="6"/>
  <c r="Y65" i="6" s="1"/>
  <c r="AC69" i="6"/>
  <c r="AC73" i="6"/>
  <c r="AC77" i="6"/>
  <c r="AC81" i="6"/>
  <c r="AC85" i="6"/>
  <c r="AC89" i="6"/>
  <c r="AC93" i="6"/>
  <c r="AC97" i="6"/>
  <c r="AC101" i="6"/>
  <c r="AC105" i="6"/>
  <c r="AC109" i="6"/>
  <c r="AC113" i="6"/>
  <c r="AC117" i="6"/>
  <c r="AC121" i="6"/>
  <c r="AC125" i="6"/>
  <c r="AC129" i="6"/>
  <c r="AC133" i="6"/>
  <c r="AC137" i="6"/>
  <c r="AC141" i="6"/>
  <c r="AC145" i="6"/>
  <c r="AC149" i="6"/>
  <c r="AC153" i="6"/>
  <c r="AC157" i="6"/>
  <c r="AC161" i="6"/>
  <c r="AC165" i="6"/>
  <c r="AC169" i="6"/>
  <c r="AC173" i="6"/>
  <c r="AC177" i="6"/>
  <c r="AC181" i="6"/>
  <c r="AC185" i="6"/>
  <c r="AC189" i="6"/>
  <c r="AC193" i="6"/>
  <c r="AC197" i="6"/>
  <c r="AC201" i="6"/>
  <c r="AC205" i="6"/>
  <c r="AC209" i="6"/>
  <c r="AC213" i="6"/>
  <c r="AC217" i="6"/>
  <c r="AC221" i="6"/>
  <c r="AC225" i="6"/>
  <c r="AC229" i="6"/>
  <c r="AC233" i="6"/>
  <c r="AC237" i="6"/>
  <c r="AC241" i="6"/>
  <c r="AC245" i="6"/>
  <c r="AC249" i="6"/>
  <c r="AC253" i="6"/>
  <c r="AC257" i="6"/>
  <c r="AC261" i="6"/>
  <c r="AC265" i="6"/>
  <c r="AC269" i="6"/>
  <c r="AC273" i="6"/>
  <c r="AC277" i="6"/>
  <c r="AC281" i="6"/>
  <c r="AC285" i="6"/>
  <c r="AC289" i="6"/>
  <c r="AC293" i="6"/>
  <c r="AC297" i="6"/>
  <c r="AC301" i="6"/>
  <c r="AC305" i="6"/>
  <c r="AC309" i="6"/>
  <c r="AC313" i="6"/>
  <c r="AC317" i="6"/>
  <c r="AC321" i="6"/>
  <c r="AC325" i="6"/>
  <c r="AC329" i="6"/>
  <c r="AC333" i="6"/>
  <c r="AC337" i="6"/>
  <c r="AC341" i="6"/>
  <c r="AC345" i="6"/>
  <c r="AC349" i="6"/>
  <c r="AC353" i="6"/>
  <c r="AC357" i="6"/>
  <c r="AC361" i="6"/>
  <c r="AC365" i="6"/>
  <c r="AC369" i="6"/>
  <c r="AC373" i="6"/>
  <c r="AC377" i="6"/>
  <c r="V365" i="6"/>
  <c r="V317" i="6"/>
  <c r="V269" i="6"/>
  <c r="AC6" i="6"/>
  <c r="AC10" i="6"/>
  <c r="AC14" i="6"/>
  <c r="AC18" i="6"/>
  <c r="AC22" i="6"/>
  <c r="AC26" i="6"/>
  <c r="AC30" i="6"/>
  <c r="AC34" i="6"/>
  <c r="AC38" i="6"/>
  <c r="AC42" i="6"/>
  <c r="AC46" i="6"/>
  <c r="AC50" i="6"/>
  <c r="AC54" i="6"/>
  <c r="AC58" i="6"/>
  <c r="AC62" i="6"/>
  <c r="Y62" i="6" s="1"/>
  <c r="AC66" i="6"/>
  <c r="AC70" i="6"/>
  <c r="AC74" i="6"/>
  <c r="AC78" i="6"/>
  <c r="AC82" i="6"/>
  <c r="AC86" i="6"/>
  <c r="AC90" i="6"/>
  <c r="AC94" i="6"/>
  <c r="AC98" i="6"/>
  <c r="AC102" i="6"/>
  <c r="AC106" i="6"/>
  <c r="AC110" i="6"/>
  <c r="AC114" i="6"/>
  <c r="AC118" i="6"/>
  <c r="AC122" i="6"/>
  <c r="AC126" i="6"/>
  <c r="AC130" i="6"/>
  <c r="AC134" i="6"/>
  <c r="AC138" i="6"/>
  <c r="AC142" i="6"/>
  <c r="AC146" i="6"/>
  <c r="AC150" i="6"/>
  <c r="AC154" i="6"/>
  <c r="AC158" i="6"/>
  <c r="AC162" i="6"/>
  <c r="AC166" i="6"/>
  <c r="AC170" i="6"/>
  <c r="AC174" i="6"/>
  <c r="AC178" i="6"/>
  <c r="AC182" i="6"/>
  <c r="AC186" i="6"/>
  <c r="AC190" i="6"/>
  <c r="AC194" i="6"/>
  <c r="AC198" i="6"/>
  <c r="AC202" i="6"/>
  <c r="AC206" i="6"/>
  <c r="AC210" i="6"/>
  <c r="AC214" i="6"/>
  <c r="AC218" i="6"/>
  <c r="AC222" i="6"/>
  <c r="AC226" i="6"/>
  <c r="AC230" i="6"/>
  <c r="AC234" i="6"/>
  <c r="AC238" i="6"/>
  <c r="AC242" i="6"/>
  <c r="AC246" i="6"/>
  <c r="AC250" i="6"/>
  <c r="AC254" i="6"/>
  <c r="AC258" i="6"/>
  <c r="AC262" i="6"/>
  <c r="AC266" i="6"/>
  <c r="AC270" i="6"/>
  <c r="AC274" i="6"/>
  <c r="AC278" i="6"/>
  <c r="AC282" i="6"/>
  <c r="AC286" i="6"/>
  <c r="AC290" i="6"/>
  <c r="AC294" i="6"/>
  <c r="AC298" i="6"/>
  <c r="AC302" i="6"/>
  <c r="AC306" i="6"/>
  <c r="AC310" i="6"/>
  <c r="AC314" i="6"/>
  <c r="AC318" i="6"/>
  <c r="AC322" i="6"/>
  <c r="AC326" i="6"/>
  <c r="AC330" i="6"/>
  <c r="AC334" i="6"/>
  <c r="AC338" i="6"/>
  <c r="AC342" i="6"/>
  <c r="AC346" i="6"/>
  <c r="AC350" i="6"/>
  <c r="AC354" i="6"/>
  <c r="AC358" i="6"/>
  <c r="AC362" i="6"/>
  <c r="AC366" i="6"/>
  <c r="AC370" i="6"/>
  <c r="AC374" i="6"/>
  <c r="V377" i="6"/>
  <c r="V378" i="6" s="1"/>
  <c r="V329" i="6"/>
  <c r="V330" i="6" s="1"/>
  <c r="V281" i="6"/>
  <c r="V282" i="6" s="1"/>
  <c r="AC7" i="6"/>
  <c r="AC11" i="6"/>
  <c r="AC15" i="6"/>
  <c r="AC19" i="6"/>
  <c r="AC23" i="6"/>
  <c r="AC27" i="6"/>
  <c r="AC31" i="6"/>
  <c r="AC35" i="6"/>
  <c r="AC39" i="6"/>
  <c r="AC43" i="6"/>
  <c r="AC47" i="6"/>
  <c r="AC51" i="6"/>
  <c r="AC55" i="6"/>
  <c r="AC59" i="6"/>
  <c r="Y59" i="6" s="1"/>
  <c r="AC63" i="6"/>
  <c r="Y63" i="6" s="1"/>
  <c r="AC67" i="6"/>
  <c r="AC71" i="6"/>
  <c r="AC75" i="6"/>
  <c r="AC79" i="6"/>
  <c r="AC83" i="6"/>
  <c r="AC87" i="6"/>
  <c r="AC91" i="6"/>
  <c r="AC95" i="6"/>
  <c r="AC99" i="6"/>
  <c r="AC103" i="6"/>
  <c r="AC107" i="6"/>
  <c r="AC111" i="6"/>
  <c r="AC115" i="6"/>
  <c r="AC119" i="6"/>
  <c r="AC123" i="6"/>
  <c r="AC127" i="6"/>
  <c r="AC131" i="6"/>
  <c r="AC135" i="6"/>
  <c r="AC139" i="6"/>
  <c r="AC143" i="6"/>
  <c r="AC147" i="6"/>
  <c r="AC151" i="6"/>
  <c r="AC155" i="6"/>
  <c r="AC159" i="6"/>
  <c r="AC163" i="6"/>
  <c r="AC167" i="6"/>
  <c r="AC171" i="6"/>
  <c r="AC175" i="6"/>
  <c r="AC179" i="6"/>
  <c r="AC183" i="6"/>
  <c r="AC187" i="6"/>
  <c r="AC191" i="6"/>
  <c r="AC195" i="6"/>
  <c r="AC199" i="6"/>
  <c r="AC203" i="6"/>
  <c r="AC207" i="6"/>
  <c r="AC211" i="6"/>
  <c r="AC215" i="6"/>
  <c r="AC219" i="6"/>
  <c r="AC223" i="6"/>
  <c r="AC227" i="6"/>
  <c r="AC231" i="6"/>
  <c r="AC235" i="6"/>
  <c r="AC239" i="6"/>
  <c r="AC243" i="6"/>
  <c r="AC247" i="6"/>
  <c r="AC251" i="6"/>
  <c r="AC255" i="6"/>
  <c r="AC259" i="6"/>
  <c r="AC263" i="6"/>
  <c r="AC267" i="6"/>
  <c r="AC271" i="6"/>
  <c r="AC275" i="6"/>
  <c r="AC279" i="6"/>
  <c r="AC287" i="6"/>
  <c r="AC291" i="6"/>
  <c r="AC295" i="6"/>
  <c r="AC299" i="6"/>
  <c r="AC303" i="6"/>
  <c r="AC307" i="6"/>
  <c r="AC311" i="6"/>
  <c r="AC315" i="6"/>
  <c r="AC319" i="6"/>
  <c r="AC323" i="6"/>
  <c r="AC327" i="6"/>
  <c r="AC331" i="6"/>
  <c r="AC335" i="6"/>
  <c r="AC339" i="6"/>
  <c r="AC343" i="6"/>
  <c r="AC347" i="6"/>
  <c r="AC351" i="6"/>
  <c r="AC355" i="6"/>
  <c r="AC359" i="6"/>
  <c r="AC363" i="6"/>
  <c r="AC367" i="6"/>
  <c r="AC371" i="6"/>
  <c r="AC375" i="6"/>
  <c r="V341" i="6"/>
  <c r="V293" i="6"/>
  <c r="AC8" i="6"/>
  <c r="AC12" i="6"/>
  <c r="AC16" i="6"/>
  <c r="AC20" i="6"/>
  <c r="AC24" i="6"/>
  <c r="AC28" i="6"/>
  <c r="AC32" i="6"/>
  <c r="AC36" i="6"/>
  <c r="AC40" i="6"/>
  <c r="AC44" i="6"/>
  <c r="AC48" i="6"/>
  <c r="AC52" i="6"/>
  <c r="AC56" i="6"/>
  <c r="AC60" i="6"/>
  <c r="Y60" i="6" s="1"/>
  <c r="AC64" i="6"/>
  <c r="Y64" i="6" s="1"/>
  <c r="AC68" i="6"/>
  <c r="AC72" i="6"/>
  <c r="AC76" i="6"/>
  <c r="AC80" i="6"/>
  <c r="AC84" i="6"/>
  <c r="AC88" i="6"/>
  <c r="AC92" i="6"/>
  <c r="AC96" i="6"/>
  <c r="AC100" i="6"/>
  <c r="AC104" i="6"/>
  <c r="AC108" i="6"/>
  <c r="AC112" i="6"/>
  <c r="AC116" i="6"/>
  <c r="AC120" i="6"/>
  <c r="AC124" i="6"/>
  <c r="AC128" i="6"/>
  <c r="AC132" i="6"/>
  <c r="AC136" i="6"/>
  <c r="AC140" i="6"/>
  <c r="AC144" i="6"/>
  <c r="AC148" i="6"/>
  <c r="AC152" i="6"/>
  <c r="AC156" i="6"/>
  <c r="AC160" i="6"/>
  <c r="AC164" i="6"/>
  <c r="AC168" i="6"/>
  <c r="AC172" i="6"/>
  <c r="AC176" i="6"/>
  <c r="AC180" i="6"/>
  <c r="AC184" i="6"/>
  <c r="AC188" i="6"/>
  <c r="AC192" i="6"/>
  <c r="AC196" i="6"/>
  <c r="AC200" i="6"/>
  <c r="AC204" i="6"/>
  <c r="AC208" i="6"/>
  <c r="AC212" i="6"/>
  <c r="AC216" i="6"/>
  <c r="AC220" i="6"/>
  <c r="AC224" i="6"/>
  <c r="AC228" i="6"/>
  <c r="AC232" i="6"/>
  <c r="AC236" i="6"/>
  <c r="AC240" i="6"/>
  <c r="AC244" i="6"/>
  <c r="AC248" i="6"/>
  <c r="AC252" i="6"/>
  <c r="AC256" i="6"/>
  <c r="AC260" i="6"/>
  <c r="AC264" i="6"/>
  <c r="AC268" i="6"/>
  <c r="AC272" i="6"/>
  <c r="AC276" i="6"/>
  <c r="AC280" i="6"/>
  <c r="AC284" i="6"/>
  <c r="AC288" i="6"/>
  <c r="AC292" i="6"/>
  <c r="AC296" i="6"/>
  <c r="AC300" i="6"/>
  <c r="AC304" i="6"/>
  <c r="AC308" i="6"/>
  <c r="AC312" i="6"/>
  <c r="AC316" i="6"/>
  <c r="AC320" i="6"/>
  <c r="AC324" i="6"/>
  <c r="AC328" i="6"/>
  <c r="AC332" i="6"/>
  <c r="AC336" i="6"/>
  <c r="AC340" i="6"/>
  <c r="AC344" i="6"/>
  <c r="AC348" i="6"/>
  <c r="AC352" i="6"/>
  <c r="AC356" i="6"/>
  <c r="AC360" i="6"/>
  <c r="AC364" i="6"/>
  <c r="AC368" i="6"/>
  <c r="AC372" i="6"/>
  <c r="AC376" i="6"/>
  <c r="V353" i="6"/>
  <c r="V354" i="6" s="1"/>
  <c r="V305" i="6"/>
  <c r="L377" i="6"/>
  <c r="M377" i="6" s="1"/>
  <c r="L376" i="6"/>
  <c r="M376" i="6" s="1"/>
  <c r="L375" i="6"/>
  <c r="M375" i="6" s="1"/>
  <c r="L374" i="6"/>
  <c r="M374" i="6" s="1"/>
  <c r="L373" i="6"/>
  <c r="M373" i="6" s="1"/>
  <c r="L372" i="6"/>
  <c r="M372" i="6" s="1"/>
  <c r="L371" i="6"/>
  <c r="M371" i="6" s="1"/>
  <c r="L370" i="6"/>
  <c r="M370" i="6" s="1"/>
  <c r="L369" i="6"/>
  <c r="M369" i="6" s="1"/>
  <c r="L368" i="6"/>
  <c r="M368" i="6" s="1"/>
  <c r="L367" i="6"/>
  <c r="M367" i="6" s="1"/>
  <c r="L366" i="6"/>
  <c r="M366" i="6" s="1"/>
  <c r="L365" i="6"/>
  <c r="M365" i="6" s="1"/>
  <c r="L364" i="6"/>
  <c r="M364" i="6" s="1"/>
  <c r="L363" i="6"/>
  <c r="M363" i="6" s="1"/>
  <c r="L362" i="6"/>
  <c r="M362" i="6" s="1"/>
  <c r="L361" i="6"/>
  <c r="M361" i="6" s="1"/>
  <c r="L360" i="6"/>
  <c r="M360" i="6" s="1"/>
  <c r="L359" i="6"/>
  <c r="M359" i="6" s="1"/>
  <c r="L358" i="6"/>
  <c r="M358" i="6" s="1"/>
  <c r="L357" i="6"/>
  <c r="M357" i="6" s="1"/>
  <c r="L356" i="6"/>
  <c r="M356" i="6" s="1"/>
  <c r="L355" i="6"/>
  <c r="M355" i="6" s="1"/>
  <c r="L354" i="6"/>
  <c r="M354" i="6" s="1"/>
  <c r="L353" i="6"/>
  <c r="M353" i="6" s="1"/>
  <c r="L352" i="6"/>
  <c r="M352" i="6" s="1"/>
  <c r="L351" i="6"/>
  <c r="M351" i="6" s="1"/>
  <c r="L350" i="6"/>
  <c r="M350" i="6" s="1"/>
  <c r="L349" i="6"/>
  <c r="M349" i="6" s="1"/>
  <c r="L348" i="6"/>
  <c r="M348" i="6" s="1"/>
  <c r="L347" i="6"/>
  <c r="M347" i="6" s="1"/>
  <c r="L346" i="6"/>
  <c r="M346" i="6" s="1"/>
  <c r="L345" i="6"/>
  <c r="M345" i="6" s="1"/>
  <c r="L344" i="6"/>
  <c r="M344" i="6" s="1"/>
  <c r="L343" i="6"/>
  <c r="M343" i="6" s="1"/>
  <c r="L342" i="6"/>
  <c r="M342" i="6" s="1"/>
  <c r="L341" i="6"/>
  <c r="M341" i="6" s="1"/>
  <c r="L340" i="6"/>
  <c r="M340" i="6" s="1"/>
  <c r="L339" i="6"/>
  <c r="M339" i="6" s="1"/>
  <c r="L338" i="6"/>
  <c r="M338" i="6" s="1"/>
  <c r="L337" i="6"/>
  <c r="M337" i="6" s="1"/>
  <c r="L336" i="6"/>
  <c r="M336" i="6" s="1"/>
  <c r="L335" i="6"/>
  <c r="M335" i="6" s="1"/>
  <c r="L334" i="6"/>
  <c r="M334" i="6" s="1"/>
  <c r="L333" i="6"/>
  <c r="M333" i="6" s="1"/>
  <c r="L332" i="6"/>
  <c r="M332" i="6" s="1"/>
  <c r="L331" i="6"/>
  <c r="M331" i="6" s="1"/>
  <c r="L330" i="6"/>
  <c r="M330" i="6" s="1"/>
  <c r="L329" i="6"/>
  <c r="M329" i="6" s="1"/>
  <c r="L328" i="6"/>
  <c r="M328" i="6" s="1"/>
  <c r="L327" i="6"/>
  <c r="M327" i="6" s="1"/>
  <c r="L326" i="6"/>
  <c r="M326" i="6" s="1"/>
  <c r="L325" i="6"/>
  <c r="M325" i="6" s="1"/>
  <c r="L324" i="6"/>
  <c r="M324" i="6" s="1"/>
  <c r="L323" i="6"/>
  <c r="M323" i="6" s="1"/>
  <c r="L322" i="6"/>
  <c r="M322" i="6" s="1"/>
  <c r="L321" i="6"/>
  <c r="M321" i="6" s="1"/>
  <c r="L320" i="6"/>
  <c r="M320" i="6" s="1"/>
  <c r="L319" i="6"/>
  <c r="M319" i="6" s="1"/>
  <c r="L318" i="6"/>
  <c r="M318" i="6" s="1"/>
  <c r="L317" i="6"/>
  <c r="M317" i="6" s="1"/>
  <c r="L316" i="6"/>
  <c r="M316" i="6" s="1"/>
  <c r="L315" i="6"/>
  <c r="M315" i="6" s="1"/>
  <c r="L314" i="6"/>
  <c r="M314" i="6" s="1"/>
  <c r="L313" i="6"/>
  <c r="M313" i="6" s="1"/>
  <c r="L312" i="6"/>
  <c r="M312" i="6" s="1"/>
  <c r="L311" i="6"/>
  <c r="M311" i="6" s="1"/>
  <c r="L310" i="6"/>
  <c r="M310" i="6" s="1"/>
  <c r="L309" i="6"/>
  <c r="M309" i="6" s="1"/>
  <c r="L308" i="6"/>
  <c r="M308" i="6" s="1"/>
  <c r="L307" i="6"/>
  <c r="M307" i="6" s="1"/>
  <c r="L306" i="6"/>
  <c r="M306" i="6" s="1"/>
  <c r="L305" i="6"/>
  <c r="M305" i="6" s="1"/>
  <c r="L304" i="6"/>
  <c r="M304" i="6" s="1"/>
  <c r="L303" i="6"/>
  <c r="M303" i="6" s="1"/>
  <c r="L302" i="6"/>
  <c r="M302" i="6" s="1"/>
  <c r="L301" i="6"/>
  <c r="M301" i="6" s="1"/>
  <c r="L300" i="6"/>
  <c r="M300" i="6" s="1"/>
  <c r="L299" i="6"/>
  <c r="M299" i="6" s="1"/>
  <c r="L298" i="6"/>
  <c r="M298" i="6" s="1"/>
  <c r="L297" i="6"/>
  <c r="M297" i="6" s="1"/>
  <c r="L296" i="6"/>
  <c r="M296" i="6" s="1"/>
  <c r="L295" i="6"/>
  <c r="M295" i="6" s="1"/>
  <c r="L294" i="6"/>
  <c r="M294" i="6" s="1"/>
  <c r="L293" i="6"/>
  <c r="M293" i="6" s="1"/>
  <c r="L292" i="6"/>
  <c r="M292" i="6" s="1"/>
  <c r="L291" i="6"/>
  <c r="M291" i="6" s="1"/>
  <c r="L290" i="6"/>
  <c r="M290" i="6" s="1"/>
  <c r="L289" i="6"/>
  <c r="M289" i="6" s="1"/>
  <c r="L288" i="6"/>
  <c r="M288" i="6" s="1"/>
  <c r="L287" i="6"/>
  <c r="M287" i="6" s="1"/>
  <c r="L286" i="6"/>
  <c r="M286" i="6" s="1"/>
  <c r="L285" i="6"/>
  <c r="M285" i="6" s="1"/>
  <c r="L284" i="6"/>
  <c r="M284" i="6" s="1"/>
  <c r="L283" i="6"/>
  <c r="M283" i="6" s="1"/>
  <c r="L282" i="6"/>
  <c r="M282" i="6" s="1"/>
  <c r="L281" i="6"/>
  <c r="M281" i="6" s="1"/>
  <c r="L280" i="6"/>
  <c r="M280" i="6" s="1"/>
  <c r="L279" i="6"/>
  <c r="M279" i="6" s="1"/>
  <c r="L278" i="6"/>
  <c r="M278" i="6" s="1"/>
  <c r="L277" i="6"/>
  <c r="M277" i="6" s="1"/>
  <c r="L276" i="6"/>
  <c r="M276" i="6" s="1"/>
  <c r="L275" i="6"/>
  <c r="M275" i="6" s="1"/>
  <c r="L274" i="6"/>
  <c r="M274" i="6" s="1"/>
  <c r="L273" i="6"/>
  <c r="M273" i="6" s="1"/>
  <c r="L272" i="6"/>
  <c r="M272" i="6" s="1"/>
  <c r="L271" i="6"/>
  <c r="M271" i="6" s="1"/>
  <c r="L270" i="6"/>
  <c r="M270" i="6" s="1"/>
  <c r="L269" i="6"/>
  <c r="M269" i="6" s="1"/>
  <c r="L268" i="6"/>
  <c r="M268" i="6" s="1"/>
  <c r="L267" i="6"/>
  <c r="M267" i="6" s="1"/>
  <c r="L266" i="6"/>
  <c r="M266" i="6" s="1"/>
  <c r="L265" i="6"/>
  <c r="M265" i="6" s="1"/>
  <c r="L264" i="6"/>
  <c r="M264" i="6" s="1"/>
  <c r="L263" i="6"/>
  <c r="M263" i="6" s="1"/>
  <c r="L262" i="6"/>
  <c r="M262" i="6" s="1"/>
  <c r="L261" i="6"/>
  <c r="M261" i="6" s="1"/>
  <c r="L260" i="6"/>
  <c r="M260" i="6" s="1"/>
  <c r="L259" i="6"/>
  <c r="M259" i="6" s="1"/>
  <c r="L258" i="6"/>
  <c r="M258" i="6" s="1"/>
  <c r="L257" i="6"/>
  <c r="M257" i="6" s="1"/>
  <c r="L256" i="6"/>
  <c r="M256" i="6" s="1"/>
  <c r="L255" i="6"/>
  <c r="M255" i="6" s="1"/>
  <c r="L254" i="6"/>
  <c r="M254" i="6" s="1"/>
  <c r="L253" i="6"/>
  <c r="M253" i="6" s="1"/>
  <c r="L252" i="6"/>
  <c r="M252" i="6" s="1"/>
  <c r="L251" i="6"/>
  <c r="M251" i="6" s="1"/>
  <c r="L250" i="6"/>
  <c r="M250" i="6" s="1"/>
  <c r="L249" i="6"/>
  <c r="M249" i="6" s="1"/>
  <c r="L248" i="6"/>
  <c r="M248" i="6" s="1"/>
  <c r="L247" i="6"/>
  <c r="M247" i="6" s="1"/>
  <c r="L246" i="6"/>
  <c r="M246" i="6" s="1"/>
  <c r="L245" i="6"/>
  <c r="M245" i="6" s="1"/>
  <c r="L244" i="6"/>
  <c r="M244" i="6" s="1"/>
  <c r="L243" i="6"/>
  <c r="M243" i="6" s="1"/>
  <c r="L242" i="6"/>
  <c r="M242" i="6" s="1"/>
  <c r="L241" i="6"/>
  <c r="M241" i="6" s="1"/>
  <c r="L240" i="6"/>
  <c r="M240" i="6" s="1"/>
  <c r="L239" i="6"/>
  <c r="M239" i="6" s="1"/>
  <c r="L238" i="6"/>
  <c r="M238" i="6" s="1"/>
  <c r="L237" i="6"/>
  <c r="M237" i="6" s="1"/>
  <c r="L236" i="6"/>
  <c r="M236" i="6" s="1"/>
  <c r="L235" i="6"/>
  <c r="M235" i="6" s="1"/>
  <c r="L234" i="6"/>
  <c r="M234" i="6" s="1"/>
  <c r="L233" i="6"/>
  <c r="M233" i="6" s="1"/>
  <c r="L232" i="6"/>
  <c r="M232" i="6" s="1"/>
  <c r="L231" i="6"/>
  <c r="M231" i="6" s="1"/>
  <c r="L230" i="6"/>
  <c r="M230" i="6" s="1"/>
  <c r="L229" i="6"/>
  <c r="M229" i="6" s="1"/>
  <c r="L228" i="6"/>
  <c r="M228" i="6" s="1"/>
  <c r="L227" i="6"/>
  <c r="M227" i="6" s="1"/>
  <c r="L226" i="6"/>
  <c r="M226" i="6" s="1"/>
  <c r="L225" i="6"/>
  <c r="M225" i="6" s="1"/>
  <c r="L224" i="6"/>
  <c r="M224" i="6" s="1"/>
  <c r="L223" i="6"/>
  <c r="M223" i="6" s="1"/>
  <c r="L222" i="6"/>
  <c r="M222" i="6" s="1"/>
  <c r="L221" i="6"/>
  <c r="M221" i="6" s="1"/>
  <c r="L220" i="6"/>
  <c r="M220" i="6" s="1"/>
  <c r="L219" i="6"/>
  <c r="M219" i="6" s="1"/>
  <c r="L218" i="6"/>
  <c r="M218" i="6" s="1"/>
  <c r="L217" i="6"/>
  <c r="M217" i="6" s="1"/>
  <c r="L216" i="6"/>
  <c r="M216" i="6" s="1"/>
  <c r="L215" i="6"/>
  <c r="M215" i="6" s="1"/>
  <c r="L214" i="6"/>
  <c r="M214" i="6" s="1"/>
  <c r="L213" i="6"/>
  <c r="M213" i="6" s="1"/>
  <c r="L212" i="6"/>
  <c r="M212" i="6" s="1"/>
  <c r="L211" i="6"/>
  <c r="M211" i="6" s="1"/>
  <c r="L210" i="6"/>
  <c r="M210" i="6" s="1"/>
  <c r="L209" i="6"/>
  <c r="M209" i="6" s="1"/>
  <c r="L208" i="6"/>
  <c r="M208" i="6" s="1"/>
  <c r="L207" i="6"/>
  <c r="M207" i="6" s="1"/>
  <c r="L206" i="6"/>
  <c r="M206" i="6" s="1"/>
  <c r="L205" i="6"/>
  <c r="M205" i="6" s="1"/>
  <c r="L204" i="6"/>
  <c r="M204" i="6" s="1"/>
  <c r="L203" i="6"/>
  <c r="M203" i="6" s="1"/>
  <c r="L202" i="6"/>
  <c r="M202" i="6" s="1"/>
  <c r="L201" i="6"/>
  <c r="M201" i="6" s="1"/>
  <c r="L200" i="6"/>
  <c r="M200" i="6" s="1"/>
  <c r="L199" i="6"/>
  <c r="M199" i="6" s="1"/>
  <c r="L198" i="6"/>
  <c r="M198" i="6" s="1"/>
  <c r="L197" i="6"/>
  <c r="M197" i="6" s="1"/>
  <c r="L196" i="6"/>
  <c r="M196" i="6" s="1"/>
  <c r="L195" i="6"/>
  <c r="M195" i="6" s="1"/>
  <c r="L194" i="6"/>
  <c r="M194" i="6" s="1"/>
  <c r="L193" i="6"/>
  <c r="M193" i="6" s="1"/>
  <c r="L192" i="6"/>
  <c r="M192" i="6" s="1"/>
  <c r="L191" i="6"/>
  <c r="M191" i="6" s="1"/>
  <c r="L190" i="6"/>
  <c r="M190" i="6" s="1"/>
  <c r="L189" i="6"/>
  <c r="M189" i="6" s="1"/>
  <c r="L188" i="6"/>
  <c r="M188" i="6" s="1"/>
  <c r="L187" i="6"/>
  <c r="M187" i="6" s="1"/>
  <c r="L186" i="6"/>
  <c r="M186" i="6" s="1"/>
  <c r="L185" i="6"/>
  <c r="M185" i="6" s="1"/>
  <c r="L184" i="6"/>
  <c r="M184" i="6" s="1"/>
  <c r="L183" i="6"/>
  <c r="M183" i="6" s="1"/>
  <c r="L182" i="6"/>
  <c r="M182" i="6" s="1"/>
  <c r="L181" i="6"/>
  <c r="M181" i="6" s="1"/>
  <c r="L180" i="6"/>
  <c r="M180" i="6" s="1"/>
  <c r="L179" i="6"/>
  <c r="M179" i="6" s="1"/>
  <c r="L178" i="6"/>
  <c r="M178" i="6" s="1"/>
  <c r="L177" i="6"/>
  <c r="M177" i="6" s="1"/>
  <c r="L176" i="6"/>
  <c r="M176" i="6" s="1"/>
  <c r="L175" i="6"/>
  <c r="M175" i="6" s="1"/>
  <c r="L174" i="6"/>
  <c r="M174" i="6" s="1"/>
  <c r="L173" i="6"/>
  <c r="M173" i="6" s="1"/>
  <c r="L172" i="6"/>
  <c r="M172" i="6" s="1"/>
  <c r="L171" i="6"/>
  <c r="M171" i="6" s="1"/>
  <c r="L170" i="6"/>
  <c r="M170" i="6" s="1"/>
  <c r="L169" i="6"/>
  <c r="M169" i="6" s="1"/>
  <c r="L168" i="6"/>
  <c r="M168" i="6" s="1"/>
  <c r="L167" i="6"/>
  <c r="M167" i="6" s="1"/>
  <c r="L166" i="6"/>
  <c r="M166" i="6" s="1"/>
  <c r="L165" i="6"/>
  <c r="M165" i="6" s="1"/>
  <c r="L164" i="6"/>
  <c r="M164" i="6" s="1"/>
  <c r="L163" i="6"/>
  <c r="M163" i="6" s="1"/>
  <c r="L162" i="6"/>
  <c r="M162" i="6" s="1"/>
  <c r="L161" i="6"/>
  <c r="M161" i="6" s="1"/>
  <c r="L160" i="6"/>
  <c r="M160" i="6" s="1"/>
  <c r="L159" i="6"/>
  <c r="M159" i="6" s="1"/>
  <c r="L158" i="6"/>
  <c r="M158" i="6" s="1"/>
  <c r="L157" i="6"/>
  <c r="M157" i="6" s="1"/>
  <c r="L156" i="6"/>
  <c r="M156" i="6" s="1"/>
  <c r="L155" i="6"/>
  <c r="M155" i="6" s="1"/>
  <c r="L154" i="6"/>
  <c r="M154" i="6" s="1"/>
  <c r="L153" i="6"/>
  <c r="M153" i="6" s="1"/>
  <c r="L152" i="6"/>
  <c r="M152" i="6" s="1"/>
  <c r="L151" i="6"/>
  <c r="M151" i="6" s="1"/>
  <c r="L150" i="6"/>
  <c r="M150" i="6" s="1"/>
  <c r="L149" i="6"/>
  <c r="M149" i="6" s="1"/>
  <c r="L148" i="6"/>
  <c r="M148" i="6" s="1"/>
  <c r="L147" i="6"/>
  <c r="M147" i="6" s="1"/>
  <c r="L146" i="6"/>
  <c r="M146" i="6" s="1"/>
  <c r="L145" i="6"/>
  <c r="M145" i="6" s="1"/>
  <c r="L144" i="6"/>
  <c r="M144" i="6" s="1"/>
  <c r="L143" i="6"/>
  <c r="M143" i="6" s="1"/>
  <c r="L142" i="6"/>
  <c r="M142" i="6" s="1"/>
  <c r="L141" i="6"/>
  <c r="M141" i="6" s="1"/>
  <c r="L140" i="6"/>
  <c r="M140" i="6" s="1"/>
  <c r="L139" i="6"/>
  <c r="M139" i="6" s="1"/>
  <c r="L138" i="6"/>
  <c r="M138" i="6" s="1"/>
  <c r="L137" i="6"/>
  <c r="M137" i="6" s="1"/>
  <c r="L136" i="6"/>
  <c r="M136" i="6" s="1"/>
  <c r="L135" i="6"/>
  <c r="M135" i="6" s="1"/>
  <c r="L134" i="6"/>
  <c r="M134" i="6" s="1"/>
  <c r="L133" i="6"/>
  <c r="M133" i="6" s="1"/>
  <c r="L132" i="6"/>
  <c r="M132" i="6" s="1"/>
  <c r="L131" i="6"/>
  <c r="M131" i="6" s="1"/>
  <c r="L130" i="6"/>
  <c r="M130" i="6" s="1"/>
  <c r="L129" i="6"/>
  <c r="M129" i="6" s="1"/>
  <c r="L128" i="6"/>
  <c r="M128" i="6" s="1"/>
  <c r="L127" i="6"/>
  <c r="M127" i="6" s="1"/>
  <c r="L126" i="6"/>
  <c r="M126" i="6" s="1"/>
  <c r="L125" i="6"/>
  <c r="M125" i="6" s="1"/>
  <c r="L124" i="6"/>
  <c r="M124" i="6" s="1"/>
  <c r="L123" i="6"/>
  <c r="M123" i="6" s="1"/>
  <c r="L122" i="6"/>
  <c r="M122" i="6" s="1"/>
  <c r="L121" i="6"/>
  <c r="M121" i="6" s="1"/>
  <c r="L120" i="6"/>
  <c r="M120" i="6" s="1"/>
  <c r="L119" i="6"/>
  <c r="M119" i="6" s="1"/>
  <c r="L118" i="6"/>
  <c r="M118" i="6" s="1"/>
  <c r="L117" i="6"/>
  <c r="M117" i="6" s="1"/>
  <c r="L116" i="6"/>
  <c r="M116" i="6" s="1"/>
  <c r="L115" i="6"/>
  <c r="M115" i="6" s="1"/>
  <c r="L114" i="6"/>
  <c r="M114" i="6" s="1"/>
  <c r="L113" i="6"/>
  <c r="M113" i="6" s="1"/>
  <c r="L112" i="6"/>
  <c r="M112" i="6" s="1"/>
  <c r="L111" i="6"/>
  <c r="M111" i="6" s="1"/>
  <c r="L110" i="6"/>
  <c r="M110" i="6" s="1"/>
  <c r="L109" i="6"/>
  <c r="M109" i="6" s="1"/>
  <c r="L108" i="6"/>
  <c r="M108" i="6" s="1"/>
  <c r="L107" i="6"/>
  <c r="M107" i="6" s="1"/>
  <c r="L106" i="6"/>
  <c r="M106" i="6" s="1"/>
  <c r="L105" i="6"/>
  <c r="M105" i="6" s="1"/>
  <c r="L104" i="6"/>
  <c r="M104" i="6" s="1"/>
  <c r="L103" i="6"/>
  <c r="M103" i="6" s="1"/>
  <c r="L102" i="6"/>
  <c r="M102" i="6" s="1"/>
  <c r="L101" i="6"/>
  <c r="M101" i="6" s="1"/>
  <c r="L100" i="6"/>
  <c r="M100" i="6" s="1"/>
  <c r="L99" i="6"/>
  <c r="M99" i="6" s="1"/>
  <c r="L98" i="6"/>
  <c r="M98" i="6" s="1"/>
  <c r="L97" i="6"/>
  <c r="M97" i="6" s="1"/>
  <c r="L96" i="6"/>
  <c r="M96" i="6" s="1"/>
  <c r="L95" i="6"/>
  <c r="M95" i="6" s="1"/>
  <c r="L94" i="6"/>
  <c r="M94" i="6" s="1"/>
  <c r="L93" i="6"/>
  <c r="M93" i="6" s="1"/>
  <c r="L92" i="6"/>
  <c r="M92" i="6" s="1"/>
  <c r="L91" i="6"/>
  <c r="M91" i="6" s="1"/>
  <c r="L90" i="6"/>
  <c r="M90" i="6" s="1"/>
  <c r="L89" i="6"/>
  <c r="M89" i="6" s="1"/>
  <c r="L88" i="6"/>
  <c r="M88" i="6" s="1"/>
  <c r="L87" i="6"/>
  <c r="M87" i="6" s="1"/>
  <c r="L86" i="6"/>
  <c r="M86" i="6" s="1"/>
  <c r="L85" i="6"/>
  <c r="M85" i="6" s="1"/>
  <c r="L84" i="6"/>
  <c r="M84" i="6" s="1"/>
  <c r="L83" i="6"/>
  <c r="M83" i="6" s="1"/>
  <c r="L82" i="6"/>
  <c r="M82" i="6" s="1"/>
  <c r="L81" i="6"/>
  <c r="M81" i="6" s="1"/>
  <c r="L80" i="6"/>
  <c r="M80" i="6" s="1"/>
  <c r="L79" i="6"/>
  <c r="M79" i="6" s="1"/>
  <c r="L78" i="6"/>
  <c r="M78" i="6" s="1"/>
  <c r="L77" i="6"/>
  <c r="M77" i="6" s="1"/>
  <c r="L76" i="6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I65" i="6" s="1"/>
  <c r="L64" i="6"/>
  <c r="M64" i="6" s="1"/>
  <c r="I64" i="6" s="1"/>
  <c r="L63" i="6"/>
  <c r="M63" i="6" s="1"/>
  <c r="I63" i="6" s="1"/>
  <c r="L62" i="6"/>
  <c r="M62" i="6" s="1"/>
  <c r="I62" i="6" s="1"/>
  <c r="L61" i="6"/>
  <c r="M61" i="6" s="1"/>
  <c r="I61" i="6" s="1"/>
  <c r="L60" i="6"/>
  <c r="M60" i="6" s="1"/>
  <c r="I60" i="6" s="1"/>
  <c r="L59" i="6"/>
  <c r="M59" i="6" s="1"/>
  <c r="I59" i="6" s="1"/>
  <c r="L58" i="6"/>
  <c r="M58" i="6" s="1"/>
  <c r="L57" i="6"/>
  <c r="M57" i="6" s="1"/>
  <c r="L56" i="6"/>
  <c r="M56" i="6" s="1"/>
  <c r="L55" i="6"/>
  <c r="M55" i="6" s="1"/>
  <c r="L54" i="6"/>
  <c r="M54" i="6" s="1"/>
  <c r="L53" i="6"/>
  <c r="M53" i="6" s="1"/>
  <c r="L52" i="6"/>
  <c r="M52" i="6" s="1"/>
  <c r="L51" i="6"/>
  <c r="M51" i="6" s="1"/>
  <c r="L50" i="6"/>
  <c r="M50" i="6" s="1"/>
  <c r="L49" i="6"/>
  <c r="M49" i="6" s="1"/>
  <c r="L48" i="6"/>
  <c r="M48" i="6" s="1"/>
  <c r="L47" i="6"/>
  <c r="M47" i="6" s="1"/>
  <c r="L46" i="6"/>
  <c r="M46" i="6" s="1"/>
  <c r="L45" i="6"/>
  <c r="M45" i="6" s="1"/>
  <c r="L44" i="6"/>
  <c r="M44" i="6" s="1"/>
  <c r="L43" i="6"/>
  <c r="M43" i="6" s="1"/>
  <c r="L42" i="6"/>
  <c r="M42" i="6" s="1"/>
  <c r="L41" i="6"/>
  <c r="M41" i="6" s="1"/>
  <c r="L40" i="6"/>
  <c r="M40" i="6" s="1"/>
  <c r="L39" i="6"/>
  <c r="M39" i="6" s="1"/>
  <c r="L38" i="6"/>
  <c r="M38" i="6" s="1"/>
  <c r="L37" i="6"/>
  <c r="M37" i="6" s="1"/>
  <c r="L36" i="6"/>
  <c r="M36" i="6" s="1"/>
  <c r="L35" i="6"/>
  <c r="M35" i="6" s="1"/>
  <c r="L34" i="6"/>
  <c r="M34" i="6" s="1"/>
  <c r="L33" i="6"/>
  <c r="M33" i="6" s="1"/>
  <c r="L32" i="6"/>
  <c r="M32" i="6" s="1"/>
  <c r="L31" i="6"/>
  <c r="M31" i="6" s="1"/>
  <c r="L30" i="6"/>
  <c r="M30" i="6" s="1"/>
  <c r="L29" i="6"/>
  <c r="M29" i="6" s="1"/>
  <c r="L28" i="6"/>
  <c r="M28" i="6" s="1"/>
  <c r="L27" i="6"/>
  <c r="M27" i="6" s="1"/>
  <c r="L26" i="6"/>
  <c r="M26" i="6" s="1"/>
  <c r="L25" i="6"/>
  <c r="M25" i="6" s="1"/>
  <c r="L24" i="6"/>
  <c r="M24" i="6" s="1"/>
  <c r="L23" i="6"/>
  <c r="M23" i="6" s="1"/>
  <c r="L22" i="6"/>
  <c r="M22" i="6" s="1"/>
  <c r="L21" i="6"/>
  <c r="M21" i="6" s="1"/>
  <c r="L20" i="6"/>
  <c r="M20" i="6" s="1"/>
  <c r="L19" i="6"/>
  <c r="M19" i="6" s="1"/>
  <c r="L18" i="6"/>
  <c r="M18" i="6" s="1"/>
  <c r="L17" i="6"/>
  <c r="M17" i="6" s="1"/>
  <c r="L16" i="6"/>
  <c r="M16" i="6" s="1"/>
  <c r="L15" i="6"/>
  <c r="M15" i="6" s="1"/>
  <c r="L14" i="6"/>
  <c r="M14" i="6" s="1"/>
  <c r="L13" i="6"/>
  <c r="M13" i="6" s="1"/>
  <c r="L12" i="6"/>
  <c r="M12" i="6" s="1"/>
  <c r="L11" i="6"/>
  <c r="M11" i="6" s="1"/>
  <c r="L10" i="6"/>
  <c r="M10" i="6" s="1"/>
  <c r="L9" i="6"/>
  <c r="M9" i="6" s="1"/>
  <c r="L8" i="6"/>
  <c r="M8" i="6" s="1"/>
  <c r="L7" i="6"/>
  <c r="M7" i="6" s="1"/>
  <c r="L6" i="6"/>
  <c r="M6" i="6" s="1"/>
  <c r="Z65" i="6" l="1"/>
  <c r="J65" i="6"/>
  <c r="AH372" i="6"/>
  <c r="AH356" i="6"/>
  <c r="AH364" i="6"/>
  <c r="AH348" i="6"/>
  <c r="AH340" i="6"/>
  <c r="AH332" i="6"/>
  <c r="AH316" i="6"/>
  <c r="AH300" i="6"/>
  <c r="AH284" i="6"/>
  <c r="AH268" i="6"/>
  <c r="AH252" i="6"/>
  <c r="AH236" i="6"/>
  <c r="AH220" i="6"/>
  <c r="AH204" i="6"/>
  <c r="AH188" i="6"/>
  <c r="AH172" i="6"/>
  <c r="AH156" i="6"/>
  <c r="AH140" i="6"/>
  <c r="AH124" i="6"/>
  <c r="AH108" i="6"/>
  <c r="AH92" i="6"/>
  <c r="AH76" i="6"/>
  <c r="AH60" i="6"/>
  <c r="AF60" i="6" s="1"/>
  <c r="AH44" i="6"/>
  <c r="AH28" i="6"/>
  <c r="AH12" i="6"/>
  <c r="AH370" i="6"/>
  <c r="AH354" i="6"/>
  <c r="AH338" i="6"/>
  <c r="AH283" i="6"/>
  <c r="AH343" i="6"/>
  <c r="AH366" i="6"/>
  <c r="AH350" i="6"/>
  <c r="AH334" i="6"/>
  <c r="AH318" i="6"/>
  <c r="AH302" i="6"/>
  <c r="AH286" i="6"/>
  <c r="AH270" i="6"/>
  <c r="AH254" i="6"/>
  <c r="AH238" i="6"/>
  <c r="AH222" i="6"/>
  <c r="AH206" i="6"/>
  <c r="AH190" i="6"/>
  <c r="AH174" i="6"/>
  <c r="AH158" i="6"/>
  <c r="AH142" i="6"/>
  <c r="AH126" i="6"/>
  <c r="AH110" i="6"/>
  <c r="AH94" i="6"/>
  <c r="AH78" i="6"/>
  <c r="AH62" i="6"/>
  <c r="AF62" i="6" s="1"/>
  <c r="AH46" i="6"/>
  <c r="AH30" i="6"/>
  <c r="AH14" i="6"/>
  <c r="V318" i="6"/>
  <c r="AH324" i="6"/>
  <c r="AH308" i="6"/>
  <c r="AH292" i="6"/>
  <c r="AH276" i="6"/>
  <c r="AH260" i="6"/>
  <c r="AH244" i="6"/>
  <c r="AH228" i="6"/>
  <c r="AH212" i="6"/>
  <c r="AH196" i="6"/>
  <c r="AH180" i="6"/>
  <c r="AH164" i="6"/>
  <c r="AH148" i="6"/>
  <c r="AH132" i="6"/>
  <c r="AH116" i="6"/>
  <c r="AH100" i="6"/>
  <c r="AH84" i="6"/>
  <c r="AH68" i="6"/>
  <c r="AH52" i="6"/>
  <c r="AH36" i="6"/>
  <c r="AH20" i="6"/>
  <c r="V294" i="6"/>
  <c r="AH374" i="6"/>
  <c r="AH358" i="6"/>
  <c r="AH342" i="6"/>
  <c r="AH326" i="6"/>
  <c r="AH310" i="6"/>
  <c r="AH294" i="6"/>
  <c r="AH278" i="6"/>
  <c r="AH262" i="6"/>
  <c r="AH246" i="6"/>
  <c r="AH230" i="6"/>
  <c r="AH214" i="6"/>
  <c r="AH198" i="6"/>
  <c r="AH182" i="6"/>
  <c r="AH166" i="6"/>
  <c r="AH150" i="6"/>
  <c r="AH134" i="6"/>
  <c r="AH118" i="6"/>
  <c r="AH102" i="6"/>
  <c r="AH86" i="6"/>
  <c r="AH70" i="6"/>
  <c r="AH54" i="6"/>
  <c r="AF54" i="6" s="1"/>
  <c r="AH38" i="6"/>
  <c r="AH22" i="6"/>
  <c r="AH6" i="6"/>
  <c r="AH375" i="6"/>
  <c r="AH359" i="6"/>
  <c r="AH327" i="6"/>
  <c r="AH311" i="6"/>
  <c r="AH295" i="6"/>
  <c r="AH275" i="6"/>
  <c r="AH259" i="6"/>
  <c r="AH243" i="6"/>
  <c r="AH227" i="6"/>
  <c r="AH211" i="6"/>
  <c r="AH195" i="6"/>
  <c r="AH179" i="6"/>
  <c r="AH163" i="6"/>
  <c r="AH147" i="6"/>
  <c r="AH131" i="6"/>
  <c r="AH115" i="6"/>
  <c r="AH99" i="6"/>
  <c r="AH83" i="6"/>
  <c r="AH67" i="6"/>
  <c r="AH51" i="6"/>
  <c r="AH35" i="6"/>
  <c r="AH19" i="6"/>
  <c r="AH377" i="6"/>
  <c r="AH361" i="6"/>
  <c r="AH345" i="6"/>
  <c r="AH329" i="6"/>
  <c r="AH313" i="6"/>
  <c r="AH297" i="6"/>
  <c r="AH281" i="6"/>
  <c r="AH265" i="6"/>
  <c r="AH249" i="6"/>
  <c r="AH233" i="6"/>
  <c r="AH217" i="6"/>
  <c r="AH201" i="6"/>
  <c r="AH185" i="6"/>
  <c r="AH169" i="6"/>
  <c r="AH153" i="6"/>
  <c r="AH137" i="6"/>
  <c r="AH121" i="6"/>
  <c r="AH105" i="6"/>
  <c r="AH89" i="6"/>
  <c r="AH73" i="6"/>
  <c r="AH57" i="6"/>
  <c r="AF57" i="6" s="1"/>
  <c r="AH41" i="6"/>
  <c r="AH25" i="6"/>
  <c r="AH9" i="6"/>
  <c r="AH376" i="6"/>
  <c r="AH360" i="6"/>
  <c r="AH344" i="6"/>
  <c r="AH328" i="6"/>
  <c r="AH312" i="6"/>
  <c r="AH296" i="6"/>
  <c r="AH280" i="6"/>
  <c r="AH264" i="6"/>
  <c r="AH248" i="6"/>
  <c r="AH232" i="6"/>
  <c r="AH216" i="6"/>
  <c r="AH200" i="6"/>
  <c r="AH184" i="6"/>
  <c r="AH168" i="6"/>
  <c r="AH152" i="6"/>
  <c r="AH136" i="6"/>
  <c r="AH120" i="6"/>
  <c r="AH104" i="6"/>
  <c r="AH88" i="6"/>
  <c r="AH72" i="6"/>
  <c r="AH56" i="6"/>
  <c r="AF56" i="6" s="1"/>
  <c r="AH40" i="6"/>
  <c r="AH24" i="6"/>
  <c r="AH8" i="6"/>
  <c r="AH371" i="6"/>
  <c r="AH355" i="6"/>
  <c r="AH339" i="6"/>
  <c r="AH323" i="6"/>
  <c r="AH307" i="6"/>
  <c r="AH291" i="6"/>
  <c r="AH271" i="6"/>
  <c r="AH255" i="6"/>
  <c r="AH239" i="6"/>
  <c r="AH223" i="6"/>
  <c r="AH207" i="6"/>
  <c r="AH191" i="6"/>
  <c r="AH175" i="6"/>
  <c r="AH159" i="6"/>
  <c r="AH143" i="6"/>
  <c r="AH127" i="6"/>
  <c r="AH111" i="6"/>
  <c r="AH95" i="6"/>
  <c r="AH79" i="6"/>
  <c r="AH63" i="6"/>
  <c r="AF63" i="6" s="1"/>
  <c r="AH47" i="6"/>
  <c r="AH31" i="6"/>
  <c r="AH15" i="6"/>
  <c r="AH322" i="6"/>
  <c r="AH306" i="6"/>
  <c r="AH290" i="6"/>
  <c r="AH274" i="6"/>
  <c r="AH258" i="6"/>
  <c r="AH242" i="6"/>
  <c r="AH226" i="6"/>
  <c r="AH210" i="6"/>
  <c r="AH194" i="6"/>
  <c r="AH178" i="6"/>
  <c r="AH162" i="6"/>
  <c r="AH146" i="6"/>
  <c r="AH130" i="6"/>
  <c r="AH114" i="6"/>
  <c r="AH98" i="6"/>
  <c r="AH82" i="6"/>
  <c r="AH66" i="6"/>
  <c r="AH50" i="6"/>
  <c r="AH34" i="6"/>
  <c r="AH18" i="6"/>
  <c r="AH373" i="6"/>
  <c r="AH357" i="6"/>
  <c r="AH341" i="6"/>
  <c r="AH325" i="6"/>
  <c r="AH309" i="6"/>
  <c r="AH293" i="6"/>
  <c r="AH277" i="6"/>
  <c r="AH261" i="6"/>
  <c r="AH245" i="6"/>
  <c r="AH229" i="6"/>
  <c r="AH213" i="6"/>
  <c r="AH197" i="6"/>
  <c r="AH181" i="6"/>
  <c r="AH165" i="6"/>
  <c r="AH149" i="6"/>
  <c r="AH133" i="6"/>
  <c r="AH117" i="6"/>
  <c r="AH101" i="6"/>
  <c r="AH85" i="6"/>
  <c r="AH69" i="6"/>
  <c r="AH53" i="6"/>
  <c r="AF53" i="6" s="1"/>
  <c r="AH37" i="6"/>
  <c r="AH21" i="6"/>
  <c r="AH367" i="6"/>
  <c r="AH351" i="6"/>
  <c r="AH335" i="6"/>
  <c r="AH319" i="6"/>
  <c r="AH303" i="6"/>
  <c r="AH287" i="6"/>
  <c r="AH267" i="6"/>
  <c r="AH251" i="6"/>
  <c r="AH235" i="6"/>
  <c r="AH219" i="6"/>
  <c r="AH203" i="6"/>
  <c r="AH187" i="6"/>
  <c r="AH171" i="6"/>
  <c r="AH155" i="6"/>
  <c r="AH139" i="6"/>
  <c r="AH123" i="6"/>
  <c r="AH107" i="6"/>
  <c r="AH91" i="6"/>
  <c r="AH75" i="6"/>
  <c r="AH59" i="6"/>
  <c r="AF59" i="6" s="1"/>
  <c r="AH43" i="6"/>
  <c r="AH27" i="6"/>
  <c r="AH11" i="6"/>
  <c r="AH369" i="6"/>
  <c r="AH353" i="6"/>
  <c r="AH337" i="6"/>
  <c r="AH321" i="6"/>
  <c r="AH305" i="6"/>
  <c r="AH289" i="6"/>
  <c r="AH273" i="6"/>
  <c r="AH257" i="6"/>
  <c r="AH241" i="6"/>
  <c r="AH225" i="6"/>
  <c r="AH209" i="6"/>
  <c r="AH193" i="6"/>
  <c r="AH177" i="6"/>
  <c r="AH161" i="6"/>
  <c r="AH145" i="6"/>
  <c r="AH129" i="6"/>
  <c r="AH113" i="6"/>
  <c r="AH97" i="6"/>
  <c r="AH81" i="6"/>
  <c r="AH65" i="6"/>
  <c r="AF65" i="6" s="1"/>
  <c r="AH49" i="6"/>
  <c r="AH33" i="6"/>
  <c r="AH17" i="6"/>
  <c r="N269" i="6"/>
  <c r="N281" i="6"/>
  <c r="N293" i="6"/>
  <c r="N305" i="6"/>
  <c r="N317" i="6"/>
  <c r="N329" i="6"/>
  <c r="N341" i="6"/>
  <c r="N353" i="6"/>
  <c r="N365" i="6"/>
  <c r="N377" i="6"/>
  <c r="V306" i="6"/>
  <c r="AH368" i="6"/>
  <c r="AH352" i="6"/>
  <c r="AH336" i="6"/>
  <c r="AH320" i="6"/>
  <c r="AH304" i="6"/>
  <c r="AH288" i="6"/>
  <c r="AH272" i="6"/>
  <c r="AH256" i="6"/>
  <c r="AH240" i="6"/>
  <c r="AH224" i="6"/>
  <c r="AH208" i="6"/>
  <c r="AH192" i="6"/>
  <c r="AH176" i="6"/>
  <c r="AH160" i="6"/>
  <c r="AH144" i="6"/>
  <c r="AH128" i="6"/>
  <c r="AH112" i="6"/>
  <c r="AH96" i="6"/>
  <c r="AH80" i="6"/>
  <c r="AH64" i="6"/>
  <c r="AF64" i="6" s="1"/>
  <c r="AH48" i="6"/>
  <c r="AH32" i="6"/>
  <c r="AH16" i="6"/>
  <c r="V342" i="6"/>
  <c r="AH363" i="6"/>
  <c r="AH347" i="6"/>
  <c r="AH331" i="6"/>
  <c r="AH315" i="6"/>
  <c r="AH299" i="6"/>
  <c r="AH279" i="6"/>
  <c r="AH263" i="6"/>
  <c r="AH247" i="6"/>
  <c r="AH231" i="6"/>
  <c r="AH215" i="6"/>
  <c r="AH199" i="6"/>
  <c r="AH183" i="6"/>
  <c r="AH167" i="6"/>
  <c r="AH151" i="6"/>
  <c r="AH135" i="6"/>
  <c r="AH119" i="6"/>
  <c r="AH103" i="6"/>
  <c r="AH87" i="6"/>
  <c r="AH71" i="6"/>
  <c r="AH55" i="6"/>
  <c r="AF55" i="6" s="1"/>
  <c r="AH39" i="6"/>
  <c r="AH23" i="6"/>
  <c r="AH7" i="6"/>
  <c r="AH362" i="6"/>
  <c r="AH346" i="6"/>
  <c r="AH330" i="6"/>
  <c r="AH314" i="6"/>
  <c r="AH298" i="6"/>
  <c r="AH282" i="6"/>
  <c r="AH266" i="6"/>
  <c r="AH250" i="6"/>
  <c r="AH234" i="6"/>
  <c r="AH218" i="6"/>
  <c r="AH202" i="6"/>
  <c r="AH186" i="6"/>
  <c r="AH170" i="6"/>
  <c r="AH154" i="6"/>
  <c r="AH138" i="6"/>
  <c r="AH122" i="6"/>
  <c r="AH106" i="6"/>
  <c r="AH90" i="6"/>
  <c r="AH74" i="6"/>
  <c r="AH58" i="6"/>
  <c r="AF58" i="6" s="1"/>
  <c r="AH42" i="6"/>
  <c r="AH26" i="6"/>
  <c r="AH10" i="6"/>
  <c r="V366" i="6"/>
  <c r="AH365" i="6"/>
  <c r="AH349" i="6"/>
  <c r="AH333" i="6"/>
  <c r="AH317" i="6"/>
  <c r="AH301" i="6"/>
  <c r="AH285" i="6"/>
  <c r="AH269" i="6"/>
  <c r="AH253" i="6"/>
  <c r="AH237" i="6"/>
  <c r="AH221" i="6"/>
  <c r="AH205" i="6"/>
  <c r="AH189" i="6"/>
  <c r="AH173" i="6"/>
  <c r="AH157" i="6"/>
  <c r="AH141" i="6"/>
  <c r="AH125" i="6"/>
  <c r="AH109" i="6"/>
  <c r="AH93" i="6"/>
  <c r="AH77" i="6"/>
  <c r="AH61" i="6"/>
  <c r="AF61" i="6" s="1"/>
  <c r="AH45" i="6"/>
  <c r="AH29" i="6"/>
  <c r="AH13" i="6"/>
  <c r="B281" i="6"/>
  <c r="B293" i="6" s="1"/>
  <c r="B305" i="6" s="1"/>
  <c r="B280" i="6"/>
  <c r="B292" i="6" s="1"/>
  <c r="B304" i="6" s="1"/>
  <c r="B279" i="6"/>
  <c r="B291" i="6" s="1"/>
  <c r="B303" i="6" s="1"/>
  <c r="B278" i="6"/>
  <c r="B290" i="6" s="1"/>
  <c r="B302" i="6" s="1"/>
  <c r="B277" i="6"/>
  <c r="B289" i="6" s="1"/>
  <c r="B301" i="6" s="1"/>
  <c r="B276" i="6"/>
  <c r="B288" i="6" s="1"/>
  <c r="B300" i="6" s="1"/>
  <c r="B275" i="6"/>
  <c r="B287" i="6" s="1"/>
  <c r="B299" i="6" s="1"/>
  <c r="B274" i="6"/>
  <c r="B286" i="6" s="1"/>
  <c r="B298" i="6" s="1"/>
  <c r="B273" i="6"/>
  <c r="B285" i="6" s="1"/>
  <c r="B297" i="6" s="1"/>
  <c r="B272" i="6"/>
  <c r="B284" i="6" s="1"/>
  <c r="B296" i="6" s="1"/>
  <c r="B271" i="6"/>
  <c r="B283" i="6" s="1"/>
  <c r="B295" i="6" s="1"/>
  <c r="B270" i="6"/>
  <c r="B282" i="6" s="1"/>
  <c r="B294" i="6" s="1"/>
  <c r="AG65" i="6" l="1"/>
  <c r="AI377" i="6"/>
  <c r="AI317" i="6"/>
  <c r="AI305" i="6"/>
  <c r="AI365" i="6"/>
  <c r="N342" i="6"/>
  <c r="N294" i="6"/>
  <c r="AI293" i="6"/>
  <c r="AI269" i="6"/>
  <c r="AI281" i="6"/>
  <c r="AI294" i="6" s="1"/>
  <c r="AI353" i="6"/>
  <c r="AI329" i="6"/>
  <c r="AI341" i="6"/>
  <c r="AI342" i="6" s="1"/>
  <c r="N366" i="6"/>
  <c r="N318" i="6"/>
  <c r="N378" i="6"/>
  <c r="N330" i="6"/>
  <c r="N282" i="6"/>
  <c r="N354" i="6"/>
  <c r="N306" i="6"/>
  <c r="AD17" i="6"/>
  <c r="AD221" i="6"/>
  <c r="AD197" i="6"/>
  <c r="AD293" i="6"/>
  <c r="AD329" i="6"/>
  <c r="AD257" i="6"/>
  <c r="AD161" i="6"/>
  <c r="AD245" i="6"/>
  <c r="AD233" i="6"/>
  <c r="AD209" i="6"/>
  <c r="AD173" i="6"/>
  <c r="AD137" i="6"/>
  <c r="AD125" i="6"/>
  <c r="AD113" i="6"/>
  <c r="AD101" i="6"/>
  <c r="AD89" i="6"/>
  <c r="AD77" i="6"/>
  <c r="AD65" i="6"/>
  <c r="AD53" i="6"/>
  <c r="AD41" i="6"/>
  <c r="AD29" i="6"/>
  <c r="AD365" i="6"/>
  <c r="AD185" i="6"/>
  <c r="AD186" i="6" s="1"/>
  <c r="AD269" i="6"/>
  <c r="AD281" i="6"/>
  <c r="AD305" i="6"/>
  <c r="AD317" i="6"/>
  <c r="AD341" i="6"/>
  <c r="AD353" i="6"/>
  <c r="AD377" i="6"/>
  <c r="AD378" i="6" s="1"/>
  <c r="AD198" i="6"/>
  <c r="AD149" i="6"/>
  <c r="AD150" i="6" s="1"/>
  <c r="AI378" i="6" l="1"/>
  <c r="AI306" i="6"/>
  <c r="AI366" i="6"/>
  <c r="AI330" i="6"/>
  <c r="AI282" i="6"/>
  <c r="AI318" i="6"/>
  <c r="AI354" i="6"/>
  <c r="AD54" i="6"/>
  <c r="AD234" i="6"/>
  <c r="AD270" i="6"/>
  <c r="AD258" i="6"/>
  <c r="AD294" i="6"/>
  <c r="AD330" i="6"/>
  <c r="AD306" i="6"/>
  <c r="AD66" i="6"/>
  <c r="AD114" i="6"/>
  <c r="AD30" i="6"/>
  <c r="AD210" i="6"/>
  <c r="AD174" i="6"/>
  <c r="AD246" i="6"/>
  <c r="AD366" i="6"/>
  <c r="AD78" i="6"/>
  <c r="AD126" i="6"/>
  <c r="AD354" i="6"/>
  <c r="AD42" i="6"/>
  <c r="AD90" i="6"/>
  <c r="AD138" i="6"/>
  <c r="AD102" i="6"/>
  <c r="AD222" i="6"/>
  <c r="AD282" i="6"/>
  <c r="AD318" i="6"/>
  <c r="AD342" i="6"/>
  <c r="AD162" i="6"/>
  <c r="A258" i="6"/>
  <c r="A270" i="6" s="1"/>
  <c r="A282" i="6" l="1"/>
  <c r="A271" i="6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59" i="6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94" i="6" l="1"/>
  <c r="A283" i="6"/>
  <c r="A284" i="6" l="1"/>
  <c r="A295" i="6"/>
  <c r="A285" i="6" l="1"/>
  <c r="A296" i="6"/>
  <c r="A286" i="6" l="1"/>
  <c r="A297" i="6"/>
  <c r="A298" i="6" l="1"/>
  <c r="A287" i="6"/>
  <c r="A288" i="6" l="1"/>
  <c r="A299" i="6"/>
  <c r="A300" i="6" l="1"/>
  <c r="A289" i="6"/>
  <c r="A290" i="6" l="1"/>
  <c r="A301" i="6"/>
  <c r="A302" i="6" l="1"/>
  <c r="A291" i="6"/>
  <c r="A292" i="6" l="1"/>
  <c r="A303" i="6"/>
  <c r="A304" i="6" l="1"/>
  <c r="A293" i="6"/>
  <c r="A305" i="6" s="1"/>
  <c r="G8" i="7" l="1"/>
  <c r="L35" i="7"/>
  <c r="L36" i="7"/>
  <c r="L37" i="7"/>
  <c r="L38" i="7"/>
  <c r="L39" i="7"/>
  <c r="L40" i="7"/>
  <c r="L41" i="7"/>
  <c r="L42" i="7"/>
  <c r="L43" i="7"/>
  <c r="L44" i="7"/>
  <c r="L45" i="7"/>
  <c r="L46" i="7"/>
  <c r="L34" i="7"/>
  <c r="N48" i="7"/>
  <c r="N52" i="7" l="1"/>
  <c r="C52" i="7"/>
  <c r="D52" i="7"/>
  <c r="N55" i="7"/>
  <c r="D55" i="7"/>
  <c r="C55" i="7"/>
  <c r="N51" i="7"/>
  <c r="C51" i="7"/>
  <c r="D51" i="7"/>
  <c r="N56" i="7"/>
  <c r="C56" i="7"/>
  <c r="D56" i="7"/>
  <c r="N47" i="7"/>
  <c r="C47" i="7"/>
  <c r="D47" i="7"/>
  <c r="N54" i="7"/>
  <c r="D54" i="7"/>
  <c r="C54" i="7"/>
  <c r="N50" i="7"/>
  <c r="D50" i="7"/>
  <c r="C50" i="7"/>
  <c r="D57" i="7"/>
  <c r="C57" i="7"/>
  <c r="N53" i="7"/>
  <c r="D53" i="7"/>
  <c r="C53" i="7"/>
  <c r="N49" i="7"/>
  <c r="D49" i="7"/>
  <c r="C49" i="7"/>
  <c r="G10" i="7"/>
  <c r="N57" i="7"/>
  <c r="H41" i="7"/>
  <c r="F41" i="7"/>
  <c r="D48" i="7"/>
  <c r="C48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F8" i="7" l="1"/>
  <c r="F10" i="7"/>
  <c r="V41" i="6" l="1"/>
  <c r="V29" i="6"/>
  <c r="V233" i="6"/>
  <c r="V257" i="6"/>
  <c r="V270" i="6" s="1"/>
  <c r="V17" i="6"/>
  <c r="V65" i="6"/>
  <c r="V77" i="6"/>
  <c r="V89" i="6"/>
  <c r="V101" i="6"/>
  <c r="V113" i="6"/>
  <c r="V125" i="6"/>
  <c r="V137" i="6"/>
  <c r="V149" i="6"/>
  <c r="V161" i="6"/>
  <c r="V173" i="6"/>
  <c r="V185" i="6"/>
  <c r="V197" i="6"/>
  <c r="V209" i="6"/>
  <c r="V221" i="6"/>
  <c r="V245" i="6"/>
  <c r="V53" i="6"/>
  <c r="V66" i="6" l="1"/>
  <c r="V90" i="6"/>
  <c r="V126" i="6"/>
  <c r="V258" i="6"/>
  <c r="V210" i="6"/>
  <c r="V150" i="6"/>
  <c r="V114" i="6"/>
  <c r="V30" i="6"/>
  <c r="V42" i="6"/>
  <c r="V222" i="6"/>
  <c r="V174" i="6"/>
  <c r="V78" i="6"/>
  <c r="V138" i="6"/>
  <c r="V246" i="6"/>
  <c r="V186" i="6"/>
  <c r="V102" i="6"/>
  <c r="V198" i="6"/>
  <c r="V162" i="6"/>
  <c r="V54" i="6"/>
  <c r="V234" i="6"/>
  <c r="N137" i="6"/>
  <c r="N17" i="6"/>
  <c r="N257" i="6"/>
  <c r="N270" i="6" s="1"/>
  <c r="N245" i="6"/>
  <c r="N233" i="6"/>
  <c r="N221" i="6"/>
  <c r="N209" i="6"/>
  <c r="N197" i="6"/>
  <c r="N185" i="6"/>
  <c r="N173" i="6"/>
  <c r="N161" i="6"/>
  <c r="N149" i="6"/>
  <c r="N125" i="6"/>
  <c r="N113" i="6"/>
  <c r="N101" i="6"/>
  <c r="N89" i="6"/>
  <c r="N77" i="6"/>
  <c r="N65" i="6"/>
  <c r="N53" i="6"/>
  <c r="N41" i="6"/>
  <c r="N29" i="6"/>
  <c r="AF52" i="6" l="1"/>
  <c r="N234" i="6"/>
  <c r="N126" i="6"/>
  <c r="N186" i="6"/>
  <c r="N78" i="6"/>
  <c r="N30" i="6"/>
  <c r="N150" i="6"/>
  <c r="N138" i="6"/>
  <c r="N42" i="6"/>
  <c r="N90" i="6"/>
  <c r="N198" i="6"/>
  <c r="N246" i="6"/>
  <c r="N54" i="6"/>
  <c r="N102" i="6"/>
  <c r="N162" i="6"/>
  <c r="N210" i="6"/>
  <c r="N258" i="6"/>
  <c r="N66" i="6"/>
  <c r="N114" i="6"/>
  <c r="N174" i="6"/>
  <c r="N222" i="6"/>
  <c r="AI17" i="6" l="1"/>
  <c r="AI29" i="6"/>
  <c r="AI53" i="6"/>
  <c r="E47" i="7" s="1"/>
  <c r="AI30" i="6" l="1"/>
  <c r="AI221" i="6"/>
  <c r="AI257" i="6"/>
  <c r="AI270" i="6" s="1"/>
  <c r="AI173" i="6"/>
  <c r="E57" i="7" s="1"/>
  <c r="AI89" i="6"/>
  <c r="E50" i="7" s="1"/>
  <c r="AI101" i="6"/>
  <c r="E51" i="7" s="1"/>
  <c r="AI245" i="6"/>
  <c r="AI113" i="6"/>
  <c r="AI197" i="6"/>
  <c r="AI41" i="6"/>
  <c r="AI42" i="6" s="1"/>
  <c r="AI149" i="6"/>
  <c r="E55" i="7" s="1"/>
  <c r="AI125" i="6"/>
  <c r="E53" i="7" s="1"/>
  <c r="AI137" i="6"/>
  <c r="E54" i="7" s="1"/>
  <c r="AI185" i="6"/>
  <c r="AI209" i="6"/>
  <c r="AI77" i="6"/>
  <c r="E49" i="7" s="1"/>
  <c r="AI161" i="6"/>
  <c r="E56" i="7" s="1"/>
  <c r="AI233" i="6"/>
  <c r="AI65" i="6"/>
  <c r="E48" i="7" s="1"/>
  <c r="AI114" i="6" l="1"/>
  <c r="E52" i="7"/>
  <c r="Q52" i="7" s="1"/>
  <c r="AI210" i="6"/>
  <c r="AI198" i="6"/>
  <c r="AI246" i="6"/>
  <c r="AI90" i="6"/>
  <c r="AI258" i="6"/>
  <c r="AI102" i="6"/>
  <c r="AI222" i="6"/>
  <c r="AI150" i="6"/>
  <c r="AI126" i="6"/>
  <c r="AI138" i="6"/>
  <c r="AI54" i="6"/>
  <c r="AI162" i="6"/>
  <c r="AI186" i="6"/>
  <c r="AI234" i="6"/>
  <c r="G11" i="7"/>
  <c r="AI78" i="6"/>
  <c r="I49" i="7"/>
  <c r="H54" i="7"/>
  <c r="Q50" i="7"/>
  <c r="Q56" i="7"/>
  <c r="I53" i="7"/>
  <c r="I55" i="7"/>
  <c r="H51" i="7"/>
  <c r="AI174" i="6"/>
  <c r="AI66" i="6"/>
  <c r="F47" i="7"/>
  <c r="M47" i="7"/>
  <c r="I47" i="7"/>
  <c r="G47" i="7"/>
  <c r="Q47" i="7"/>
  <c r="H47" i="7"/>
  <c r="N60" i="7" l="1"/>
  <c r="O60" i="7"/>
  <c r="M49" i="7"/>
  <c r="H53" i="7"/>
  <c r="G53" i="7"/>
  <c r="F52" i="7"/>
  <c r="Q49" i="7"/>
  <c r="I51" i="7"/>
  <c r="H55" i="7"/>
  <c r="H49" i="7"/>
  <c r="H52" i="7"/>
  <c r="Q55" i="7"/>
  <c r="Q53" i="7"/>
  <c r="M52" i="7"/>
  <c r="Q54" i="7"/>
  <c r="F51" i="7"/>
  <c r="I57" i="7"/>
  <c r="H50" i="7"/>
  <c r="G56" i="7"/>
  <c r="H57" i="7"/>
  <c r="I50" i="7"/>
  <c r="M50" i="7"/>
  <c r="I54" i="7"/>
  <c r="M57" i="7"/>
  <c r="F50" i="7"/>
  <c r="F55" i="7"/>
  <c r="F54" i="7"/>
  <c r="M54" i="7"/>
  <c r="Q57" i="7"/>
  <c r="G51" i="7"/>
  <c r="G50" i="7"/>
  <c r="I56" i="7"/>
  <c r="Q51" i="7"/>
  <c r="M53" i="7"/>
  <c r="M56" i="7"/>
  <c r="G55" i="7"/>
  <c r="G49" i="7"/>
  <c r="G52" i="7"/>
  <c r="H56" i="7"/>
  <c r="G57" i="7"/>
  <c r="F56" i="7"/>
  <c r="G54" i="7"/>
  <c r="F57" i="7"/>
  <c r="M51" i="7"/>
  <c r="F53" i="7"/>
  <c r="M55" i="7"/>
  <c r="I52" i="7"/>
  <c r="Q48" i="7"/>
  <c r="H48" i="7"/>
  <c r="G48" i="7"/>
  <c r="M48" i="7"/>
  <c r="I48" i="7"/>
  <c r="F48" i="7"/>
  <c r="F49" i="7"/>
  <c r="F11" i="7" l="1"/>
  <c r="N64" i="7"/>
  <c r="O64" i="7"/>
  <c r="N67" i="7"/>
  <c r="O67" i="7"/>
  <c r="N70" i="7"/>
  <c r="O70" i="7"/>
  <c r="O61" i="7"/>
  <c r="N61" i="7"/>
  <c r="O69" i="7"/>
  <c r="N69" i="7"/>
  <c r="N62" i="7"/>
  <c r="O62" i="7"/>
  <c r="N68" i="7"/>
  <c r="O68" i="7"/>
  <c r="N66" i="7"/>
  <c r="O66" i="7"/>
  <c r="N63" i="7"/>
  <c r="O63" i="7"/>
  <c r="O65" i="7"/>
  <c r="N65" i="7"/>
  <c r="I40" i="6"/>
  <c r="I32" i="6"/>
  <c r="I28" i="6"/>
  <c r="I20" i="6"/>
  <c r="I12" i="6"/>
  <c r="Y48" i="6"/>
  <c r="Y44" i="6"/>
  <c r="Y40" i="6"/>
  <c r="Y34" i="6"/>
  <c r="Y32" i="6"/>
  <c r="Y28" i="6"/>
  <c r="Y24" i="6"/>
  <c r="Y18" i="6"/>
  <c r="Y14" i="6"/>
  <c r="Y10" i="6"/>
  <c r="Y6" i="6"/>
  <c r="I51" i="6"/>
  <c r="I43" i="6"/>
  <c r="I35" i="6"/>
  <c r="I27" i="6"/>
  <c r="I19" i="6"/>
  <c r="I11" i="6"/>
  <c r="Q46" i="6"/>
  <c r="Q42" i="6"/>
  <c r="Q36" i="6"/>
  <c r="Q32" i="6"/>
  <c r="Q28" i="6"/>
  <c r="Q24" i="6"/>
  <c r="Q20" i="6"/>
  <c r="Q16" i="6"/>
  <c r="Q12" i="6"/>
  <c r="Q8" i="6"/>
  <c r="Q6" i="6"/>
  <c r="I50" i="6"/>
  <c r="I42" i="6"/>
  <c r="I34" i="6"/>
  <c r="I30" i="6"/>
  <c r="I26" i="6"/>
  <c r="I22" i="6"/>
  <c r="I18" i="6"/>
  <c r="I14" i="6"/>
  <c r="I10" i="6"/>
  <c r="I6" i="6"/>
  <c r="Y51" i="6"/>
  <c r="Y49" i="6"/>
  <c r="Y47" i="6"/>
  <c r="Y45" i="6"/>
  <c r="Y43" i="6"/>
  <c r="Y41" i="6"/>
  <c r="Y39" i="6"/>
  <c r="Y37" i="6"/>
  <c r="Y35" i="6"/>
  <c r="Y33" i="6"/>
  <c r="Y31" i="6"/>
  <c r="Y29" i="6"/>
  <c r="Y27" i="6"/>
  <c r="Y25" i="6"/>
  <c r="Y23" i="6"/>
  <c r="Y21" i="6"/>
  <c r="Y19" i="6"/>
  <c r="Y17" i="6"/>
  <c r="Y15" i="6"/>
  <c r="Y13" i="6"/>
  <c r="Y11" i="6"/>
  <c r="Y9" i="6"/>
  <c r="Y7" i="6"/>
  <c r="I48" i="6"/>
  <c r="I44" i="6"/>
  <c r="I36" i="6"/>
  <c r="I24" i="6"/>
  <c r="I16" i="6"/>
  <c r="I8" i="6"/>
  <c r="Y50" i="6"/>
  <c r="Y46" i="6"/>
  <c r="Y42" i="6"/>
  <c r="Y38" i="6"/>
  <c r="Y36" i="6"/>
  <c r="AF36" i="6" s="1"/>
  <c r="Y30" i="6"/>
  <c r="Y26" i="6"/>
  <c r="Y22" i="6"/>
  <c r="Y20" i="6"/>
  <c r="Y16" i="6"/>
  <c r="Y12" i="6"/>
  <c r="Y8" i="6"/>
  <c r="AF8" i="6" s="1"/>
  <c r="I47" i="6"/>
  <c r="I39" i="6"/>
  <c r="I31" i="6"/>
  <c r="I23" i="6"/>
  <c r="I15" i="6"/>
  <c r="I7" i="6"/>
  <c r="Q50" i="6"/>
  <c r="Q48" i="6"/>
  <c r="Q44" i="6"/>
  <c r="Q40" i="6"/>
  <c r="Q38" i="6"/>
  <c r="Q34" i="6"/>
  <c r="Q30" i="6"/>
  <c r="Q26" i="6"/>
  <c r="Q22" i="6"/>
  <c r="Q18" i="6"/>
  <c r="Q14" i="6"/>
  <c r="Q10" i="6"/>
  <c r="I46" i="6"/>
  <c r="I38" i="6"/>
  <c r="I49" i="6"/>
  <c r="I45" i="6"/>
  <c r="I41" i="6"/>
  <c r="I37" i="6"/>
  <c r="I33" i="6"/>
  <c r="I29" i="6"/>
  <c r="I25" i="6"/>
  <c r="I21" i="6"/>
  <c r="I17" i="6"/>
  <c r="I13" i="6"/>
  <c r="I9" i="6"/>
  <c r="Q51" i="6"/>
  <c r="Q49" i="6"/>
  <c r="Q47" i="6"/>
  <c r="Q45" i="6"/>
  <c r="Q43" i="6"/>
  <c r="Q41" i="6"/>
  <c r="Q39" i="6"/>
  <c r="Q37" i="6"/>
  <c r="Q35" i="6"/>
  <c r="Q33" i="6"/>
  <c r="Q31" i="6"/>
  <c r="Q29" i="6"/>
  <c r="Q27" i="6"/>
  <c r="Q25" i="6"/>
  <c r="Q23" i="6"/>
  <c r="Q21" i="6"/>
  <c r="Q19" i="6"/>
  <c r="Q17" i="6"/>
  <c r="Q15" i="6"/>
  <c r="Q13" i="6"/>
  <c r="Q11" i="6"/>
  <c r="Q9" i="6"/>
  <c r="Q7" i="6"/>
  <c r="Z53" i="6" l="1"/>
  <c r="J53" i="6"/>
  <c r="R53" i="6"/>
  <c r="AF20" i="6"/>
  <c r="AF34" i="6"/>
  <c r="AF12" i="6"/>
  <c r="AF26" i="6"/>
  <c r="AF10" i="6"/>
  <c r="AF50" i="6"/>
  <c r="AF9" i="6"/>
  <c r="AF17" i="6"/>
  <c r="AF25" i="6"/>
  <c r="AF37" i="6"/>
  <c r="AF45" i="6"/>
  <c r="AF49" i="6"/>
  <c r="AF28" i="6"/>
  <c r="AF44" i="6"/>
  <c r="R29" i="6"/>
  <c r="AF30" i="6"/>
  <c r="Z41" i="6"/>
  <c r="AF7" i="6"/>
  <c r="AF27" i="6"/>
  <c r="J29" i="6"/>
  <c r="AF6" i="6"/>
  <c r="Z17" i="6"/>
  <c r="R41" i="6"/>
  <c r="R42" i="6" s="1"/>
  <c r="AF42" i="6"/>
  <c r="AF13" i="6"/>
  <c r="AF21" i="6"/>
  <c r="AF29" i="6"/>
  <c r="AF33" i="6"/>
  <c r="AF41" i="6"/>
  <c r="J17" i="6"/>
  <c r="J41" i="6"/>
  <c r="R17" i="6"/>
  <c r="AF18" i="6"/>
  <c r="Z29" i="6"/>
  <c r="AF16" i="6"/>
  <c r="AF22" i="6"/>
  <c r="AF38" i="6"/>
  <c r="AF46" i="6"/>
  <c r="AF11" i="6"/>
  <c r="AF15" i="6"/>
  <c r="AF19" i="6"/>
  <c r="AF23" i="6"/>
  <c r="AF31" i="6"/>
  <c r="AF35" i="6"/>
  <c r="AF39" i="6"/>
  <c r="AF43" i="6"/>
  <c r="AF47" i="6"/>
  <c r="AF51" i="6"/>
  <c r="AF14" i="6"/>
  <c r="AF24" i="6"/>
  <c r="AF32" i="6"/>
  <c r="AF40" i="6"/>
  <c r="AF48" i="6"/>
  <c r="J42" i="6" l="1"/>
  <c r="R54" i="6"/>
  <c r="R66" i="6"/>
  <c r="Z54" i="6"/>
  <c r="Z66" i="6"/>
  <c r="J54" i="6"/>
  <c r="J66" i="6"/>
  <c r="Z30" i="6"/>
  <c r="R30" i="6"/>
  <c r="AG29" i="6"/>
  <c r="AG17" i="6"/>
  <c r="Z42" i="6"/>
  <c r="AG53" i="6"/>
  <c r="J30" i="6"/>
  <c r="AG41" i="6"/>
  <c r="AG54" i="6" l="1"/>
  <c r="AG66" i="6"/>
  <c r="AG30" i="6"/>
  <c r="AG42" i="6"/>
</calcChain>
</file>

<file path=xl/sharedStrings.xml><?xml version="1.0" encoding="utf-8"?>
<sst xmlns="http://schemas.openxmlformats.org/spreadsheetml/2006/main" count="71" uniqueCount="39">
  <si>
    <t>Actual</t>
  </si>
  <si>
    <t>Year</t>
  </si>
  <si>
    <t>Month</t>
  </si>
  <si>
    <t>Actual UPC</t>
  </si>
  <si>
    <t>Pred UPC</t>
  </si>
  <si>
    <t>Pred Customers</t>
  </si>
  <si>
    <t>Pred SALES</t>
  </si>
  <si>
    <t>Annual Pred SALES</t>
  </si>
  <si>
    <t>Actual SALES</t>
  </si>
  <si>
    <t>Annual Actual SALES</t>
  </si>
  <si>
    <t>Medium SALES</t>
  </si>
  <si>
    <t>Large SALES</t>
  </si>
  <si>
    <t>AVERAGE ANNUAL GROWTH</t>
  </si>
  <si>
    <t>HISTORY</t>
  </si>
  <si>
    <t>Growth</t>
  </si>
  <si>
    <t>Absolute</t>
  </si>
  <si>
    <t>%</t>
  </si>
  <si>
    <t>FORECAST</t>
  </si>
  <si>
    <t xml:space="preserve">Delta </t>
  </si>
  <si>
    <t>Forecast</t>
  </si>
  <si>
    <t>HISTORY (1990 to 2012)</t>
  </si>
  <si>
    <t>2013 TYSP</t>
  </si>
  <si>
    <t>2013 New Fcst</t>
  </si>
  <si>
    <t>Based on Fcst for 2013 TYSP (2013-2023)</t>
  </si>
  <si>
    <t>Based on New Fcst for 2013 (2013-2023)</t>
  </si>
  <si>
    <t>SMALL SALES</t>
  </si>
  <si>
    <t>MEDIUM SALES</t>
  </si>
  <si>
    <t>LARGE SALES</t>
  </si>
  <si>
    <t>Total Commercial Sales</t>
  </si>
  <si>
    <t xml:space="preserve"> Forecast by SIZE</t>
  </si>
  <si>
    <t>LIGHTING SALES</t>
  </si>
  <si>
    <t>Old Med customers</t>
  </si>
  <si>
    <t>Diff</t>
  </si>
  <si>
    <t>2014 Model</t>
  </si>
  <si>
    <t>2014_Comm Sales Model</t>
  </si>
  <si>
    <t xml:space="preserve">TOTAL COMMERCIAL SALES </t>
  </si>
  <si>
    <t>FPL RC-16</t>
  </si>
  <si>
    <t>OPC 024254</t>
  </si>
  <si>
    <t>OPC 024255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</si>
</sst>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;\-#,##0"/>
    <numFmt numFmtId="165" formatCode="_(* #,##0_);_(* \(#,##0\);_(* &quot;-&quot;??_);_(@_)"/>
    <numFmt numFmtId="166" formatCode="0.0%"/>
    <numFmt numFmtId="167" formatCode="0.000000"/>
    <numFmt numFmtId="168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0"/>
      <name val="Arial"/>
      <family val="2"/>
    </font>
    <font>
      <b/>
      <sz val="10"/>
      <color rgb="FFFF0000"/>
      <name val="Times New Roman"/>
      <family val="1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" fontId="4" fillId="3" borderId="2" applyNumberFormat="0" applyProtection="0">
      <alignment vertical="center"/>
    </xf>
    <xf numFmtId="4" fontId="5" fillId="4" borderId="2" applyNumberFormat="0" applyProtection="0">
      <alignment vertical="center"/>
    </xf>
    <xf numFmtId="4" fontId="4" fillId="4" borderId="2" applyNumberFormat="0" applyProtection="0">
      <alignment horizontal="left" vertical="center" indent="1"/>
    </xf>
    <xf numFmtId="0" fontId="4" fillId="4" borderId="2" applyNumberFormat="0" applyProtection="0">
      <alignment horizontal="left" vertical="top" indent="1"/>
    </xf>
    <xf numFmtId="4" fontId="6" fillId="0" borderId="0" applyNumberFormat="0" applyProtection="0">
      <alignment horizontal="left"/>
    </xf>
    <xf numFmtId="4" fontId="7" fillId="5" borderId="2" applyNumberFormat="0" applyProtection="0">
      <alignment horizontal="right" vertical="center"/>
    </xf>
    <xf numFmtId="4" fontId="7" fillId="6" borderId="2" applyNumberFormat="0" applyProtection="0">
      <alignment horizontal="right" vertical="center"/>
    </xf>
    <xf numFmtId="4" fontId="7" fillId="7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9" borderId="2" applyNumberFormat="0" applyProtection="0">
      <alignment horizontal="right" vertical="center"/>
    </xf>
    <xf numFmtId="4" fontId="7" fillId="10" borderId="2" applyNumberFormat="0" applyProtection="0">
      <alignment horizontal="right" vertical="center"/>
    </xf>
    <xf numFmtId="4" fontId="7" fillId="11" borderId="2" applyNumberFormat="0" applyProtection="0">
      <alignment horizontal="right" vertical="center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4" fillId="14" borderId="3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7" fillId="16" borderId="2" applyNumberFormat="0" applyProtection="0">
      <alignment horizontal="right" vertical="center"/>
    </xf>
    <xf numFmtId="4" fontId="7" fillId="0" borderId="0" applyNumberFormat="0" applyProtection="0">
      <alignment horizontal="left" vertical="center" indent="1"/>
    </xf>
    <xf numFmtId="4" fontId="7" fillId="17" borderId="0" applyNumberFormat="0" applyProtection="0">
      <alignment horizontal="left" vertical="center" indent="1"/>
    </xf>
    <xf numFmtId="0" fontId="9" fillId="15" borderId="2" applyNumberFormat="0" applyProtection="0">
      <alignment horizontal="left" vertical="center" indent="1"/>
    </xf>
    <xf numFmtId="0" fontId="3" fillId="15" borderId="2" applyNumberFormat="0" applyProtection="0">
      <alignment horizontal="left" vertical="top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top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top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top" indent="1"/>
    </xf>
    <xf numFmtId="4" fontId="7" fillId="20" borderId="2" applyNumberFormat="0" applyProtection="0">
      <alignment vertical="center"/>
    </xf>
    <xf numFmtId="4" fontId="10" fillId="20" borderId="2" applyNumberFormat="0" applyProtection="0">
      <alignment vertical="center"/>
    </xf>
    <xf numFmtId="4" fontId="7" fillId="20" borderId="2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4" fontId="7" fillId="0" borderId="0" applyNumberFormat="0" applyProtection="0">
      <alignment horizontal="right"/>
    </xf>
    <xf numFmtId="4" fontId="4" fillId="0" borderId="4" applyNumberFormat="0" applyProtection="0">
      <alignment horizontal="right" vertical="center"/>
    </xf>
    <xf numFmtId="4" fontId="4" fillId="0" borderId="0" applyNumberFormat="0" applyProtection="0">
      <alignment horizontal="left" vertical="center" wrapText="1" indent="1"/>
    </xf>
    <xf numFmtId="0" fontId="6" fillId="0" borderId="0" applyNumberFormat="0" applyProtection="0">
      <alignment horizontal="center" wrapText="1"/>
    </xf>
    <xf numFmtId="4" fontId="11" fillId="0" borderId="0" applyNumberFormat="0" applyProtection="0">
      <alignment horizontal="left"/>
    </xf>
    <xf numFmtId="4" fontId="12" fillId="0" borderId="0" applyNumberFormat="0" applyProtection="0">
      <alignment horizontal="right"/>
    </xf>
    <xf numFmtId="167" fontId="3" fillId="0" borderId="0">
      <alignment horizontal="left" wrapText="1"/>
    </xf>
    <xf numFmtId="0" fontId="1" fillId="0" borderId="0"/>
    <xf numFmtId="0" fontId="3" fillId="0" borderId="0"/>
  </cellStyleXfs>
  <cellXfs count="144">
    <xf numFmtId="0" fontId="0" fillId="0" borderId="0" xfId="0"/>
    <xf numFmtId="0" fontId="2" fillId="0" borderId="0" xfId="0" applyFont="1"/>
    <xf numFmtId="0" fontId="0" fillId="0" borderId="0" xfId="0" applyNumberFormat="1"/>
    <xf numFmtId="166" fontId="2" fillId="0" borderId="0" xfId="2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3"/>
    <xf numFmtId="0" fontId="3" fillId="21" borderId="0" xfId="3" applyFill="1"/>
    <xf numFmtId="0" fontId="13" fillId="21" borderId="0" xfId="3" applyFont="1" applyFill="1" applyBorder="1" applyAlignment="1">
      <alignment horizontal="center"/>
    </xf>
    <xf numFmtId="0" fontId="14" fillId="0" borderId="0" xfId="3" applyFont="1"/>
    <xf numFmtId="0" fontId="16" fillId="21" borderId="0" xfId="3" applyFont="1" applyFill="1"/>
    <xf numFmtId="0" fontId="16" fillId="22" borderId="0" xfId="3" quotePrefix="1" applyFont="1" applyFill="1" applyAlignment="1">
      <alignment horizontal="left"/>
    </xf>
    <xf numFmtId="3" fontId="16" fillId="21" borderId="0" xfId="3" applyNumberFormat="1" applyFont="1" applyFill="1" applyAlignment="1">
      <alignment horizontal="center"/>
    </xf>
    <xf numFmtId="166" fontId="16" fillId="21" borderId="0" xfId="3" applyNumberFormat="1" applyFont="1" applyFill="1" applyAlignment="1">
      <alignment horizontal="center"/>
    </xf>
    <xf numFmtId="0" fontId="15" fillId="21" borderId="0" xfId="3" applyFont="1" applyFill="1" applyBorder="1" applyAlignment="1">
      <alignment horizontal="centerContinuous"/>
    </xf>
    <xf numFmtId="0" fontId="16" fillId="21" borderId="0" xfId="3" applyFont="1" applyFill="1" applyAlignment="1">
      <alignment horizontal="centerContinuous"/>
    </xf>
    <xf numFmtId="0" fontId="16" fillId="21" borderId="0" xfId="3" applyFont="1" applyFill="1" applyBorder="1" applyAlignment="1">
      <alignment horizontal="centerContinuous"/>
    </xf>
    <xf numFmtId="0" fontId="16" fillId="21" borderId="0" xfId="3" applyFont="1" applyFill="1" applyAlignment="1">
      <alignment horizontal="center"/>
    </xf>
    <xf numFmtId="3" fontId="16" fillId="21" borderId="0" xfId="3" quotePrefix="1" applyNumberFormat="1" applyFont="1" applyFill="1" applyAlignment="1">
      <alignment horizontal="center"/>
    </xf>
    <xf numFmtId="0" fontId="16" fillId="21" borderId="0" xfId="3" applyFont="1" applyFill="1" applyAlignment="1">
      <alignment horizontal="right"/>
    </xf>
    <xf numFmtId="0" fontId="16" fillId="21" borderId="0" xfId="3" applyFont="1" applyFill="1" applyAlignment="1"/>
    <xf numFmtId="0" fontId="17" fillId="21" borderId="0" xfId="3" applyFont="1" applyFill="1" applyAlignment="1">
      <alignment horizontal="center"/>
    </xf>
    <xf numFmtId="0" fontId="18" fillId="21" borderId="0" xfId="3" applyFont="1" applyFill="1"/>
    <xf numFmtId="3" fontId="17" fillId="21" borderId="0" xfId="3" applyNumberFormat="1" applyFont="1" applyFill="1" applyAlignment="1">
      <alignment horizontal="center"/>
    </xf>
    <xf numFmtId="0" fontId="19" fillId="21" borderId="0" xfId="3" applyFont="1" applyFill="1"/>
    <xf numFmtId="3" fontId="16" fillId="21" borderId="0" xfId="3" applyNumberFormat="1" applyFont="1" applyFill="1"/>
    <xf numFmtId="0" fontId="20" fillId="21" borderId="0" xfId="3" applyFont="1" applyFill="1"/>
    <xf numFmtId="164" fontId="1" fillId="0" borderId="0" xfId="43" applyNumberFormat="1"/>
    <xf numFmtId="3" fontId="3" fillId="21" borderId="0" xfId="3" applyNumberFormat="1" applyFill="1"/>
    <xf numFmtId="3" fontId="16" fillId="21" borderId="0" xfId="3" applyNumberFormat="1" applyFont="1" applyFill="1" applyAlignment="1">
      <alignment horizontal="right"/>
    </xf>
    <xf numFmtId="3" fontId="21" fillId="21" borderId="0" xfId="3" applyNumberFormat="1" applyFont="1" applyFill="1" applyAlignment="1">
      <alignment horizontal="center"/>
    </xf>
    <xf numFmtId="0" fontId="15" fillId="21" borderId="0" xfId="3" applyFont="1" applyFill="1" applyAlignment="1">
      <alignment horizontal="center"/>
    </xf>
    <xf numFmtId="17" fontId="23" fillId="21" borderId="0" xfId="3" applyNumberFormat="1" applyFont="1" applyFill="1" applyAlignment="1">
      <alignment horizontal="center"/>
    </xf>
    <xf numFmtId="0" fontId="22" fillId="21" borderId="0" xfId="3" applyFont="1" applyFill="1" applyAlignment="1">
      <alignment horizontal="center" wrapText="1"/>
    </xf>
    <xf numFmtId="0" fontId="22" fillId="21" borderId="0" xfId="3" applyFont="1" applyFill="1" applyAlignment="1">
      <alignment horizontal="center"/>
    </xf>
    <xf numFmtId="166" fontId="16" fillId="0" borderId="0" xfId="3" applyNumberFormat="1" applyFont="1" applyAlignment="1">
      <alignment horizontal="center"/>
    </xf>
    <xf numFmtId="3" fontId="21" fillId="0" borderId="0" xfId="3" applyNumberFormat="1" applyFont="1" applyFill="1" applyAlignment="1">
      <alignment horizontal="center"/>
    </xf>
    <xf numFmtId="0" fontId="24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6" fillId="0" borderId="0" xfId="3" applyFont="1"/>
    <xf numFmtId="164" fontId="0" fillId="0" borderId="0" xfId="43" applyNumberFormat="1" applyFont="1"/>
    <xf numFmtId="3" fontId="3" fillId="0" borderId="0" xfId="3" applyNumberFormat="1"/>
    <xf numFmtId="0" fontId="25" fillId="21" borderId="0" xfId="3" applyFont="1" applyFill="1"/>
    <xf numFmtId="10" fontId="3" fillId="0" borderId="0" xfId="2" applyNumberFormat="1" applyFont="1"/>
    <xf numFmtId="0" fontId="9" fillId="0" borderId="0" xfId="3" applyFont="1"/>
    <xf numFmtId="0" fontId="26" fillId="0" borderId="0" xfId="0" applyFont="1" applyFill="1" applyAlignment="1">
      <alignment horizontal="left"/>
    </xf>
    <xf numFmtId="0" fontId="0" fillId="0" borderId="5" xfId="0" applyNumberFormat="1" applyBorder="1"/>
    <xf numFmtId="0" fontId="0" fillId="0" borderId="5" xfId="0" applyBorder="1"/>
    <xf numFmtId="0" fontId="0" fillId="0" borderId="0" xfId="0" applyNumberFormat="1" applyBorder="1"/>
    <xf numFmtId="0" fontId="0" fillId="0" borderId="0" xfId="0" applyBorder="1"/>
    <xf numFmtId="3" fontId="0" fillId="0" borderId="0" xfId="0" applyNumberFormat="1"/>
    <xf numFmtId="3" fontId="2" fillId="0" borderId="0" xfId="0" applyNumberFormat="1" applyFont="1"/>
    <xf numFmtId="3" fontId="0" fillId="0" borderId="5" xfId="0" applyNumberFormat="1" applyBorder="1"/>
    <xf numFmtId="3" fontId="2" fillId="0" borderId="5" xfId="0" applyNumberFormat="1" applyFont="1" applyBorder="1"/>
    <xf numFmtId="0" fontId="2" fillId="23" borderId="7" xfId="0" applyFont="1" applyFill="1" applyBorder="1" applyAlignment="1">
      <alignment horizontal="center" wrapText="1"/>
    </xf>
    <xf numFmtId="3" fontId="0" fillId="23" borderId="0" xfId="0" applyNumberFormat="1" applyFill="1"/>
    <xf numFmtId="165" fontId="0" fillId="23" borderId="0" xfId="1" applyNumberFormat="1" applyFont="1" applyFill="1"/>
    <xf numFmtId="0" fontId="0" fillId="23" borderId="0" xfId="0" applyNumberFormat="1" applyFill="1"/>
    <xf numFmtId="165" fontId="2" fillId="23" borderId="0" xfId="1" applyNumberFormat="1" applyFont="1" applyFill="1"/>
    <xf numFmtId="3" fontId="2" fillId="23" borderId="0" xfId="0" applyNumberFormat="1" applyFont="1" applyFill="1"/>
    <xf numFmtId="166" fontId="2" fillId="23" borderId="0" xfId="2" applyNumberFormat="1" applyFont="1" applyFill="1"/>
    <xf numFmtId="0" fontId="0" fillId="23" borderId="0" xfId="0" applyFill="1" applyBorder="1"/>
    <xf numFmtId="3" fontId="2" fillId="23" borderId="0" xfId="0" applyNumberFormat="1" applyFont="1" applyFill="1" applyBorder="1"/>
    <xf numFmtId="0" fontId="0" fillId="23" borderId="0" xfId="0" applyFill="1"/>
    <xf numFmtId="3" fontId="0" fillId="23" borderId="5" xfId="0" applyNumberFormat="1" applyFill="1" applyBorder="1"/>
    <xf numFmtId="0" fontId="0" fillId="23" borderId="5" xfId="0" applyFill="1" applyBorder="1"/>
    <xf numFmtId="3" fontId="2" fillId="23" borderId="5" xfId="0" applyNumberFormat="1" applyFont="1" applyFill="1" applyBorder="1"/>
    <xf numFmtId="0" fontId="26" fillId="23" borderId="0" xfId="0" applyFont="1" applyFill="1" applyAlignment="1">
      <alignment horizontal="left"/>
    </xf>
    <xf numFmtId="0" fontId="2" fillId="24" borderId="7" xfId="0" applyFont="1" applyFill="1" applyBorder="1" applyAlignment="1">
      <alignment horizontal="center" wrapText="1"/>
    </xf>
    <xf numFmtId="168" fontId="2" fillId="24" borderId="0" xfId="1" applyNumberFormat="1" applyFont="1" applyFill="1"/>
    <xf numFmtId="165" fontId="0" fillId="24" borderId="0" xfId="1" applyNumberFormat="1" applyFont="1" applyFill="1"/>
    <xf numFmtId="165" fontId="2" fillId="24" borderId="0" xfId="1" applyNumberFormat="1" applyFont="1" applyFill="1"/>
    <xf numFmtId="3" fontId="2" fillId="24" borderId="0" xfId="0" applyNumberFormat="1" applyFont="1" applyFill="1"/>
    <xf numFmtId="166" fontId="2" fillId="24" borderId="0" xfId="2" applyNumberFormat="1" applyFont="1" applyFill="1"/>
    <xf numFmtId="168" fontId="2" fillId="24" borderId="0" xfId="1" applyNumberFormat="1" applyFont="1" applyFill="1" applyBorder="1"/>
    <xf numFmtId="0" fontId="0" fillId="24" borderId="0" xfId="0" applyFill="1" applyBorder="1"/>
    <xf numFmtId="3" fontId="2" fillId="24" borderId="0" xfId="0" applyNumberFormat="1" applyFont="1" applyFill="1" applyBorder="1"/>
    <xf numFmtId="0" fontId="0" fillId="24" borderId="0" xfId="0" applyFill="1"/>
    <xf numFmtId="168" fontId="2" fillId="24" borderId="5" xfId="1" applyNumberFormat="1" applyFont="1" applyFill="1" applyBorder="1"/>
    <xf numFmtId="165" fontId="0" fillId="24" borderId="5" xfId="1" applyNumberFormat="1" applyFont="1" applyFill="1" applyBorder="1"/>
    <xf numFmtId="0" fontId="0" fillId="24" borderId="5" xfId="0" applyFill="1" applyBorder="1"/>
    <xf numFmtId="3" fontId="2" fillId="24" borderId="5" xfId="0" applyNumberFormat="1" applyFont="1" applyFill="1" applyBorder="1"/>
    <xf numFmtId="0" fontId="2" fillId="24" borderId="0" xfId="0" applyFont="1" applyFill="1"/>
    <xf numFmtId="165" fontId="1" fillId="24" borderId="0" xfId="1" applyNumberFormat="1" applyFont="1" applyFill="1"/>
    <xf numFmtId="165" fontId="2" fillId="24" borderId="0" xfId="0" applyNumberFormat="1" applyFont="1" applyFill="1" applyAlignment="1">
      <alignment horizontal="center"/>
    </xf>
    <xf numFmtId="165" fontId="2" fillId="24" borderId="5" xfId="0" applyNumberFormat="1" applyFont="1" applyFill="1" applyBorder="1" applyAlignment="1">
      <alignment horizontal="center"/>
    </xf>
    <xf numFmtId="0" fontId="2" fillId="25" borderId="7" xfId="0" applyFont="1" applyFill="1" applyBorder="1" applyAlignment="1">
      <alignment horizontal="center" wrapText="1"/>
    </xf>
    <xf numFmtId="165" fontId="2" fillId="25" borderId="0" xfId="1" applyNumberFormat="1" applyFont="1" applyFill="1"/>
    <xf numFmtId="165" fontId="0" fillId="25" borderId="0" xfId="1" applyNumberFormat="1" applyFont="1" applyFill="1"/>
    <xf numFmtId="165" fontId="0" fillId="25" borderId="0" xfId="0" applyNumberFormat="1" applyFill="1" applyAlignment="1">
      <alignment horizontal="center"/>
    </xf>
    <xf numFmtId="3" fontId="2" fillId="25" borderId="0" xfId="0" applyNumberFormat="1" applyFont="1" applyFill="1"/>
    <xf numFmtId="166" fontId="2" fillId="25" borderId="0" xfId="2" applyNumberFormat="1" applyFont="1" applyFill="1"/>
    <xf numFmtId="165" fontId="2" fillId="25" borderId="0" xfId="1" applyNumberFormat="1" applyFont="1" applyFill="1" applyBorder="1"/>
    <xf numFmtId="0" fontId="0" fillId="25" borderId="0" xfId="0" applyFill="1" applyBorder="1"/>
    <xf numFmtId="3" fontId="2" fillId="25" borderId="0" xfId="0" applyNumberFormat="1" applyFont="1" applyFill="1" applyBorder="1"/>
    <xf numFmtId="0" fontId="0" fillId="25" borderId="0" xfId="0" applyFill="1"/>
    <xf numFmtId="165" fontId="2" fillId="25" borderId="5" xfId="1" applyNumberFormat="1" applyFont="1" applyFill="1" applyBorder="1"/>
    <xf numFmtId="165" fontId="0" fillId="25" borderId="5" xfId="1" applyNumberFormat="1" applyFont="1" applyFill="1" applyBorder="1"/>
    <xf numFmtId="0" fontId="0" fillId="25" borderId="5" xfId="0" applyFill="1" applyBorder="1"/>
    <xf numFmtId="165" fontId="0" fillId="25" borderId="5" xfId="0" applyNumberFormat="1" applyFill="1" applyBorder="1" applyAlignment="1">
      <alignment horizontal="center"/>
    </xf>
    <xf numFmtId="3" fontId="2" fillId="25" borderId="5" xfId="0" applyNumberFormat="1" applyFont="1" applyFill="1" applyBorder="1"/>
    <xf numFmtId="0" fontId="2" fillId="25" borderId="0" xfId="0" applyFont="1" applyFill="1"/>
    <xf numFmtId="165" fontId="2" fillId="23" borderId="0" xfId="0" applyNumberFormat="1" applyFont="1" applyFill="1" applyAlignment="1">
      <alignment horizontal="center"/>
    </xf>
    <xf numFmtId="165" fontId="2" fillId="23" borderId="0" xfId="1" applyNumberFormat="1" applyFont="1" applyFill="1" applyBorder="1"/>
    <xf numFmtId="165" fontId="0" fillId="23" borderId="0" xfId="1" applyNumberFormat="1" applyFont="1" applyFill="1" applyBorder="1"/>
    <xf numFmtId="165" fontId="2" fillId="23" borderId="0" xfId="0" applyNumberFormat="1" applyFont="1" applyFill="1" applyBorder="1" applyAlignment="1">
      <alignment horizontal="center"/>
    </xf>
    <xf numFmtId="165" fontId="2" fillId="23" borderId="5" xfId="1" applyNumberFormat="1" applyFont="1" applyFill="1" applyBorder="1"/>
    <xf numFmtId="165" fontId="0" fillId="23" borderId="5" xfId="1" applyNumberFormat="1" applyFont="1" applyFill="1" applyBorder="1"/>
    <xf numFmtId="165" fontId="2" fillId="23" borderId="5" xfId="0" applyNumberFormat="1" applyFont="1" applyFill="1" applyBorder="1" applyAlignment="1">
      <alignment horizontal="center"/>
    </xf>
    <xf numFmtId="0" fontId="2" fillId="23" borderId="0" xfId="0" applyFont="1" applyFill="1"/>
    <xf numFmtId="166" fontId="0" fillId="23" borderId="0" xfId="2" applyNumberFormat="1" applyFont="1" applyFill="1"/>
    <xf numFmtId="165" fontId="2" fillId="25" borderId="0" xfId="0" applyNumberFormat="1" applyFont="1" applyFill="1" applyAlignment="1">
      <alignment horizontal="center"/>
    </xf>
    <xf numFmtId="165" fontId="2" fillId="25" borderId="0" xfId="0" applyNumberFormat="1" applyFont="1" applyFill="1" applyBorder="1" applyAlignment="1">
      <alignment horizontal="center"/>
    </xf>
    <xf numFmtId="165" fontId="2" fillId="25" borderId="5" xfId="0" applyNumberFormat="1" applyFont="1" applyFill="1" applyBorder="1" applyAlignment="1">
      <alignment horizontal="center"/>
    </xf>
    <xf numFmtId="165" fontId="1" fillId="24" borderId="5" xfId="1" applyNumberFormat="1" applyFont="1" applyFill="1" applyBorder="1"/>
    <xf numFmtId="0" fontId="2" fillId="0" borderId="0" xfId="0" applyFont="1" applyAlignment="1">
      <alignment horizontal="center" vertical="center" wrapText="1"/>
    </xf>
    <xf numFmtId="165" fontId="3" fillId="0" borderId="0" xfId="1" applyNumberFormat="1" applyFont="1"/>
    <xf numFmtId="166" fontId="3" fillId="0" borderId="0" xfId="2" applyNumberFormat="1" applyFont="1"/>
    <xf numFmtId="0" fontId="15" fillId="21" borderId="0" xfId="3" applyFont="1" applyFill="1" applyAlignment="1">
      <alignment horizontal="center"/>
    </xf>
    <xf numFmtId="165" fontId="27" fillId="23" borderId="0" xfId="1" applyNumberFormat="1" applyFont="1" applyFill="1"/>
    <xf numFmtId="166" fontId="27" fillId="23" borderId="0" xfId="2" applyNumberFormat="1" applyFont="1" applyFill="1"/>
    <xf numFmtId="165" fontId="27" fillId="24" borderId="0" xfId="1" applyNumberFormat="1" applyFont="1" applyFill="1"/>
    <xf numFmtId="166" fontId="27" fillId="24" borderId="0" xfId="2" applyNumberFormat="1" applyFont="1" applyFill="1"/>
    <xf numFmtId="165" fontId="27" fillId="25" borderId="0" xfId="1" applyNumberFormat="1" applyFont="1" applyFill="1"/>
    <xf numFmtId="166" fontId="27" fillId="25" borderId="0" xfId="2" applyNumberFormat="1" applyFont="1" applyFill="1"/>
    <xf numFmtId="165" fontId="28" fillId="0" borderId="0" xfId="0" applyNumberFormat="1" applyFont="1" applyFill="1"/>
    <xf numFmtId="0" fontId="2" fillId="0" borderId="7" xfId="0" applyFont="1" applyFill="1" applyBorder="1" applyAlignment="1">
      <alignment horizontal="center" wrapText="1"/>
    </xf>
    <xf numFmtId="3" fontId="2" fillId="0" borderId="0" xfId="0" applyNumberFormat="1" applyFont="1" applyFill="1"/>
    <xf numFmtId="166" fontId="2" fillId="0" borderId="0" xfId="2" applyNumberFormat="1" applyFont="1" applyFill="1"/>
    <xf numFmtId="3" fontId="2" fillId="0" borderId="0" xfId="0" applyNumberFormat="1" applyFont="1" applyFill="1" applyBorder="1"/>
    <xf numFmtId="3" fontId="2" fillId="0" borderId="5" xfId="0" applyNumberFormat="1" applyFont="1" applyFill="1" applyBorder="1"/>
    <xf numFmtId="0" fontId="0" fillId="0" borderId="0" xfId="0" applyFill="1"/>
    <xf numFmtId="165" fontId="27" fillId="0" borderId="0" xfId="1" applyNumberFormat="1" applyFont="1" applyFill="1"/>
    <xf numFmtId="0" fontId="3" fillId="0" borderId="0" xfId="3" applyFill="1"/>
    <xf numFmtId="164" fontId="1" fillId="0" borderId="0" xfId="43" applyNumberFormat="1" applyFill="1"/>
    <xf numFmtId="0" fontId="2" fillId="24" borderId="6" xfId="0" applyFont="1" applyFill="1" applyBorder="1" applyAlignment="1">
      <alignment horizontal="center"/>
    </xf>
    <xf numFmtId="0" fontId="2" fillId="25" borderId="6" xfId="0" applyFont="1" applyFill="1" applyBorder="1" applyAlignment="1">
      <alignment horizontal="center"/>
    </xf>
    <xf numFmtId="0" fontId="2" fillId="23" borderId="6" xfId="0" applyFont="1" applyFill="1" applyBorder="1" applyAlignment="1">
      <alignment horizontal="center"/>
    </xf>
    <xf numFmtId="0" fontId="2" fillId="23" borderId="0" xfId="0" applyFont="1" applyFill="1" applyAlignment="1">
      <alignment horizontal="center"/>
    </xf>
    <xf numFmtId="0" fontId="13" fillId="21" borderId="5" xfId="3" applyFont="1" applyFill="1" applyBorder="1" applyAlignment="1">
      <alignment horizontal="center"/>
    </xf>
    <xf numFmtId="0" fontId="15" fillId="21" borderId="0" xfId="3" applyFont="1" applyFill="1" applyAlignment="1">
      <alignment horizontal="center"/>
    </xf>
    <xf numFmtId="0" fontId="15" fillId="21" borderId="5" xfId="3" applyFont="1" applyFill="1" applyBorder="1" applyAlignment="1">
      <alignment horizontal="center"/>
    </xf>
    <xf numFmtId="0" fontId="22" fillId="21" borderId="0" xfId="3" applyFont="1" applyFill="1" applyAlignment="1">
      <alignment horizontal="center"/>
    </xf>
  </cellXfs>
  <cellStyles count="45">
    <cellStyle name="Comma" xfId="1" builtinId="3"/>
    <cellStyle name="Normal" xfId="0" builtinId="0"/>
    <cellStyle name="Normal 2" xfId="3"/>
    <cellStyle name="Normal 3" xfId="43"/>
    <cellStyle name="Percent" xfId="2" builtinId="5"/>
    <cellStyle name="SAPBEXaggData" xfId="4"/>
    <cellStyle name="SAPBEXaggDataEmph" xfId="5"/>
    <cellStyle name="SAPBEXaggItem" xfId="6"/>
    <cellStyle name="SAPBEXaggItemX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Text" xfId="23"/>
    <cellStyle name="SAPBEXHLevel0" xfId="24"/>
    <cellStyle name="SAPBEXHLevel0X" xfId="25"/>
    <cellStyle name="SAPBEXHLevel1" xfId="26"/>
    <cellStyle name="SAPBEXHLevel1X" xfId="27"/>
    <cellStyle name="SAPBEXHLevel2" xfId="28"/>
    <cellStyle name="SAPBEXHLevel2X" xfId="29"/>
    <cellStyle name="SAPBEXHLevel3" xfId="30"/>
    <cellStyle name="SAPBEXHLevel3X" xfId="31"/>
    <cellStyle name="SAPBEXinputData" xfId="44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X" xfId="39"/>
    <cellStyle name="SAPBEXtitle" xfId="40"/>
    <cellStyle name="SAPBEXundefined" xfId="41"/>
    <cellStyle name="Style 1" xfId="42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Comm</a:t>
            </a:r>
            <a:r>
              <a:rPr lang="en-US" baseline="0"/>
              <a:t> Sales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462467191601049"/>
          <c:y val="0.10155732420245511"/>
          <c:w val="0.82163648293963254"/>
          <c:h val="0.6837405220180811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numRef>
              <c:f>'Total Monthly SALES'!$A$6:$A$113</c:f>
              <c:numCache>
                <c:formatCode>General</c:formatCode>
                <c:ptCount val="108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  <c:pt idx="80">
                  <c:v>2016</c:v>
                </c:pt>
                <c:pt idx="81">
                  <c:v>2016</c:v>
                </c:pt>
                <c:pt idx="82">
                  <c:v>2016</c:v>
                </c:pt>
                <c:pt idx="83">
                  <c:v>2016</c:v>
                </c:pt>
                <c:pt idx="84">
                  <c:v>2017</c:v>
                </c:pt>
                <c:pt idx="85">
                  <c:v>2017</c:v>
                </c:pt>
                <c:pt idx="86">
                  <c:v>2017</c:v>
                </c:pt>
                <c:pt idx="87">
                  <c:v>2017</c:v>
                </c:pt>
                <c:pt idx="88">
                  <c:v>2017</c:v>
                </c:pt>
                <c:pt idx="89">
                  <c:v>2017</c:v>
                </c:pt>
                <c:pt idx="90">
                  <c:v>2017</c:v>
                </c:pt>
                <c:pt idx="91">
                  <c:v>2017</c:v>
                </c:pt>
                <c:pt idx="92">
                  <c:v>2017</c:v>
                </c:pt>
                <c:pt idx="93">
                  <c:v>2017</c:v>
                </c:pt>
                <c:pt idx="94">
                  <c:v>2017</c:v>
                </c:pt>
                <c:pt idx="95">
                  <c:v>2017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</c:numCache>
            </c:numRef>
          </c:cat>
          <c:val>
            <c:numRef>
              <c:f>'Total Monthly SALES'!$AF$6:$AF$77</c:f>
              <c:numCache>
                <c:formatCode>_(* #,##0_);_(* \(#,##0\);_(* "-"??_);_(@_)</c:formatCode>
                <c:ptCount val="72"/>
                <c:pt idx="0">
                  <c:v>3588072.0110000004</c:v>
                </c:pt>
                <c:pt idx="1">
                  <c:v>3201547.9289999995</c:v>
                </c:pt>
                <c:pt idx="2">
                  <c:v>3072576.7620000001</c:v>
                </c:pt>
                <c:pt idx="3">
                  <c:v>3245212.0120000001</c:v>
                </c:pt>
                <c:pt idx="4">
                  <c:v>3686740.9049999998</c:v>
                </c:pt>
                <c:pt idx="5">
                  <c:v>4150599.8139999993</c:v>
                </c:pt>
                <c:pt idx="6">
                  <c:v>4239946.3930000002</c:v>
                </c:pt>
                <c:pt idx="7">
                  <c:v>4182914.2820000006</c:v>
                </c:pt>
                <c:pt idx="8">
                  <c:v>4216695.9620000003</c:v>
                </c:pt>
                <c:pt idx="9">
                  <c:v>3893832.5960000004</c:v>
                </c:pt>
                <c:pt idx="10">
                  <c:v>3608841.5650000004</c:v>
                </c:pt>
                <c:pt idx="11">
                  <c:v>3457175.7659999998</c:v>
                </c:pt>
                <c:pt idx="12">
                  <c:v>3391263.1809999999</c:v>
                </c:pt>
                <c:pt idx="13">
                  <c:v>3153069.6580000003</c:v>
                </c:pt>
                <c:pt idx="14">
                  <c:v>3308624.5300000003</c:v>
                </c:pt>
                <c:pt idx="15">
                  <c:v>3733380.5019999999</c:v>
                </c:pt>
                <c:pt idx="16">
                  <c:v>3800633.9669999997</c:v>
                </c:pt>
                <c:pt idx="17">
                  <c:v>4124100.2540000002</c:v>
                </c:pt>
                <c:pt idx="18">
                  <c:v>4084168.5459999996</c:v>
                </c:pt>
                <c:pt idx="19">
                  <c:v>4165023.1720000003</c:v>
                </c:pt>
                <c:pt idx="20">
                  <c:v>4401250.534</c:v>
                </c:pt>
                <c:pt idx="21">
                  <c:v>3896890.9369999999</c:v>
                </c:pt>
                <c:pt idx="22">
                  <c:v>3478005.8689999999</c:v>
                </c:pt>
                <c:pt idx="23">
                  <c:v>3515879.8470000001</c:v>
                </c:pt>
                <c:pt idx="24">
                  <c:v>3546422.6979999999</c:v>
                </c:pt>
                <c:pt idx="25">
                  <c:v>3282168.5829999996</c:v>
                </c:pt>
                <c:pt idx="26">
                  <c:v>3475976.682</c:v>
                </c:pt>
                <c:pt idx="27">
                  <c:v>3670592.2629999998</c:v>
                </c:pt>
                <c:pt idx="28">
                  <c:v>3715830.844</c:v>
                </c:pt>
                <c:pt idx="29">
                  <c:v>4061134.4629999995</c:v>
                </c:pt>
                <c:pt idx="30">
                  <c:v>4139492.0020000008</c:v>
                </c:pt>
                <c:pt idx="31">
                  <c:v>4184881.2319999998</c:v>
                </c:pt>
                <c:pt idx="32">
                  <c:v>4147214.2620000001</c:v>
                </c:pt>
                <c:pt idx="33">
                  <c:v>4033820.1739999996</c:v>
                </c:pt>
                <c:pt idx="34">
                  <c:v>3536667.7379999999</c:v>
                </c:pt>
                <c:pt idx="35">
                  <c:v>3426057.7949999999</c:v>
                </c:pt>
                <c:pt idx="36">
                  <c:v>3534822.719</c:v>
                </c:pt>
                <c:pt idx="37">
                  <c:v>3346761.4929999998</c:v>
                </c:pt>
                <c:pt idx="38">
                  <c:v>3193801.7309999997</c:v>
                </c:pt>
                <c:pt idx="39">
                  <c:v>3498692.5440000002</c:v>
                </c:pt>
                <c:pt idx="40">
                  <c:v>3863495.4659999995</c:v>
                </c:pt>
                <c:pt idx="41">
                  <c:v>3924772.2430000002</c:v>
                </c:pt>
                <c:pt idx="42">
                  <c:v>4031954.55</c:v>
                </c:pt>
                <c:pt idx="43">
                  <c:v>4234305.7750000004</c:v>
                </c:pt>
                <c:pt idx="44">
                  <c:v>4360095.1730000004</c:v>
                </c:pt>
                <c:pt idx="45">
                  <c:v>3926697.514</c:v>
                </c:pt>
                <c:pt idx="46">
                  <c:v>3661289.9566627122</c:v>
                </c:pt>
                <c:pt idx="47">
                  <c:v>3612268.7091018925</c:v>
                </c:pt>
                <c:pt idx="48">
                  <c:v>3424463.4156107227</c:v>
                </c:pt>
                <c:pt idx="49">
                  <c:v>3410427.5967144081</c:v>
                </c:pt>
                <c:pt idx="50">
                  <c:v>3466560.3506049062</c:v>
                </c:pt>
                <c:pt idx="51">
                  <c:v>3566125.4064351381</c:v>
                </c:pt>
                <c:pt idx="52">
                  <c:v>3778557.4128577574</c:v>
                </c:pt>
                <c:pt idx="53">
                  <c:v>4028163.6241058265</c:v>
                </c:pt>
                <c:pt idx="54">
                  <c:v>4199255.0966793625</c:v>
                </c:pt>
                <c:pt idx="55">
                  <c:v>4299617.5371797048</c:v>
                </c:pt>
                <c:pt idx="56">
                  <c:v>4225526.939931022</c:v>
                </c:pt>
                <c:pt idx="57">
                  <c:v>4044752.8635171098</c:v>
                </c:pt>
                <c:pt idx="58">
                  <c:v>3767770.2676460682</c:v>
                </c:pt>
                <c:pt idx="59">
                  <c:v>3708332.4938546079</c:v>
                </c:pt>
              </c:numCache>
            </c:numRef>
          </c:val>
          <c:smooth val="0"/>
        </c:ser>
        <c:ser>
          <c:idx val="1"/>
          <c:order val="1"/>
          <c:tx>
            <c:v>Pred</c:v>
          </c:tx>
          <c:marker>
            <c:symbol val="none"/>
          </c:marker>
          <c:cat>
            <c:numRef>
              <c:f>'Total Monthly SALES'!$A$6:$A$113</c:f>
              <c:numCache>
                <c:formatCode>General</c:formatCode>
                <c:ptCount val="108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  <c:pt idx="80">
                  <c:v>2016</c:v>
                </c:pt>
                <c:pt idx="81">
                  <c:v>2016</c:v>
                </c:pt>
                <c:pt idx="82">
                  <c:v>2016</c:v>
                </c:pt>
                <c:pt idx="83">
                  <c:v>2016</c:v>
                </c:pt>
                <c:pt idx="84">
                  <c:v>2017</c:v>
                </c:pt>
                <c:pt idx="85">
                  <c:v>2017</c:v>
                </c:pt>
                <c:pt idx="86">
                  <c:v>2017</c:v>
                </c:pt>
                <c:pt idx="87">
                  <c:v>2017</c:v>
                </c:pt>
                <c:pt idx="88">
                  <c:v>2017</c:v>
                </c:pt>
                <c:pt idx="89">
                  <c:v>2017</c:v>
                </c:pt>
                <c:pt idx="90">
                  <c:v>2017</c:v>
                </c:pt>
                <c:pt idx="91">
                  <c:v>2017</c:v>
                </c:pt>
                <c:pt idx="92">
                  <c:v>2017</c:v>
                </c:pt>
                <c:pt idx="93">
                  <c:v>2017</c:v>
                </c:pt>
                <c:pt idx="94">
                  <c:v>2017</c:v>
                </c:pt>
                <c:pt idx="95">
                  <c:v>2017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</c:numCache>
            </c:numRef>
          </c:cat>
          <c:val>
            <c:numRef>
              <c:f>'Total Monthly SALES'!$AH$6:$AH$65</c:f>
              <c:numCache>
                <c:formatCode>_(* #,##0_);_(* \(#,##0\);_(* "-"??_);_(@_)</c:formatCode>
                <c:ptCount val="60"/>
                <c:pt idx="0">
                  <c:v>3446248.5906237741</c:v>
                </c:pt>
                <c:pt idx="1">
                  <c:v>3368889.6332436381</c:v>
                </c:pt>
                <c:pt idx="2">
                  <c:v>3292329.7201827648</c:v>
                </c:pt>
                <c:pt idx="3">
                  <c:v>3316523.250814552</c:v>
                </c:pt>
                <c:pt idx="4">
                  <c:v>3664753.7091520517</c:v>
                </c:pt>
                <c:pt idx="5">
                  <c:v>4109739.731624777</c:v>
                </c:pt>
                <c:pt idx="6">
                  <c:v>4298561.4849247579</c:v>
                </c:pt>
                <c:pt idx="7">
                  <c:v>4275695.2908453196</c:v>
                </c:pt>
                <c:pt idx="8">
                  <c:v>4221419.0577269923</c:v>
                </c:pt>
                <c:pt idx="9">
                  <c:v>3963294.9142193589</c:v>
                </c:pt>
                <c:pt idx="10">
                  <c:v>3601384.2641456937</c:v>
                </c:pt>
                <c:pt idx="11">
                  <c:v>3643533.3951233821</c:v>
                </c:pt>
                <c:pt idx="12">
                  <c:v>3314455.9110092595</c:v>
                </c:pt>
                <c:pt idx="13">
                  <c:v>3378324.880982948</c:v>
                </c:pt>
                <c:pt idx="14">
                  <c:v>3389187.0156695452</c:v>
                </c:pt>
                <c:pt idx="15">
                  <c:v>3632010.1524769072</c:v>
                </c:pt>
                <c:pt idx="16">
                  <c:v>3904549.4372631661</c:v>
                </c:pt>
                <c:pt idx="17">
                  <c:v>4051421.9075336885</c:v>
                </c:pt>
                <c:pt idx="18">
                  <c:v>4283157.1626565028</c:v>
                </c:pt>
                <c:pt idx="19">
                  <c:v>4249681.8736446574</c:v>
                </c:pt>
                <c:pt idx="20">
                  <c:v>4157454.9057639958</c:v>
                </c:pt>
                <c:pt idx="21">
                  <c:v>3957193.7540454683</c:v>
                </c:pt>
                <c:pt idx="22">
                  <c:v>3584706.3467470109</c:v>
                </c:pt>
                <c:pt idx="23">
                  <c:v>3554673.5870554713</c:v>
                </c:pt>
                <c:pt idx="24">
                  <c:v>3366002.4849761501</c:v>
                </c:pt>
                <c:pt idx="25">
                  <c:v>3383029.2282081866</c:v>
                </c:pt>
                <c:pt idx="26">
                  <c:v>3408353.3355145282</c:v>
                </c:pt>
                <c:pt idx="27">
                  <c:v>3524277.8729087496</c:v>
                </c:pt>
                <c:pt idx="28">
                  <c:v>3714465.7626063009</c:v>
                </c:pt>
                <c:pt idx="29">
                  <c:v>3939028.1802324741</c:v>
                </c:pt>
                <c:pt idx="30">
                  <c:v>4138090.1197903831</c:v>
                </c:pt>
                <c:pt idx="31">
                  <c:v>4209918.0291914344</c:v>
                </c:pt>
                <c:pt idx="32">
                  <c:v>4127041.0323877786</c:v>
                </c:pt>
                <c:pt idx="33">
                  <c:v>3958157.3060962767</c:v>
                </c:pt>
                <c:pt idx="34">
                  <c:v>3627386.823164599</c:v>
                </c:pt>
                <c:pt idx="35">
                  <c:v>3513001.0301807355</c:v>
                </c:pt>
                <c:pt idx="36">
                  <c:v>3370982.2023618678</c:v>
                </c:pt>
                <c:pt idx="37">
                  <c:v>3436635.4094719472</c:v>
                </c:pt>
                <c:pt idx="38">
                  <c:v>3188522.8546455265</c:v>
                </c:pt>
                <c:pt idx="39">
                  <c:v>3484641.8218006236</c:v>
                </c:pt>
                <c:pt idx="40">
                  <c:v>3688028.6575865117</c:v>
                </c:pt>
                <c:pt idx="41">
                  <c:v>3938333.2287780563</c:v>
                </c:pt>
                <c:pt idx="42">
                  <c:v>4088427.2046161513</c:v>
                </c:pt>
                <c:pt idx="43">
                  <c:v>4166740.7160449945</c:v>
                </c:pt>
                <c:pt idx="44">
                  <c:v>4149860.6585287624</c:v>
                </c:pt>
                <c:pt idx="45">
                  <c:v>4004617.0973863318</c:v>
                </c:pt>
                <c:pt idx="46">
                  <c:v>3661289.9566627122</c:v>
                </c:pt>
                <c:pt idx="47">
                  <c:v>3612268.7091018925</c:v>
                </c:pt>
                <c:pt idx="48">
                  <c:v>3424463.4156107227</c:v>
                </c:pt>
                <c:pt idx="49">
                  <c:v>3410427.5967144081</c:v>
                </c:pt>
                <c:pt idx="50">
                  <c:v>3466560.3506049062</c:v>
                </c:pt>
                <c:pt idx="51">
                  <c:v>3566125.4064351381</c:v>
                </c:pt>
                <c:pt idx="52">
                  <c:v>3778557.4128577574</c:v>
                </c:pt>
                <c:pt idx="53">
                  <c:v>4028163.6241058265</c:v>
                </c:pt>
                <c:pt idx="54">
                  <c:v>4199255.0966793625</c:v>
                </c:pt>
                <c:pt idx="55">
                  <c:v>4299617.5371797048</c:v>
                </c:pt>
                <c:pt idx="56">
                  <c:v>4225526.939931022</c:v>
                </c:pt>
                <c:pt idx="57">
                  <c:v>4044752.8635171098</c:v>
                </c:pt>
                <c:pt idx="58">
                  <c:v>3767770.2676460682</c:v>
                </c:pt>
                <c:pt idx="59">
                  <c:v>3708332.4938546079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'Total Monthly SALES'!$A$6:$A$113</c:f>
              <c:numCache>
                <c:formatCode>General</c:formatCode>
                <c:ptCount val="108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  <c:pt idx="80">
                  <c:v>2016</c:v>
                </c:pt>
                <c:pt idx="81">
                  <c:v>2016</c:v>
                </c:pt>
                <c:pt idx="82">
                  <c:v>2016</c:v>
                </c:pt>
                <c:pt idx="83">
                  <c:v>2016</c:v>
                </c:pt>
                <c:pt idx="84">
                  <c:v>2017</c:v>
                </c:pt>
                <c:pt idx="85">
                  <c:v>2017</c:v>
                </c:pt>
                <c:pt idx="86">
                  <c:v>2017</c:v>
                </c:pt>
                <c:pt idx="87">
                  <c:v>2017</c:v>
                </c:pt>
                <c:pt idx="88">
                  <c:v>2017</c:v>
                </c:pt>
                <c:pt idx="89">
                  <c:v>2017</c:v>
                </c:pt>
                <c:pt idx="90">
                  <c:v>2017</c:v>
                </c:pt>
                <c:pt idx="91">
                  <c:v>2017</c:v>
                </c:pt>
                <c:pt idx="92">
                  <c:v>2017</c:v>
                </c:pt>
                <c:pt idx="93">
                  <c:v>2017</c:v>
                </c:pt>
                <c:pt idx="94">
                  <c:v>2017</c:v>
                </c:pt>
                <c:pt idx="95">
                  <c:v>2017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</c:numCache>
            </c:numRef>
          </c:cat>
          <c:val>
            <c:numRef>
              <c:f>'Total Monthly SALES'!$AH$6:$AH$113</c:f>
              <c:numCache>
                <c:formatCode>_(* #,##0_);_(* \(#,##0\);_(* "-"??_);_(@_)</c:formatCode>
                <c:ptCount val="108"/>
                <c:pt idx="0">
                  <c:v>3446248.5906237741</c:v>
                </c:pt>
                <c:pt idx="1">
                  <c:v>3368889.6332436381</c:v>
                </c:pt>
                <c:pt idx="2">
                  <c:v>3292329.7201827648</c:v>
                </c:pt>
                <c:pt idx="3">
                  <c:v>3316523.250814552</c:v>
                </c:pt>
                <c:pt idx="4">
                  <c:v>3664753.7091520517</c:v>
                </c:pt>
                <c:pt idx="5">
                  <c:v>4109739.731624777</c:v>
                </c:pt>
                <c:pt idx="6">
                  <c:v>4298561.4849247579</c:v>
                </c:pt>
                <c:pt idx="7">
                  <c:v>4275695.2908453196</c:v>
                </c:pt>
                <c:pt idx="8">
                  <c:v>4221419.0577269923</c:v>
                </c:pt>
                <c:pt idx="9">
                  <c:v>3963294.9142193589</c:v>
                </c:pt>
                <c:pt idx="10">
                  <c:v>3601384.2641456937</c:v>
                </c:pt>
                <c:pt idx="11">
                  <c:v>3643533.3951233821</c:v>
                </c:pt>
                <c:pt idx="12">
                  <c:v>3314455.9110092595</c:v>
                </c:pt>
                <c:pt idx="13">
                  <c:v>3378324.880982948</c:v>
                </c:pt>
                <c:pt idx="14">
                  <c:v>3389187.0156695452</c:v>
                </c:pt>
                <c:pt idx="15">
                  <c:v>3632010.1524769072</c:v>
                </c:pt>
                <c:pt idx="16">
                  <c:v>3904549.4372631661</c:v>
                </c:pt>
                <c:pt idx="17">
                  <c:v>4051421.9075336885</c:v>
                </c:pt>
                <c:pt idx="18">
                  <c:v>4283157.1626565028</c:v>
                </c:pt>
                <c:pt idx="19">
                  <c:v>4249681.8736446574</c:v>
                </c:pt>
                <c:pt idx="20">
                  <c:v>4157454.9057639958</c:v>
                </c:pt>
                <c:pt idx="21">
                  <c:v>3957193.7540454683</c:v>
                </c:pt>
                <c:pt idx="22">
                  <c:v>3584706.3467470109</c:v>
                </c:pt>
                <c:pt idx="23">
                  <c:v>3554673.5870554713</c:v>
                </c:pt>
                <c:pt idx="24">
                  <c:v>3366002.4849761501</c:v>
                </c:pt>
                <c:pt idx="25">
                  <c:v>3383029.2282081866</c:v>
                </c:pt>
                <c:pt idx="26">
                  <c:v>3408353.3355145282</c:v>
                </c:pt>
                <c:pt idx="27">
                  <c:v>3524277.8729087496</c:v>
                </c:pt>
                <c:pt idx="28">
                  <c:v>3714465.7626063009</c:v>
                </c:pt>
                <c:pt idx="29">
                  <c:v>3939028.1802324741</c:v>
                </c:pt>
                <c:pt idx="30">
                  <c:v>4138090.1197903831</c:v>
                </c:pt>
                <c:pt idx="31">
                  <c:v>4209918.0291914344</c:v>
                </c:pt>
                <c:pt idx="32">
                  <c:v>4127041.0323877786</c:v>
                </c:pt>
                <c:pt idx="33">
                  <c:v>3958157.3060962767</c:v>
                </c:pt>
                <c:pt idx="34">
                  <c:v>3627386.823164599</c:v>
                </c:pt>
                <c:pt idx="35">
                  <c:v>3513001.0301807355</c:v>
                </c:pt>
                <c:pt idx="36">
                  <c:v>3370982.2023618678</c:v>
                </c:pt>
                <c:pt idx="37">
                  <c:v>3436635.4094719472</c:v>
                </c:pt>
                <c:pt idx="38">
                  <c:v>3188522.8546455265</c:v>
                </c:pt>
                <c:pt idx="39">
                  <c:v>3484641.8218006236</c:v>
                </c:pt>
                <c:pt idx="40">
                  <c:v>3688028.6575865117</c:v>
                </c:pt>
                <c:pt idx="41">
                  <c:v>3938333.2287780563</c:v>
                </c:pt>
                <c:pt idx="42">
                  <c:v>4088427.2046161513</c:v>
                </c:pt>
                <c:pt idx="43">
                  <c:v>4166740.7160449945</c:v>
                </c:pt>
                <c:pt idx="44">
                  <c:v>4149860.6585287624</c:v>
                </c:pt>
                <c:pt idx="45">
                  <c:v>4004617.0973863318</c:v>
                </c:pt>
                <c:pt idx="46">
                  <c:v>3661289.9566627122</c:v>
                </c:pt>
                <c:pt idx="47">
                  <c:v>3612268.7091018925</c:v>
                </c:pt>
                <c:pt idx="48">
                  <c:v>3424463.4156107227</c:v>
                </c:pt>
                <c:pt idx="49">
                  <c:v>3410427.5967144081</c:v>
                </c:pt>
                <c:pt idx="50">
                  <c:v>3466560.3506049062</c:v>
                </c:pt>
                <c:pt idx="51">
                  <c:v>3566125.4064351381</c:v>
                </c:pt>
                <c:pt idx="52">
                  <c:v>3778557.4128577574</c:v>
                </c:pt>
                <c:pt idx="53">
                  <c:v>4028163.6241058265</c:v>
                </c:pt>
                <c:pt idx="54">
                  <c:v>4199255.0966793625</c:v>
                </c:pt>
                <c:pt idx="55">
                  <c:v>4299617.5371797048</c:v>
                </c:pt>
                <c:pt idx="56">
                  <c:v>4225526.939931022</c:v>
                </c:pt>
                <c:pt idx="57">
                  <c:v>4044752.8635171098</c:v>
                </c:pt>
                <c:pt idx="58">
                  <c:v>3767770.2676460682</c:v>
                </c:pt>
                <c:pt idx="59">
                  <c:v>3708332.4938546079</c:v>
                </c:pt>
                <c:pt idx="60">
                  <c:v>3512154.699798652</c:v>
                </c:pt>
                <c:pt idx="61">
                  <c:v>3493008.5264642173</c:v>
                </c:pt>
                <c:pt idx="62">
                  <c:v>3545072.9480853365</c:v>
                </c:pt>
                <c:pt idx="63">
                  <c:v>3642710.2227863302</c:v>
                </c:pt>
                <c:pt idx="64">
                  <c:v>3854397.3318739221</c:v>
                </c:pt>
                <c:pt idx="65">
                  <c:v>4103625.166478395</c:v>
                </c:pt>
                <c:pt idx="66">
                  <c:v>4272945.3884621011</c:v>
                </c:pt>
                <c:pt idx="67">
                  <c:v>4370361.2688016202</c:v>
                </c:pt>
                <c:pt idx="68">
                  <c:v>4295540.0445696153</c:v>
                </c:pt>
                <c:pt idx="69">
                  <c:v>4112598.2072214466</c:v>
                </c:pt>
                <c:pt idx="70">
                  <c:v>3832781.7489749668</c:v>
                </c:pt>
                <c:pt idx="71">
                  <c:v>3771245.5381454509</c:v>
                </c:pt>
                <c:pt idx="72">
                  <c:v>3572401.0002566925</c:v>
                </c:pt>
                <c:pt idx="73">
                  <c:v>3551330.6563668563</c:v>
                </c:pt>
                <c:pt idx="74">
                  <c:v>3601288.0972435297</c:v>
                </c:pt>
                <c:pt idx="75">
                  <c:v>3697550.9410839705</c:v>
                </c:pt>
                <c:pt idx="76">
                  <c:v>3908541.1136157638</c:v>
                </c:pt>
                <c:pt idx="77">
                  <c:v>4157344.7439992833</c:v>
                </c:pt>
                <c:pt idx="78">
                  <c:v>4324688.6889082566</c:v>
                </c:pt>
                <c:pt idx="79">
                  <c:v>4420487.1253226735</c:v>
                </c:pt>
                <c:pt idx="80">
                  <c:v>4345555.2515518125</c:v>
                </c:pt>
                <c:pt idx="81">
                  <c:v>4162268.5930362544</c:v>
                </c:pt>
                <c:pt idx="82">
                  <c:v>3879773.8428264163</c:v>
                </c:pt>
                <c:pt idx="83">
                  <c:v>3816096.7730079605</c:v>
                </c:pt>
                <c:pt idx="84">
                  <c:v>3614341.074684124</c:v>
                </c:pt>
                <c:pt idx="85">
                  <c:v>3592312.2810796387</c:v>
                </c:pt>
                <c:pt idx="86">
                  <c:v>3641737.6520688725</c:v>
                </c:pt>
                <c:pt idx="87">
                  <c:v>3738438.2734689945</c:v>
                </c:pt>
                <c:pt idx="88">
                  <c:v>3950094.3941027857</c:v>
                </c:pt>
                <c:pt idx="89">
                  <c:v>4199284.4478316279</c:v>
                </c:pt>
                <c:pt idx="90">
                  <c:v>4366536.58223793</c:v>
                </c:pt>
                <c:pt idx="91">
                  <c:v>4460750.063810247</c:v>
                </c:pt>
                <c:pt idx="92">
                  <c:v>4384840.8083774662</c:v>
                </c:pt>
                <c:pt idx="93">
                  <c:v>4200096.2838675575</c:v>
                </c:pt>
                <c:pt idx="94">
                  <c:v>3914661.8131184834</c:v>
                </c:pt>
                <c:pt idx="95">
                  <c:v>3848670.3893115288</c:v>
                </c:pt>
                <c:pt idx="96">
                  <c:v>3643984.4202364474</c:v>
                </c:pt>
                <c:pt idx="97">
                  <c:v>3620438.6907915268</c:v>
                </c:pt>
                <c:pt idx="98">
                  <c:v>3668674.9918383192</c:v>
                </c:pt>
                <c:pt idx="99">
                  <c:v>3764587.8496957039</c:v>
                </c:pt>
                <c:pt idx="100">
                  <c:v>3976229.2729286333</c:v>
                </c:pt>
                <c:pt idx="101">
                  <c:v>4225331.3208934488</c:v>
                </c:pt>
                <c:pt idx="102">
                  <c:v>4391996.4051099047</c:v>
                </c:pt>
                <c:pt idx="103">
                  <c:v>4484868.622471326</c:v>
                </c:pt>
                <c:pt idx="104">
                  <c:v>4408336.1747331135</c:v>
                </c:pt>
                <c:pt idx="105">
                  <c:v>4221616.9683846617</c:v>
                </c:pt>
                <c:pt idx="106">
                  <c:v>3935418.1452805107</c:v>
                </c:pt>
                <c:pt idx="107">
                  <c:v>3869388.3340825466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01280"/>
        <c:axId val="88804352"/>
      </c:lineChart>
      <c:catAx>
        <c:axId val="888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04352"/>
        <c:crosses val="autoZero"/>
        <c:auto val="1"/>
        <c:lblAlgn val="ctr"/>
        <c:lblOffset val="100"/>
        <c:noMultiLvlLbl val="0"/>
      </c:catAx>
      <c:valAx>
        <c:axId val="88804352"/>
        <c:scaling>
          <c:orientation val="minMax"/>
          <c:min val="29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88012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Small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numRef>
              <c:f>'Total Monthly SALES'!$A$6:$A$65</c:f>
              <c:numCache>
                <c:formatCode>General</c:formatCode>
                <c:ptCount val="6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</c:numCache>
            </c:numRef>
          </c:cat>
          <c:val>
            <c:numRef>
              <c:f>'Total Monthly SALES'!$I$6:$I$65</c:f>
              <c:numCache>
                <c:formatCode>_(* #,##0_);_(* \(#,##0\);_(* "-"??_);_(@_)</c:formatCode>
                <c:ptCount val="60"/>
                <c:pt idx="0">
                  <c:v>443187.109</c:v>
                </c:pt>
                <c:pt idx="1">
                  <c:v>387237.05099999998</c:v>
                </c:pt>
                <c:pt idx="2">
                  <c:v>371891.23100000003</c:v>
                </c:pt>
                <c:pt idx="3">
                  <c:v>388729.86700000003</c:v>
                </c:pt>
                <c:pt idx="4">
                  <c:v>453491.38299999997</c:v>
                </c:pt>
                <c:pt idx="5">
                  <c:v>524965.92500000005</c:v>
                </c:pt>
                <c:pt idx="6">
                  <c:v>547704.446</c:v>
                </c:pt>
                <c:pt idx="7">
                  <c:v>540237.45299999998</c:v>
                </c:pt>
                <c:pt idx="8">
                  <c:v>535403.84400000004</c:v>
                </c:pt>
                <c:pt idx="9">
                  <c:v>482514.07699999999</c:v>
                </c:pt>
                <c:pt idx="10">
                  <c:v>442647.435</c:v>
                </c:pt>
                <c:pt idx="11">
                  <c:v>423893.022</c:v>
                </c:pt>
                <c:pt idx="12">
                  <c:v>419062.33399999997</c:v>
                </c:pt>
                <c:pt idx="13">
                  <c:v>381111.24300000002</c:v>
                </c:pt>
                <c:pt idx="14">
                  <c:v>405625.554</c:v>
                </c:pt>
                <c:pt idx="15">
                  <c:v>464704.68300000002</c:v>
                </c:pt>
                <c:pt idx="16">
                  <c:v>480655.897</c:v>
                </c:pt>
                <c:pt idx="17">
                  <c:v>530207.69299999997</c:v>
                </c:pt>
                <c:pt idx="18">
                  <c:v>530461.82799999998</c:v>
                </c:pt>
                <c:pt idx="19">
                  <c:v>545125.75199999998</c:v>
                </c:pt>
                <c:pt idx="20">
                  <c:v>565641.53599999996</c:v>
                </c:pt>
                <c:pt idx="21">
                  <c:v>492945.33</c:v>
                </c:pt>
                <c:pt idx="22">
                  <c:v>426622.73200000002</c:v>
                </c:pt>
                <c:pt idx="23">
                  <c:v>432211.614</c:v>
                </c:pt>
                <c:pt idx="24">
                  <c:v>441420.00099999999</c:v>
                </c:pt>
                <c:pt idx="25">
                  <c:v>405204.13199999998</c:v>
                </c:pt>
                <c:pt idx="26">
                  <c:v>438220.86599999998</c:v>
                </c:pt>
                <c:pt idx="27">
                  <c:v>469557.90600000002</c:v>
                </c:pt>
                <c:pt idx="28">
                  <c:v>471378.70400000003</c:v>
                </c:pt>
                <c:pt idx="29">
                  <c:v>530876.66500000004</c:v>
                </c:pt>
                <c:pt idx="30">
                  <c:v>541393.60400000005</c:v>
                </c:pt>
                <c:pt idx="31">
                  <c:v>557661.46200000006</c:v>
                </c:pt>
                <c:pt idx="32">
                  <c:v>537502.30700000003</c:v>
                </c:pt>
                <c:pt idx="33">
                  <c:v>513587.43400000001</c:v>
                </c:pt>
                <c:pt idx="34">
                  <c:v>441098.31199999998</c:v>
                </c:pt>
                <c:pt idx="35">
                  <c:v>421129.56800000003</c:v>
                </c:pt>
                <c:pt idx="36">
                  <c:v>436704.28600000002</c:v>
                </c:pt>
                <c:pt idx="37">
                  <c:v>417321.658</c:v>
                </c:pt>
                <c:pt idx="38">
                  <c:v>398998.326</c:v>
                </c:pt>
                <c:pt idx="39">
                  <c:v>439655.57500000001</c:v>
                </c:pt>
                <c:pt idx="40">
                  <c:v>491631.08399999997</c:v>
                </c:pt>
                <c:pt idx="41">
                  <c:v>508131.853</c:v>
                </c:pt>
                <c:pt idx="42">
                  <c:v>533410.63300000003</c:v>
                </c:pt>
                <c:pt idx="43">
                  <c:v>562486.01699999999</c:v>
                </c:pt>
                <c:pt idx="44">
                  <c:v>571604.11</c:v>
                </c:pt>
                <c:pt idx="45">
                  <c:v>511375.90700000001</c:v>
                </c:pt>
                <c:pt idx="46">
                  <c:v>479045.62300000002</c:v>
                </c:pt>
                <c:pt idx="47">
                  <c:v>461505.81699999998</c:v>
                </c:pt>
                <c:pt idx="48">
                  <c:v>457667.78700000001</c:v>
                </c:pt>
                <c:pt idx="49">
                  <c:v>423420.03200000001</c:v>
                </c:pt>
                <c:pt idx="50">
                  <c:v>426460.33799999999</c:v>
                </c:pt>
                <c:pt idx="51">
                  <c:v>450017.68400000001</c:v>
                </c:pt>
                <c:pt idx="52">
                  <c:v>515542.52799999999</c:v>
                </c:pt>
                <c:pt idx="53">
                  <c:v>587583.16479412571</c:v>
                </c:pt>
                <c:pt idx="54">
                  <c:v>619090.85460785194</c:v>
                </c:pt>
                <c:pt idx="55">
                  <c:v>641828.56706313253</c:v>
                </c:pt>
                <c:pt idx="56">
                  <c:v>624073.33673535369</c:v>
                </c:pt>
                <c:pt idx="57">
                  <c:v>590955.52470457449</c:v>
                </c:pt>
                <c:pt idx="58">
                  <c:v>539276.69078056351</c:v>
                </c:pt>
                <c:pt idx="59">
                  <c:v>518286.13331282523</c:v>
                </c:pt>
              </c:numCache>
            </c:numRef>
          </c:val>
          <c:smooth val="0"/>
        </c:ser>
        <c:ser>
          <c:idx val="1"/>
          <c:order val="1"/>
          <c:tx>
            <c:v>Pred</c:v>
          </c:tx>
          <c:marker>
            <c:symbol val="none"/>
          </c:marker>
          <c:cat>
            <c:numRef>
              <c:f>'Total Monthly SALES'!$A$6:$A$65</c:f>
              <c:numCache>
                <c:formatCode>General</c:formatCode>
                <c:ptCount val="6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</c:numCache>
            </c:numRef>
          </c:cat>
          <c:val>
            <c:numRef>
              <c:f>'Total Monthly SALES'!$M$6:$M$65</c:f>
              <c:numCache>
                <c:formatCode>_(* #,##0_);_(* \(#,##0\);_(* "-"??_);_(@_)</c:formatCode>
                <c:ptCount val="60"/>
                <c:pt idx="0">
                  <c:v>434528.22910535644</c:v>
                </c:pt>
                <c:pt idx="1">
                  <c:v>412614.40521728626</c:v>
                </c:pt>
                <c:pt idx="2">
                  <c:v>390257.41328896658</c:v>
                </c:pt>
                <c:pt idx="3">
                  <c:v>387846.49006432696</c:v>
                </c:pt>
                <c:pt idx="4">
                  <c:v>454355.50644659734</c:v>
                </c:pt>
                <c:pt idx="5">
                  <c:v>529674.3675898863</c:v>
                </c:pt>
                <c:pt idx="6">
                  <c:v>555734.70367160859</c:v>
                </c:pt>
                <c:pt idx="7">
                  <c:v>554983.35551159491</c:v>
                </c:pt>
                <c:pt idx="8">
                  <c:v>540637.17939367623</c:v>
                </c:pt>
                <c:pt idx="9">
                  <c:v>488965.61140460096</c:v>
                </c:pt>
                <c:pt idx="10">
                  <c:v>433300.85973645659</c:v>
                </c:pt>
                <c:pt idx="11">
                  <c:v>438612.54801549722</c:v>
                </c:pt>
                <c:pt idx="12">
                  <c:v>391942.69326148398</c:v>
                </c:pt>
                <c:pt idx="13">
                  <c:v>417045.90253965906</c:v>
                </c:pt>
                <c:pt idx="14">
                  <c:v>405415.40043292282</c:v>
                </c:pt>
                <c:pt idx="15">
                  <c:v>455465.88998505188</c:v>
                </c:pt>
                <c:pt idx="16">
                  <c:v>502616.38706809684</c:v>
                </c:pt>
                <c:pt idx="17">
                  <c:v>523026.24622558517</c:v>
                </c:pt>
                <c:pt idx="18">
                  <c:v>570134.57209686865</c:v>
                </c:pt>
                <c:pt idx="19">
                  <c:v>548619.66660106857</c:v>
                </c:pt>
                <c:pt idx="20">
                  <c:v>536618.94780258683</c:v>
                </c:pt>
                <c:pt idx="21">
                  <c:v>512815.95387824677</c:v>
                </c:pt>
                <c:pt idx="22">
                  <c:v>445122.82236240723</c:v>
                </c:pt>
                <c:pt idx="23">
                  <c:v>423703.46668916265</c:v>
                </c:pt>
                <c:pt idx="24">
                  <c:v>421176.50207128841</c:v>
                </c:pt>
                <c:pt idx="25">
                  <c:v>436903.26926778414</c:v>
                </c:pt>
                <c:pt idx="26">
                  <c:v>432319.6204214149</c:v>
                </c:pt>
                <c:pt idx="27">
                  <c:v>455845.61521400476</c:v>
                </c:pt>
                <c:pt idx="28">
                  <c:v>498786.03601111675</c:v>
                </c:pt>
                <c:pt idx="29">
                  <c:v>524015.28256823361</c:v>
                </c:pt>
                <c:pt idx="30">
                  <c:v>563906.50813006156</c:v>
                </c:pt>
                <c:pt idx="31">
                  <c:v>563999.48228287545</c:v>
                </c:pt>
                <c:pt idx="32">
                  <c:v>551219.00448120851</c:v>
                </c:pt>
                <c:pt idx="33">
                  <c:v>516632.53644534136</c:v>
                </c:pt>
                <c:pt idx="34">
                  <c:v>459713.38698216528</c:v>
                </c:pt>
                <c:pt idx="35">
                  <c:v>431841.44858744764</c:v>
                </c:pt>
                <c:pt idx="36">
                  <c:v>421960.1337715679</c:v>
                </c:pt>
                <c:pt idx="37">
                  <c:v>444553.82202586718</c:v>
                </c:pt>
                <c:pt idx="38">
                  <c:v>406359.36333884188</c:v>
                </c:pt>
                <c:pt idx="39">
                  <c:v>450575.16075450566</c:v>
                </c:pt>
                <c:pt idx="40">
                  <c:v>483778.62459044473</c:v>
                </c:pt>
                <c:pt idx="41">
                  <c:v>540898.27772171597</c:v>
                </c:pt>
                <c:pt idx="42">
                  <c:v>554254.41926699155</c:v>
                </c:pt>
                <c:pt idx="43">
                  <c:v>575055.57189958554</c:v>
                </c:pt>
                <c:pt idx="44">
                  <c:v>565585.75495622784</c:v>
                </c:pt>
                <c:pt idx="45">
                  <c:v>547045.59415704524</c:v>
                </c:pt>
                <c:pt idx="46">
                  <c:v>476861.66444852704</c:v>
                </c:pt>
                <c:pt idx="47">
                  <c:v>467335.78060328815</c:v>
                </c:pt>
                <c:pt idx="48">
                  <c:v>457014.14794912987</c:v>
                </c:pt>
                <c:pt idx="49">
                  <c:v>460137.84920772864</c:v>
                </c:pt>
                <c:pt idx="50">
                  <c:v>476039.93604140467</c:v>
                </c:pt>
                <c:pt idx="51">
                  <c:v>495547.43932677462</c:v>
                </c:pt>
                <c:pt idx="52">
                  <c:v>538618.68336967239</c:v>
                </c:pt>
                <c:pt idx="53">
                  <c:v>587583.16479412571</c:v>
                </c:pt>
                <c:pt idx="54">
                  <c:v>619090.85460785194</c:v>
                </c:pt>
                <c:pt idx="55">
                  <c:v>641828.56706313253</c:v>
                </c:pt>
                <c:pt idx="56">
                  <c:v>624073.33673535369</c:v>
                </c:pt>
                <c:pt idx="57">
                  <c:v>590955.52470457449</c:v>
                </c:pt>
                <c:pt idx="58">
                  <c:v>539276.69078056351</c:v>
                </c:pt>
                <c:pt idx="59">
                  <c:v>518286.13331282523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32256"/>
        <c:axId val="88859776"/>
      </c:lineChart>
      <c:catAx>
        <c:axId val="8883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59776"/>
        <c:crosses val="autoZero"/>
        <c:auto val="1"/>
        <c:lblAlgn val="ctr"/>
        <c:lblOffset val="100"/>
        <c:noMultiLvlLbl val="0"/>
      </c:catAx>
      <c:valAx>
        <c:axId val="88859776"/>
        <c:scaling>
          <c:orientation val="minMax"/>
          <c:min val="3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88322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Medium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'Total Monthly SALES'!$A$6:$A$47</c:f>
              <c:numCache>
                <c:formatCode>General</c:formatCode>
                <c:ptCount val="4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</c:numCache>
            </c:numRef>
          </c:cat>
          <c:val>
            <c:numRef>
              <c:f>'Total Monthly SALES'!$Q$6:$Q$47</c:f>
              <c:numCache>
                <c:formatCode>_(* #,##0_);_(* \(#,##0\);_(* "-"??_);_(@_)</c:formatCode>
                <c:ptCount val="42"/>
                <c:pt idx="0">
                  <c:v>1940722.4709999999</c:v>
                </c:pt>
                <c:pt idx="1">
                  <c:v>1725394.21</c:v>
                </c:pt>
                <c:pt idx="2">
                  <c:v>1648087.5449999999</c:v>
                </c:pt>
                <c:pt idx="3">
                  <c:v>1756228.3559999999</c:v>
                </c:pt>
                <c:pt idx="4">
                  <c:v>2008492.129</c:v>
                </c:pt>
                <c:pt idx="5">
                  <c:v>2267254.8089999999</c:v>
                </c:pt>
                <c:pt idx="6">
                  <c:v>2329971.8769999999</c:v>
                </c:pt>
                <c:pt idx="7">
                  <c:v>2296729.9750000001</c:v>
                </c:pt>
                <c:pt idx="8">
                  <c:v>2303519.8339999998</c:v>
                </c:pt>
                <c:pt idx="9">
                  <c:v>2107285.3820000002</c:v>
                </c:pt>
                <c:pt idx="10">
                  <c:v>1956001.5020000001</c:v>
                </c:pt>
                <c:pt idx="11">
                  <c:v>1861336.3030000001</c:v>
                </c:pt>
                <c:pt idx="12">
                  <c:v>1811578.0649999999</c:v>
                </c:pt>
                <c:pt idx="13">
                  <c:v>1670817.3419999999</c:v>
                </c:pt>
                <c:pt idx="14">
                  <c:v>1773394.76</c:v>
                </c:pt>
                <c:pt idx="15">
                  <c:v>2000760.838</c:v>
                </c:pt>
                <c:pt idx="16">
                  <c:v>2050514.1429999999</c:v>
                </c:pt>
                <c:pt idx="17">
                  <c:v>2235952.301</c:v>
                </c:pt>
                <c:pt idx="18">
                  <c:v>2226995.8629999999</c:v>
                </c:pt>
                <c:pt idx="19">
                  <c:v>2259666.2990000001</c:v>
                </c:pt>
                <c:pt idx="20">
                  <c:v>2388994.5830000001</c:v>
                </c:pt>
                <c:pt idx="21">
                  <c:v>2103088.9350000001</c:v>
                </c:pt>
                <c:pt idx="22">
                  <c:v>1871850.449</c:v>
                </c:pt>
                <c:pt idx="23">
                  <c:v>1900274.9280000001</c:v>
                </c:pt>
                <c:pt idx="24">
                  <c:v>1919176.155</c:v>
                </c:pt>
                <c:pt idx="25">
                  <c:v>1765499.227</c:v>
                </c:pt>
                <c:pt idx="26">
                  <c:v>1883833.5149999999</c:v>
                </c:pt>
                <c:pt idx="27">
                  <c:v>1986918.835</c:v>
                </c:pt>
                <c:pt idx="28">
                  <c:v>1994967.548</c:v>
                </c:pt>
                <c:pt idx="29">
                  <c:v>2209106.1159999999</c:v>
                </c:pt>
                <c:pt idx="30">
                  <c:v>2241375.9440000001</c:v>
                </c:pt>
                <c:pt idx="31">
                  <c:v>2277432.267</c:v>
                </c:pt>
                <c:pt idx="32">
                  <c:v>2257796.7609999999</c:v>
                </c:pt>
                <c:pt idx="33">
                  <c:v>2189313.1639999999</c:v>
                </c:pt>
                <c:pt idx="34">
                  <c:v>1924466.75</c:v>
                </c:pt>
                <c:pt idx="35">
                  <c:v>1857222.3119999999</c:v>
                </c:pt>
                <c:pt idx="36">
                  <c:v>1916584.794</c:v>
                </c:pt>
                <c:pt idx="37">
                  <c:v>1812622.4080000001</c:v>
                </c:pt>
                <c:pt idx="38">
                  <c:v>1726944.4539999999</c:v>
                </c:pt>
                <c:pt idx="39">
                  <c:v>1903686.442</c:v>
                </c:pt>
                <c:pt idx="40">
                  <c:v>2102638.6069999998</c:v>
                </c:pt>
                <c:pt idx="41">
                  <c:v>2146905.6869999999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'Total Monthly SALES'!$A$6:$A$47</c:f>
              <c:numCache>
                <c:formatCode>General</c:formatCode>
                <c:ptCount val="4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</c:numCache>
            </c:numRef>
          </c:cat>
          <c:val>
            <c:numRef>
              <c:f>'Total Monthly SALES'!$U$6:$U$47</c:f>
              <c:numCache>
                <c:formatCode>_(* #,##0_);_(* \(#,##0\);_(* "-"??_);_(@_)</c:formatCode>
                <c:ptCount val="42"/>
                <c:pt idx="0">
                  <c:v>1837999.3827304922</c:v>
                </c:pt>
                <c:pt idx="1">
                  <c:v>1808379.6930935062</c:v>
                </c:pt>
                <c:pt idx="2">
                  <c:v>1783987.7290387908</c:v>
                </c:pt>
                <c:pt idx="3">
                  <c:v>1808901.6199863013</c:v>
                </c:pt>
                <c:pt idx="4">
                  <c:v>2001481.5250940861</c:v>
                </c:pt>
                <c:pt idx="5">
                  <c:v>2243925.5452278992</c:v>
                </c:pt>
                <c:pt idx="6">
                  <c:v>2347647.1224554633</c:v>
                </c:pt>
                <c:pt idx="7">
                  <c:v>2346741.2817729651</c:v>
                </c:pt>
                <c:pt idx="8">
                  <c:v>2322937.7293859487</c:v>
                </c:pt>
                <c:pt idx="9">
                  <c:v>2162790.1238293336</c:v>
                </c:pt>
                <c:pt idx="10">
                  <c:v>1962556.8234354877</c:v>
                </c:pt>
                <c:pt idx="11">
                  <c:v>1961559.6024095425</c:v>
                </c:pt>
                <c:pt idx="12">
                  <c:v>1789455.7566903513</c:v>
                </c:pt>
                <c:pt idx="13">
                  <c:v>1803984.4550208191</c:v>
                </c:pt>
                <c:pt idx="14">
                  <c:v>1822309.1986742055</c:v>
                </c:pt>
                <c:pt idx="15">
                  <c:v>1957945.6726570739</c:v>
                </c:pt>
                <c:pt idx="16">
                  <c:v>2095443.0349698034</c:v>
                </c:pt>
                <c:pt idx="17">
                  <c:v>2192806.8904658086</c:v>
                </c:pt>
                <c:pt idx="18">
                  <c:v>2322086.7614236446</c:v>
                </c:pt>
                <c:pt idx="19">
                  <c:v>2323825.0163972289</c:v>
                </c:pt>
                <c:pt idx="20">
                  <c:v>2264400.4655796513</c:v>
                </c:pt>
                <c:pt idx="21">
                  <c:v>2129263.9257687824</c:v>
                </c:pt>
                <c:pt idx="22">
                  <c:v>1938053.7278564819</c:v>
                </c:pt>
                <c:pt idx="23">
                  <c:v>1930682.8665442795</c:v>
                </c:pt>
                <c:pt idx="24">
                  <c:v>1818191.4469454568</c:v>
                </c:pt>
                <c:pt idx="25">
                  <c:v>1814465.2943698477</c:v>
                </c:pt>
                <c:pt idx="26">
                  <c:v>1845467.2508399819</c:v>
                </c:pt>
                <c:pt idx="27">
                  <c:v>1900942.2343596539</c:v>
                </c:pt>
                <c:pt idx="28">
                  <c:v>1995987.2090413347</c:v>
                </c:pt>
                <c:pt idx="29">
                  <c:v>2125376.0508801467</c:v>
                </c:pt>
                <c:pt idx="30">
                  <c:v>2238478.7593537499</c:v>
                </c:pt>
                <c:pt idx="31">
                  <c:v>2278645.6428108881</c:v>
                </c:pt>
                <c:pt idx="32">
                  <c:v>2243711.7440640046</c:v>
                </c:pt>
                <c:pt idx="33">
                  <c:v>2152489.7576336386</c:v>
                </c:pt>
                <c:pt idx="34">
                  <c:v>1961487.7852550948</c:v>
                </c:pt>
                <c:pt idx="35">
                  <c:v>1918442.7615461671</c:v>
                </c:pt>
                <c:pt idx="36">
                  <c:v>1836001.8389494298</c:v>
                </c:pt>
                <c:pt idx="37">
                  <c:v>1851929.348069604</c:v>
                </c:pt>
                <c:pt idx="38">
                  <c:v>1722924.6348829214</c:v>
                </c:pt>
                <c:pt idx="39">
                  <c:v>1896085.828965161</c:v>
                </c:pt>
                <c:pt idx="40">
                  <c:v>2007917.0467748314</c:v>
                </c:pt>
                <c:pt idx="41">
                  <c:v>2140524.7612322839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00512"/>
        <c:axId val="95011584"/>
      </c:lineChart>
      <c:catAx>
        <c:axId val="9480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011584"/>
        <c:crosses val="autoZero"/>
        <c:auto val="1"/>
        <c:lblAlgn val="ctr"/>
        <c:lblOffset val="100"/>
        <c:noMultiLvlLbl val="0"/>
      </c:catAx>
      <c:valAx>
        <c:axId val="95011584"/>
        <c:scaling>
          <c:orientation val="minMax"/>
          <c:min val="2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48005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Large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numRef>
              <c:f>'Total Monthly SALES'!$A$6:$A$77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SALES'!$Y$6:$Y$77</c:f>
              <c:numCache>
                <c:formatCode>_(* #,##0_);_(* \(#,##0\);_(* "-"??_);_(@_)</c:formatCode>
                <c:ptCount val="72"/>
                <c:pt idx="0">
                  <c:v>1190236.2509999999</c:v>
                </c:pt>
                <c:pt idx="1">
                  <c:v>1075515.6229999999</c:v>
                </c:pt>
                <c:pt idx="2">
                  <c:v>1038141.009</c:v>
                </c:pt>
                <c:pt idx="3">
                  <c:v>1086887.0209999999</c:v>
                </c:pt>
                <c:pt idx="4">
                  <c:v>1210298.1240000001</c:v>
                </c:pt>
                <c:pt idx="5">
                  <c:v>1344422.9439999999</c:v>
                </c:pt>
                <c:pt idx="6">
                  <c:v>1348414.8940000001</c:v>
                </c:pt>
                <c:pt idx="7">
                  <c:v>1331990.0630000001</c:v>
                </c:pt>
                <c:pt idx="8">
                  <c:v>1363807.1740000001</c:v>
                </c:pt>
                <c:pt idx="9">
                  <c:v>1290183.9410000001</c:v>
                </c:pt>
                <c:pt idx="10">
                  <c:v>1196237.341</c:v>
                </c:pt>
                <c:pt idx="11">
                  <c:v>1158000.753</c:v>
                </c:pt>
                <c:pt idx="12">
                  <c:v>1146671.682</c:v>
                </c:pt>
                <c:pt idx="13">
                  <c:v>1087570.6100000001</c:v>
                </c:pt>
                <c:pt idx="14">
                  <c:v>1115424.7720000001</c:v>
                </c:pt>
                <c:pt idx="15">
                  <c:v>1253955.6259999999</c:v>
                </c:pt>
                <c:pt idx="16">
                  <c:v>1255537.9709999999</c:v>
                </c:pt>
                <c:pt idx="17">
                  <c:v>1344068.382</c:v>
                </c:pt>
                <c:pt idx="18">
                  <c:v>1312713.0859999999</c:v>
                </c:pt>
                <c:pt idx="19">
                  <c:v>1346323.0319999999</c:v>
                </c:pt>
                <c:pt idx="20">
                  <c:v>1432741.068</c:v>
                </c:pt>
                <c:pt idx="21">
                  <c:v>1286943.5859999999</c:v>
                </c:pt>
                <c:pt idx="22">
                  <c:v>1165764.7720000001</c:v>
                </c:pt>
                <c:pt idx="23">
                  <c:v>1169301.389</c:v>
                </c:pt>
                <c:pt idx="24">
                  <c:v>1171930.014</c:v>
                </c:pt>
                <c:pt idx="25">
                  <c:v>1097765.7479999999</c:v>
                </c:pt>
                <c:pt idx="26">
                  <c:v>1139870.122</c:v>
                </c:pt>
                <c:pt idx="27">
                  <c:v>1200258.0989999999</c:v>
                </c:pt>
                <c:pt idx="28">
                  <c:v>1235811.06</c:v>
                </c:pt>
                <c:pt idx="29">
                  <c:v>1306982.3929999999</c:v>
                </c:pt>
                <c:pt idx="30">
                  <c:v>1342816.9850000001</c:v>
                </c:pt>
                <c:pt idx="31">
                  <c:v>1335833.878</c:v>
                </c:pt>
                <c:pt idx="32">
                  <c:v>1337985.2220000001</c:v>
                </c:pt>
                <c:pt idx="33">
                  <c:v>1316916.798</c:v>
                </c:pt>
                <c:pt idx="34">
                  <c:v>1157122.7080000001</c:v>
                </c:pt>
                <c:pt idx="35">
                  <c:v>1133644.693</c:v>
                </c:pt>
                <c:pt idx="36">
                  <c:v>1167695.638</c:v>
                </c:pt>
                <c:pt idx="37">
                  <c:v>1102833.973</c:v>
                </c:pt>
                <c:pt idx="38">
                  <c:v>1053803.129</c:v>
                </c:pt>
                <c:pt idx="39">
                  <c:v>1141367.6810000001</c:v>
                </c:pt>
                <c:pt idx="40">
                  <c:v>1255413.6240000001</c:v>
                </c:pt>
                <c:pt idx="41">
                  <c:v>1255679.946</c:v>
                </c:pt>
                <c:pt idx="42">
                  <c:v>1265588.7</c:v>
                </c:pt>
                <c:pt idx="43">
                  <c:v>1331440.858</c:v>
                </c:pt>
                <c:pt idx="44">
                  <c:v>1385413.16</c:v>
                </c:pt>
                <c:pt idx="45">
                  <c:v>1254152.645</c:v>
                </c:pt>
                <c:pt idx="46">
                  <c:v>1193871.1869999999</c:v>
                </c:pt>
                <c:pt idx="47">
                  <c:v>1204120.111</c:v>
                </c:pt>
                <c:pt idx="48">
                  <c:v>1179470.737</c:v>
                </c:pt>
                <c:pt idx="49">
                  <c:v>1098323.665</c:v>
                </c:pt>
                <c:pt idx="50">
                  <c:v>1097824.456</c:v>
                </c:pt>
                <c:pt idx="51">
                  <c:v>1126278.371</c:v>
                </c:pt>
                <c:pt idx="52">
                  <c:v>1248656.875</c:v>
                </c:pt>
                <c:pt idx="53">
                  <c:v>1222132.3924975584</c:v>
                </c:pt>
                <c:pt idx="54">
                  <c:v>1267781.9840913368</c:v>
                </c:pt>
                <c:pt idx="55">
                  <c:v>1290883.7156819084</c:v>
                </c:pt>
                <c:pt idx="56">
                  <c:v>1276559.9281715769</c:v>
                </c:pt>
                <c:pt idx="57">
                  <c:v>1231257.5111220086</c:v>
                </c:pt>
                <c:pt idx="58">
                  <c:v>1164479.8678020723</c:v>
                </c:pt>
                <c:pt idx="59">
                  <c:v>1156944.9883805765</c:v>
                </c:pt>
              </c:numCache>
            </c:numRef>
          </c:val>
          <c:smooth val="0"/>
        </c:ser>
        <c:ser>
          <c:idx val="1"/>
          <c:order val="1"/>
          <c:tx>
            <c:v>Pred</c:v>
          </c:tx>
          <c:marker>
            <c:symbol val="none"/>
          </c:marker>
          <c:cat>
            <c:numRef>
              <c:f>'Total Monthly SALES'!$A$6:$A$77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SALES'!$AC$6:$AC$77</c:f>
              <c:numCache>
                <c:formatCode>_(* #,##0_);_(* \(#,##0\);_(* "-"??_);_(@_)</c:formatCode>
                <c:ptCount val="72"/>
                <c:pt idx="0">
                  <c:v>1159871.9705792035</c:v>
                </c:pt>
                <c:pt idx="1">
                  <c:v>1134055.65613871</c:v>
                </c:pt>
                <c:pt idx="2">
                  <c:v>1104224.7931026297</c:v>
                </c:pt>
                <c:pt idx="3">
                  <c:v>1106100.5415444355</c:v>
                </c:pt>
                <c:pt idx="4">
                  <c:v>1194919.6794876829</c:v>
                </c:pt>
                <c:pt idx="5">
                  <c:v>1322325.7931285002</c:v>
                </c:pt>
                <c:pt idx="6">
                  <c:v>1381164.4274033848</c:v>
                </c:pt>
                <c:pt idx="7">
                  <c:v>1360076.0443247834</c:v>
                </c:pt>
                <c:pt idx="8">
                  <c:v>1343852.6010805338</c:v>
                </c:pt>
                <c:pt idx="9">
                  <c:v>1297599.685534033</c:v>
                </c:pt>
                <c:pt idx="10">
                  <c:v>1191515.0767760323</c:v>
                </c:pt>
                <c:pt idx="11">
                  <c:v>1229315.5628376328</c:v>
                </c:pt>
                <c:pt idx="12">
                  <c:v>1119093.2615956436</c:v>
                </c:pt>
                <c:pt idx="13">
                  <c:v>1143383.7713689231</c:v>
                </c:pt>
                <c:pt idx="14">
                  <c:v>1147444.1018473986</c:v>
                </c:pt>
                <c:pt idx="15">
                  <c:v>1204866.0664711767</c:v>
                </c:pt>
                <c:pt idx="16">
                  <c:v>1292356.2254473094</c:v>
                </c:pt>
                <c:pt idx="17">
                  <c:v>1321700.3675971783</c:v>
                </c:pt>
                <c:pt idx="18">
                  <c:v>1376910.8570068614</c:v>
                </c:pt>
                <c:pt idx="19">
                  <c:v>1363343.7544138236</c:v>
                </c:pt>
                <c:pt idx="20">
                  <c:v>1342482.9918646596</c:v>
                </c:pt>
                <c:pt idx="21">
                  <c:v>1301250.5374411342</c:v>
                </c:pt>
                <c:pt idx="22">
                  <c:v>1187612.2309417864</c:v>
                </c:pt>
                <c:pt idx="23">
                  <c:v>1186365.4930680355</c:v>
                </c:pt>
                <c:pt idx="24">
                  <c:v>1112791.8353858965</c:v>
                </c:pt>
                <c:pt idx="25">
                  <c:v>1117898.11033215</c:v>
                </c:pt>
                <c:pt idx="26">
                  <c:v>1116640.0300279737</c:v>
                </c:pt>
                <c:pt idx="27">
                  <c:v>1153829.4374870583</c:v>
                </c:pt>
                <c:pt idx="28">
                  <c:v>1205657.2065642662</c:v>
                </c:pt>
                <c:pt idx="29">
                  <c:v>1275831.61355742</c:v>
                </c:pt>
                <c:pt idx="30">
                  <c:v>1321737.7313199518</c:v>
                </c:pt>
                <c:pt idx="31">
                  <c:v>1353412.8511211632</c:v>
                </c:pt>
                <c:pt idx="32">
                  <c:v>1318173.435635752</c:v>
                </c:pt>
                <c:pt idx="33">
                  <c:v>1275148.7433967653</c:v>
                </c:pt>
                <c:pt idx="34">
                  <c:v>1192229.8309048372</c:v>
                </c:pt>
                <c:pt idx="35">
                  <c:v>1148690.0420978563</c:v>
                </c:pt>
                <c:pt idx="36">
                  <c:v>1099054.2705717864</c:v>
                </c:pt>
                <c:pt idx="37">
                  <c:v>1126262.3974571968</c:v>
                </c:pt>
                <c:pt idx="38">
                  <c:v>1045142.7905069039</c:v>
                </c:pt>
                <c:pt idx="39">
                  <c:v>1124136.8012641473</c:v>
                </c:pt>
                <c:pt idx="40">
                  <c:v>1182147.1977354223</c:v>
                </c:pt>
                <c:pt idx="41">
                  <c:v>1242892.7223809795</c:v>
                </c:pt>
                <c:pt idx="42">
                  <c:v>1282330.109790171</c:v>
                </c:pt>
                <c:pt idx="43">
                  <c:v>1282993.126526936</c:v>
                </c:pt>
                <c:pt idx="44">
                  <c:v>1289513.453307135</c:v>
                </c:pt>
                <c:pt idx="45">
                  <c:v>1261962.4762814906</c:v>
                </c:pt>
                <c:pt idx="46">
                  <c:v>1165629.8393146466</c:v>
                </c:pt>
                <c:pt idx="47">
                  <c:v>1153358.0810191256</c:v>
                </c:pt>
                <c:pt idx="48">
                  <c:v>1088993.7721026393</c:v>
                </c:pt>
                <c:pt idx="49">
                  <c:v>1079908.6473099121</c:v>
                </c:pt>
                <c:pt idx="50">
                  <c:v>1087230.4963869276</c:v>
                </c:pt>
                <c:pt idx="51">
                  <c:v>1109947.6182312772</c:v>
                </c:pt>
                <c:pt idx="52">
                  <c:v>1159256.8370986213</c:v>
                </c:pt>
                <c:pt idx="53">
                  <c:v>1222132.3924975584</c:v>
                </c:pt>
                <c:pt idx="54">
                  <c:v>1267781.9840913368</c:v>
                </c:pt>
                <c:pt idx="55">
                  <c:v>1290883.7156819084</c:v>
                </c:pt>
                <c:pt idx="56">
                  <c:v>1276559.9281715769</c:v>
                </c:pt>
                <c:pt idx="57">
                  <c:v>1231257.5111220086</c:v>
                </c:pt>
                <c:pt idx="58">
                  <c:v>1164479.8678020723</c:v>
                </c:pt>
                <c:pt idx="59">
                  <c:v>1156944.9883805765</c:v>
                </c:pt>
                <c:pt idx="60">
                  <c:v>1093854.0551119633</c:v>
                </c:pt>
                <c:pt idx="61">
                  <c:v>1085155.5030209792</c:v>
                </c:pt>
                <c:pt idx="62">
                  <c:v>1092592.3199219259</c:v>
                </c:pt>
                <c:pt idx="63">
                  <c:v>1115391.898556646</c:v>
                </c:pt>
                <c:pt idx="64">
                  <c:v>1164658.3853146345</c:v>
                </c:pt>
                <c:pt idx="65">
                  <c:v>1227462.7047071063</c:v>
                </c:pt>
                <c:pt idx="66">
                  <c:v>1273071.581376218</c:v>
                </c:pt>
                <c:pt idx="67">
                  <c:v>1296176.3868665665</c:v>
                </c:pt>
                <c:pt idx="68">
                  <c:v>1281915.5012932832</c:v>
                </c:pt>
                <c:pt idx="69">
                  <c:v>1236761.0885752703</c:v>
                </c:pt>
                <c:pt idx="70">
                  <c:v>1170136.3022764404</c:v>
                </c:pt>
                <c:pt idx="71">
                  <c:v>1162606.9136151655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51392"/>
        <c:axId val="95478912"/>
      </c:lineChart>
      <c:catAx>
        <c:axId val="9545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478912"/>
        <c:crosses val="autoZero"/>
        <c:auto val="1"/>
        <c:lblAlgn val="ctr"/>
        <c:lblOffset val="100"/>
        <c:noMultiLvlLbl val="0"/>
      </c:catAx>
      <c:valAx>
        <c:axId val="95478912"/>
        <c:scaling>
          <c:orientation val="minMax"/>
          <c:min val="19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5451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Annual Industrial Sales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AnnuaSales'!$L$33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'Total AnnuaSales'!$K$34:$K$57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AnnuaSales'!$L$34:$L$57</c:f>
              <c:numCache>
                <c:formatCode>#,##0;\-#,##0</c:formatCode>
                <c:ptCount val="24"/>
                <c:pt idx="0">
                  <c:v>37001161.180999994</c:v>
                </c:pt>
                <c:pt idx="1">
                  <c:v>37960492.048</c:v>
                </c:pt>
                <c:pt idx="2">
                  <c:v>40029066.547000006</c:v>
                </c:pt>
                <c:pt idx="3">
                  <c:v>41424866.884999998</c:v>
                </c:pt>
                <c:pt idx="4">
                  <c:v>42063955.402000003</c:v>
                </c:pt>
                <c:pt idx="5">
                  <c:v>43467783.240000002</c:v>
                </c:pt>
                <c:pt idx="6">
                  <c:v>44487283.653500006</c:v>
                </c:pt>
                <c:pt idx="7">
                  <c:v>45920841.491999999</c:v>
                </c:pt>
                <c:pt idx="8">
                  <c:v>45561429.640000008</c:v>
                </c:pt>
                <c:pt idx="9">
                  <c:v>45024712.841999993</c:v>
                </c:pt>
                <c:pt idx="10">
                  <c:v>44544155.997000001</c:v>
                </c:pt>
                <c:pt idx="11">
                  <c:v>45052290.997000001</c:v>
                </c:pt>
                <c:pt idx="12">
                  <c:v>45220258.736000001</c:v>
                </c:pt>
              </c:numCache>
            </c:numRef>
          </c:val>
          <c:smooth val="0"/>
        </c:ser>
        <c:ser>
          <c:idx val="1"/>
          <c:order val="1"/>
          <c:tx>
            <c:v>2014 Fcst by Size</c:v>
          </c:tx>
          <c:marker>
            <c:symbol val="none"/>
          </c:marker>
          <c:cat>
            <c:numRef>
              <c:f>'Total AnnuaSales'!$K$34:$K$57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AnnuaSales'!$M$34:$M$57</c:f>
              <c:numCache>
                <c:formatCode>General</c:formatCode>
                <c:ptCount val="24"/>
                <c:pt idx="13" formatCode="#,##0;\-#,##0">
                  <c:v>44790348.516985387</c:v>
                </c:pt>
                <c:pt idx="14" formatCode="#,##0;\-#,##0">
                  <c:v>45919553.005136631</c:v>
                </c:pt>
                <c:pt idx="15" formatCode="#,##0;\-#,##0">
                  <c:v>46806441.091662049</c:v>
                </c:pt>
                <c:pt idx="16" formatCode="#,##0;\-#,##0">
                  <c:v>47437326.827219471</c:v>
                </c:pt>
                <c:pt idx="17" formatCode="#,##0;\-#,##0">
                  <c:v>47911764.063959256</c:v>
                </c:pt>
                <c:pt idx="18" formatCode="#,##0;\-#,##0">
                  <c:v>48210871.196446136</c:v>
                </c:pt>
                <c:pt idx="19" formatCode="#,##0;\-#,##0">
                  <c:v>48450666.917668492</c:v>
                </c:pt>
                <c:pt idx="20" formatCode="#,##0;\-#,##0">
                  <c:v>48581456.790141046</c:v>
                </c:pt>
                <c:pt idx="21" formatCode="#,##0;\-#,##0">
                  <c:v>48621501.82273411</c:v>
                </c:pt>
                <c:pt idx="22" formatCode="#,##0;\-#,##0">
                  <c:v>48677698.774268746</c:v>
                </c:pt>
                <c:pt idx="23" formatCode="#,##0;\-#,##0">
                  <c:v>48748022.247452311</c:v>
                </c:pt>
              </c:numCache>
            </c:numRef>
          </c:val>
          <c:smooth val="0"/>
        </c:ser>
        <c:ser>
          <c:idx val="2"/>
          <c:order val="2"/>
          <c:tx>
            <c:v>2014 Model</c:v>
          </c:tx>
          <c:marker>
            <c:symbol val="none"/>
          </c:marker>
          <c:cat>
            <c:numRef>
              <c:f>'Total AnnuaSales'!$K$34:$K$57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AnnuaSales'!$N$34:$N$57</c:f>
              <c:numCache>
                <c:formatCode>General</c:formatCode>
                <c:ptCount val="24"/>
                <c:pt idx="13" formatCode="#,##0">
                  <c:v>45528404.623841949</c:v>
                </c:pt>
                <c:pt idx="14" formatCode="#,##0">
                  <c:v>47313130.237119563</c:v>
                </c:pt>
                <c:pt idx="15" formatCode="#,##0">
                  <c:v>48712101.16666612</c:v>
                </c:pt>
                <c:pt idx="16" formatCode="#,##0">
                  <c:v>49947490.166750982</c:v>
                </c:pt>
                <c:pt idx="17" formatCode="#,##0">
                  <c:v>51045133.388694569</c:v>
                </c:pt>
                <c:pt idx="18" formatCode="#,##0">
                  <c:v>51968329.324139483</c:v>
                </c:pt>
                <c:pt idx="19" formatCode="#,##0">
                  <c:v>52840814.804519251</c:v>
                </c:pt>
                <c:pt idx="20" formatCode="#,##0">
                  <c:v>53608439.662974209</c:v>
                </c:pt>
                <c:pt idx="21" formatCode="#,##0">
                  <c:v>54291614.600039922</c:v>
                </c:pt>
                <c:pt idx="22" formatCode="#,##0">
                  <c:v>55004358.040412769</c:v>
                </c:pt>
                <c:pt idx="23" formatCode="#,##0">
                  <c:v>55731228.168410383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27232"/>
        <c:axId val="96235904"/>
      </c:lineChart>
      <c:catAx>
        <c:axId val="961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235904"/>
        <c:crosses val="autoZero"/>
        <c:auto val="1"/>
        <c:lblAlgn val="ctr"/>
        <c:lblOffset val="100"/>
        <c:noMultiLvlLbl val="0"/>
      </c:catAx>
      <c:valAx>
        <c:axId val="96235904"/>
        <c:scaling>
          <c:orientation val="minMax"/>
          <c:min val="2000000"/>
        </c:scaling>
        <c:delete val="0"/>
        <c:axPos val="l"/>
        <c:majorGridlines/>
        <c:numFmt formatCode="#,##0;\-#,##0" sourceLinked="1"/>
        <c:majorTickMark val="out"/>
        <c:minorTickMark val="none"/>
        <c:tickLblPos val="nextTo"/>
        <c:crossAx val="961272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457199</xdr:colOff>
      <xdr:row>69</xdr:row>
      <xdr:rowOff>66675</xdr:rowOff>
    </xdr:from>
    <xdr:to>
      <xdr:col>48</xdr:col>
      <xdr:colOff>466724</xdr:colOff>
      <xdr:row>86</xdr:row>
      <xdr:rowOff>114306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485775</xdr:colOff>
      <xdr:row>84</xdr:row>
      <xdr:rowOff>6</xdr:rowOff>
    </xdr:from>
    <xdr:to>
      <xdr:col>12</xdr:col>
      <xdr:colOff>358775</xdr:colOff>
      <xdr:row>98</xdr:row>
      <xdr:rowOff>76206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368300</xdr:colOff>
      <xdr:row>84</xdr:row>
      <xdr:rowOff>142875</xdr:rowOff>
    </xdr:from>
    <xdr:to>
      <xdr:col>28</xdr:col>
      <xdr:colOff>749300</xdr:colOff>
      <xdr:row>99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44450</xdr:colOff>
      <xdr:row>51</xdr:row>
      <xdr:rowOff>82550</xdr:rowOff>
    </xdr:from>
    <xdr:to>
      <xdr:col>54</xdr:col>
      <xdr:colOff>396875</xdr:colOff>
      <xdr:row>65</xdr:row>
      <xdr:rowOff>158750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59</xdr:row>
      <xdr:rowOff>71437</xdr:rowOff>
    </xdr:from>
    <xdr:to>
      <xdr:col>8</xdr:col>
      <xdr:colOff>485775</xdr:colOff>
      <xdr:row>76</xdr:row>
      <xdr:rowOff>61912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mercial%20by%20SIZE%20Dat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4%20Update/Models/2014%20Commercial/Commercial%20by%20SIZE%20Dat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Forecast%20Products/Energy%20Sales/1965%20To%20Date%20Energy%20Sales%20by%20Revenue%20Class%20(System%20&amp;%20Division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Peak%20and%20Energy%202014%20TYS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IGHT_Comm_Sales%20NOV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MALL_Comm%202_UPC%20NOV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mall%20COMM_customers%20Nov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MEDIUM_Comm%202_UPC%20NOV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edium_2%20COMM_customers%20Nov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LARGE_Comm%202_UPC%20NOV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Large%20COMM_customers%20Nov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Peak%20and%20Energy%202014%20TYSP%20no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13"/>
      <sheetName val="Sheet2"/>
      <sheetName val="Sheet3"/>
    </sheetNames>
    <sheetDataSet>
      <sheetData sheetId="0">
        <row r="122">
          <cell r="I122">
            <v>13926.18</v>
          </cell>
          <cell r="J122">
            <v>443187.109</v>
          </cell>
          <cell r="K122">
            <v>1940722.4709999999</v>
          </cell>
          <cell r="L122">
            <v>1190236.2509999999</v>
          </cell>
        </row>
        <row r="123">
          <cell r="I123">
            <v>13401.045</v>
          </cell>
          <cell r="J123">
            <v>387237.05099999998</v>
          </cell>
          <cell r="K123">
            <v>1725394.21</v>
          </cell>
          <cell r="L123">
            <v>1075515.6229999999</v>
          </cell>
        </row>
        <row r="124">
          <cell r="I124">
            <v>14456.977000000001</v>
          </cell>
          <cell r="J124">
            <v>371891.23100000003</v>
          </cell>
          <cell r="K124">
            <v>1648087.5449999999</v>
          </cell>
          <cell r="L124">
            <v>1038141.009</v>
          </cell>
        </row>
        <row r="125">
          <cell r="I125">
            <v>13366.768</v>
          </cell>
          <cell r="J125">
            <v>388729.86700000003</v>
          </cell>
          <cell r="K125">
            <v>1756228.3559999999</v>
          </cell>
          <cell r="L125">
            <v>1086887.0209999999</v>
          </cell>
        </row>
        <row r="126">
          <cell r="I126">
            <v>14459.269</v>
          </cell>
          <cell r="J126">
            <v>453491.38299999997</v>
          </cell>
          <cell r="K126">
            <v>2008492.129</v>
          </cell>
          <cell r="L126">
            <v>1210298.1240000001</v>
          </cell>
        </row>
        <row r="127">
          <cell r="I127">
            <v>13956.136</v>
          </cell>
          <cell r="J127">
            <v>524965.92500000005</v>
          </cell>
          <cell r="K127">
            <v>2267254.8089999999</v>
          </cell>
          <cell r="L127">
            <v>1344422.9439999999</v>
          </cell>
        </row>
        <row r="128">
          <cell r="I128">
            <v>13855.175999999999</v>
          </cell>
          <cell r="J128">
            <v>547704.446</v>
          </cell>
          <cell r="K128">
            <v>2329971.8769999999</v>
          </cell>
          <cell r="L128">
            <v>1348414.8940000001</v>
          </cell>
        </row>
        <row r="129">
          <cell r="I129">
            <v>13956.790999999999</v>
          </cell>
          <cell r="J129">
            <v>540237.45299999998</v>
          </cell>
          <cell r="K129">
            <v>2296729.9750000001</v>
          </cell>
          <cell r="L129">
            <v>1331990.0630000001</v>
          </cell>
        </row>
        <row r="130">
          <cell r="I130">
            <v>13965.11</v>
          </cell>
          <cell r="J130">
            <v>535403.84400000004</v>
          </cell>
          <cell r="K130">
            <v>2303519.8339999998</v>
          </cell>
          <cell r="L130">
            <v>1363807.1740000001</v>
          </cell>
        </row>
        <row r="131">
          <cell r="I131">
            <v>13849.196</v>
          </cell>
          <cell r="J131">
            <v>482514.07699999999</v>
          </cell>
          <cell r="K131">
            <v>2107285.3820000002</v>
          </cell>
          <cell r="L131">
            <v>1290183.9410000001</v>
          </cell>
        </row>
        <row r="132">
          <cell r="I132">
            <v>13955.287</v>
          </cell>
          <cell r="J132">
            <v>442647.435</v>
          </cell>
          <cell r="K132">
            <v>1956001.5020000001</v>
          </cell>
          <cell r="L132">
            <v>1196237.341</v>
          </cell>
        </row>
        <row r="133">
          <cell r="I133">
            <v>13945.688</v>
          </cell>
          <cell r="J133">
            <v>423893.022</v>
          </cell>
          <cell r="K133">
            <v>1861336.3030000001</v>
          </cell>
          <cell r="L133">
            <v>1158000.753</v>
          </cell>
        </row>
        <row r="134">
          <cell r="I134">
            <v>13951.1</v>
          </cell>
          <cell r="J134">
            <v>419062.33399999997</v>
          </cell>
          <cell r="K134">
            <v>1811578.0649999999</v>
          </cell>
          <cell r="L134">
            <v>1146671.682</v>
          </cell>
        </row>
        <row r="135">
          <cell r="I135">
            <v>13570.463</v>
          </cell>
          <cell r="J135">
            <v>381111.24300000002</v>
          </cell>
          <cell r="K135">
            <v>1670817.3419999999</v>
          </cell>
          <cell r="L135">
            <v>1087570.6100000001</v>
          </cell>
        </row>
        <row r="136">
          <cell r="I136">
            <v>14179.444</v>
          </cell>
          <cell r="J136">
            <v>405625.554</v>
          </cell>
          <cell r="K136">
            <v>1773394.76</v>
          </cell>
          <cell r="L136">
            <v>1115424.7720000001</v>
          </cell>
        </row>
        <row r="137">
          <cell r="I137">
            <v>13959.355</v>
          </cell>
          <cell r="J137">
            <v>464704.68300000002</v>
          </cell>
          <cell r="K137">
            <v>2000760.838</v>
          </cell>
          <cell r="L137">
            <v>1253955.6259999999</v>
          </cell>
        </row>
        <row r="138">
          <cell r="I138">
            <v>13925.956</v>
          </cell>
          <cell r="J138">
            <v>480655.897</v>
          </cell>
          <cell r="K138">
            <v>2050514.1429999999</v>
          </cell>
          <cell r="L138">
            <v>1255537.9709999999</v>
          </cell>
        </row>
        <row r="139">
          <cell r="I139">
            <v>13871.878000000001</v>
          </cell>
          <cell r="J139">
            <v>530207.69299999997</v>
          </cell>
          <cell r="K139">
            <v>2235952.301</v>
          </cell>
          <cell r="L139">
            <v>1344068.382</v>
          </cell>
        </row>
        <row r="140">
          <cell r="I140">
            <v>13997.769</v>
          </cell>
          <cell r="J140">
            <v>530461.82799999998</v>
          </cell>
          <cell r="K140">
            <v>2226995.8629999999</v>
          </cell>
          <cell r="L140">
            <v>1312713.0859999999</v>
          </cell>
        </row>
        <row r="141">
          <cell r="I141">
            <v>13908.089</v>
          </cell>
          <cell r="J141">
            <v>545125.75199999998</v>
          </cell>
          <cell r="K141">
            <v>2259666.2990000001</v>
          </cell>
          <cell r="L141">
            <v>1346323.0319999999</v>
          </cell>
        </row>
        <row r="142">
          <cell r="I142">
            <v>13873.347</v>
          </cell>
          <cell r="J142">
            <v>565641.53599999996</v>
          </cell>
          <cell r="K142">
            <v>2388994.5830000001</v>
          </cell>
          <cell r="L142">
            <v>1432741.068</v>
          </cell>
        </row>
        <row r="143">
          <cell r="I143">
            <v>13913.085999999999</v>
          </cell>
          <cell r="J143">
            <v>492945.33</v>
          </cell>
          <cell r="K143">
            <v>2103088.9350000001</v>
          </cell>
          <cell r="L143">
            <v>1286943.5859999999</v>
          </cell>
        </row>
        <row r="144">
          <cell r="I144">
            <v>13767.915999999999</v>
          </cell>
          <cell r="J144">
            <v>426622.73200000002</v>
          </cell>
          <cell r="K144">
            <v>1871850.449</v>
          </cell>
          <cell r="L144">
            <v>1165764.7720000001</v>
          </cell>
        </row>
        <row r="145">
          <cell r="I145">
            <v>14091.915999999999</v>
          </cell>
          <cell r="J145">
            <v>432211.614</v>
          </cell>
          <cell r="K145">
            <v>1900274.9280000001</v>
          </cell>
          <cell r="L145">
            <v>1169301.389</v>
          </cell>
        </row>
        <row r="146">
          <cell r="I146">
            <v>13896.528</v>
          </cell>
          <cell r="J146">
            <v>441420.00099999999</v>
          </cell>
          <cell r="K146">
            <v>1919176.155</v>
          </cell>
          <cell r="L146">
            <v>1171930.014</v>
          </cell>
        </row>
        <row r="147">
          <cell r="I147">
            <v>13699.476000000001</v>
          </cell>
          <cell r="J147">
            <v>405204.13199999998</v>
          </cell>
          <cell r="K147">
            <v>1765499.227</v>
          </cell>
          <cell r="L147">
            <v>1097765.7479999999</v>
          </cell>
        </row>
        <row r="148">
          <cell r="I148">
            <v>14052.179</v>
          </cell>
          <cell r="J148">
            <v>438220.86599999998</v>
          </cell>
          <cell r="K148">
            <v>1883833.5149999999</v>
          </cell>
          <cell r="L148">
            <v>1139870.122</v>
          </cell>
        </row>
        <row r="149">
          <cell r="I149">
            <v>13857.423000000001</v>
          </cell>
          <cell r="J149">
            <v>469557.90600000002</v>
          </cell>
          <cell r="K149">
            <v>1986918.835</v>
          </cell>
          <cell r="L149">
            <v>1200258.0989999999</v>
          </cell>
        </row>
        <row r="150">
          <cell r="I150">
            <v>13673.531999999999</v>
          </cell>
          <cell r="J150">
            <v>471378.70400000003</v>
          </cell>
          <cell r="K150">
            <v>1994967.548</v>
          </cell>
          <cell r="L150">
            <v>1235811.06</v>
          </cell>
        </row>
        <row r="151">
          <cell r="I151">
            <v>14169.289000000001</v>
          </cell>
          <cell r="J151">
            <v>530876.66500000004</v>
          </cell>
          <cell r="K151">
            <v>2209106.1159999999</v>
          </cell>
          <cell r="L151">
            <v>1306982.3929999999</v>
          </cell>
        </row>
        <row r="152">
          <cell r="I152">
            <v>13905.468999999999</v>
          </cell>
          <cell r="J152">
            <v>541393.60400000005</v>
          </cell>
          <cell r="K152">
            <v>2241375.9440000001</v>
          </cell>
          <cell r="L152">
            <v>1342816.9850000001</v>
          </cell>
        </row>
        <row r="153">
          <cell r="I153">
            <v>13953.625</v>
          </cell>
          <cell r="J153">
            <v>557661.46200000006</v>
          </cell>
          <cell r="K153">
            <v>2277432.267</v>
          </cell>
          <cell r="L153">
            <v>1335833.878</v>
          </cell>
        </row>
        <row r="154">
          <cell r="I154">
            <v>13929.972</v>
          </cell>
          <cell r="J154">
            <v>537502.30700000003</v>
          </cell>
          <cell r="K154">
            <v>2257796.7609999999</v>
          </cell>
          <cell r="L154">
            <v>1337985.2220000001</v>
          </cell>
        </row>
        <row r="155">
          <cell r="I155">
            <v>14002.778</v>
          </cell>
          <cell r="J155">
            <v>513587.43400000001</v>
          </cell>
          <cell r="K155">
            <v>2189313.1639999999</v>
          </cell>
          <cell r="L155">
            <v>1316916.798</v>
          </cell>
        </row>
        <row r="156">
          <cell r="I156">
            <v>13979.968000000001</v>
          </cell>
          <cell r="J156">
            <v>441098.31199999998</v>
          </cell>
          <cell r="K156">
            <v>1924466.75</v>
          </cell>
          <cell r="L156">
            <v>1157122.7080000001</v>
          </cell>
        </row>
        <row r="157">
          <cell r="I157">
            <v>14061.222</v>
          </cell>
          <cell r="J157">
            <v>421129.56800000003</v>
          </cell>
          <cell r="K157">
            <v>1857222.3119999999</v>
          </cell>
          <cell r="L157">
            <v>1133644.693</v>
          </cell>
        </row>
        <row r="158">
          <cell r="I158">
            <v>13838.001</v>
          </cell>
          <cell r="J158">
            <v>436704.28600000002</v>
          </cell>
          <cell r="K158">
            <v>1916584.794</v>
          </cell>
          <cell r="L158">
            <v>1167695.638</v>
          </cell>
        </row>
        <row r="159">
          <cell r="I159">
            <v>13983.454</v>
          </cell>
          <cell r="J159">
            <v>417321.658</v>
          </cell>
          <cell r="K159">
            <v>1812622.4080000001</v>
          </cell>
          <cell r="L159">
            <v>1102833.973</v>
          </cell>
        </row>
        <row r="160">
          <cell r="I160">
            <v>14055.822</v>
          </cell>
          <cell r="J160">
            <v>398998.326</v>
          </cell>
          <cell r="K160">
            <v>1726944.4539999999</v>
          </cell>
          <cell r="L160">
            <v>1053803.129</v>
          </cell>
        </row>
        <row r="161">
          <cell r="I161">
            <v>13982.846</v>
          </cell>
          <cell r="J161">
            <v>439655.57500000001</v>
          </cell>
          <cell r="K161">
            <v>1903686.442</v>
          </cell>
          <cell r="L161">
            <v>1141367.6810000001</v>
          </cell>
        </row>
        <row r="162">
          <cell r="I162">
            <v>13812.151</v>
          </cell>
          <cell r="J162">
            <v>491631.08399999997</v>
          </cell>
          <cell r="K162">
            <v>2102638.6069999998</v>
          </cell>
          <cell r="L162">
            <v>1255413.6240000001</v>
          </cell>
        </row>
        <row r="163">
          <cell r="I163">
            <v>14054.757</v>
          </cell>
          <cell r="J163">
            <v>508131.853</v>
          </cell>
          <cell r="K163">
            <v>2146905.6869999999</v>
          </cell>
          <cell r="L163">
            <v>1255679.946</v>
          </cell>
        </row>
        <row r="164">
          <cell r="I164">
            <v>14037.86</v>
          </cell>
          <cell r="J164">
            <v>533410.63300000003</v>
          </cell>
          <cell r="K164">
            <v>2218917.3569999998</v>
          </cell>
          <cell r="L164">
            <v>1265588.7</v>
          </cell>
        </row>
        <row r="165">
          <cell r="I165">
            <v>14151.751</v>
          </cell>
          <cell r="J165">
            <v>562486.01699999999</v>
          </cell>
          <cell r="K165">
            <v>2326227.1490000002</v>
          </cell>
          <cell r="L165">
            <v>1331440.858</v>
          </cell>
        </row>
        <row r="166">
          <cell r="I166">
            <v>14053.859</v>
          </cell>
          <cell r="J166">
            <v>571604.11</v>
          </cell>
          <cell r="K166">
            <v>2389024.0440000002</v>
          </cell>
          <cell r="L166">
            <v>1385413.16</v>
          </cell>
        </row>
        <row r="167">
          <cell r="I167">
            <v>13412.516</v>
          </cell>
          <cell r="J167">
            <v>511375.90700000001</v>
          </cell>
          <cell r="K167">
            <v>2147756.446</v>
          </cell>
          <cell r="L167">
            <v>1254152.645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13"/>
      <sheetName val="Sheet2"/>
      <sheetName val="DATA_2014"/>
      <sheetName val="Sheet3"/>
    </sheetNames>
    <sheetDataSet>
      <sheetData sheetId="0"/>
      <sheetData sheetId="1"/>
      <sheetData sheetId="2">
        <row r="122">
          <cell r="I122">
            <v>13926.18</v>
          </cell>
        </row>
        <row r="168">
          <cell r="I168">
            <v>14662.290999999999</v>
          </cell>
          <cell r="J168">
            <v>479045.62300000002</v>
          </cell>
          <cell r="K168">
            <v>2035490.551</v>
          </cell>
          <cell r="L168">
            <v>1193871.1869999999</v>
          </cell>
        </row>
        <row r="169">
          <cell r="I169">
            <v>14043.317999999999</v>
          </cell>
          <cell r="J169">
            <v>461505.81699999998</v>
          </cell>
          <cell r="K169">
            <v>2023194.7139999999</v>
          </cell>
          <cell r="L169">
            <v>1204120.111</v>
          </cell>
        </row>
        <row r="170">
          <cell r="I170">
            <v>14105.263999999999</v>
          </cell>
          <cell r="J170">
            <v>457667.78700000001</v>
          </cell>
          <cell r="K170">
            <v>1994903.4950000001</v>
          </cell>
          <cell r="L170">
            <v>1179470.737</v>
          </cell>
        </row>
        <row r="171">
          <cell r="I171">
            <v>14091.383</v>
          </cell>
          <cell r="J171">
            <v>423420.03200000001</v>
          </cell>
          <cell r="K171">
            <v>1833260.064</v>
          </cell>
          <cell r="L171">
            <v>1098323.665</v>
          </cell>
        </row>
        <row r="172">
          <cell r="I172">
            <v>14072.13</v>
          </cell>
          <cell r="J172">
            <v>426460.33799999999</v>
          </cell>
          <cell r="K172">
            <v>1834076.0109999999</v>
          </cell>
          <cell r="L172">
            <v>1097824.456</v>
          </cell>
        </row>
        <row r="173">
          <cell r="I173">
            <v>14112.269</v>
          </cell>
          <cell r="J173">
            <v>450017.68400000001</v>
          </cell>
          <cell r="K173">
            <v>1918733.997</v>
          </cell>
          <cell r="L173">
            <v>1126278.371</v>
          </cell>
        </row>
        <row r="174">
          <cell r="I174">
            <v>14040.314</v>
          </cell>
          <cell r="J174">
            <v>515542.52799999999</v>
          </cell>
          <cell r="K174">
            <v>2156836.3289999999</v>
          </cell>
          <cell r="L174">
            <v>1248656.875</v>
          </cell>
        </row>
      </sheetData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Contents"/>
      <sheetName val="Division - Monthly"/>
      <sheetName val="System - Monthly"/>
      <sheetName val="System - Annual"/>
      <sheetName val="Division - Annual"/>
      <sheetName val="Residential Sales Graph"/>
      <sheetName val="Commercial Sales Graph"/>
      <sheetName val="Industrial Sales Graph"/>
      <sheetName val="Chart1"/>
    </sheetNames>
    <sheetDataSet>
      <sheetData sheetId="0"/>
      <sheetData sheetId="1">
        <row r="185">
          <cell r="AZ185">
            <v>1609457</v>
          </cell>
        </row>
      </sheetData>
      <sheetData sheetId="2">
        <row r="401">
          <cell r="B401">
            <v>3381697.318</v>
          </cell>
        </row>
      </sheetData>
      <sheetData sheetId="3">
        <row r="29">
          <cell r="C29">
            <v>25687987.271000002</v>
          </cell>
        </row>
        <row r="30">
          <cell r="C30">
            <v>26543115.776000001</v>
          </cell>
        </row>
        <row r="31">
          <cell r="C31">
            <v>27231650.48</v>
          </cell>
        </row>
        <row r="32">
          <cell r="C32">
            <v>26990913.381000005</v>
          </cell>
        </row>
        <row r="33">
          <cell r="C33">
            <v>28508321.161000002</v>
          </cell>
        </row>
        <row r="34">
          <cell r="C34">
            <v>29946144.949000001</v>
          </cell>
        </row>
        <row r="35">
          <cell r="C35">
            <v>30718620.048</v>
          </cell>
        </row>
        <row r="36">
          <cell r="C36">
            <v>31211128.855</v>
          </cell>
        </row>
        <row r="37">
          <cell r="C37">
            <v>32941519.797999993</v>
          </cell>
        </row>
        <row r="38">
          <cell r="C38">
            <v>34618258.093999997</v>
          </cell>
        </row>
        <row r="39">
          <cell r="C39">
            <v>35520544.572999999</v>
          </cell>
        </row>
        <row r="40">
          <cell r="C40">
            <v>37001161.180999994</v>
          </cell>
        </row>
        <row r="41">
          <cell r="C41">
            <v>37960492.048</v>
          </cell>
        </row>
        <row r="42">
          <cell r="C42">
            <v>40029066.547000006</v>
          </cell>
        </row>
        <row r="43">
          <cell r="C43">
            <v>41424866.884999998</v>
          </cell>
        </row>
        <row r="44">
          <cell r="C44">
            <v>42063955.402000003</v>
          </cell>
        </row>
        <row r="45">
          <cell r="C45">
            <v>43467783.240000002</v>
          </cell>
        </row>
        <row r="46">
          <cell r="C46">
            <v>44487283.653500006</v>
          </cell>
        </row>
        <row r="47">
          <cell r="C47">
            <v>45920841.491999999</v>
          </cell>
        </row>
        <row r="48">
          <cell r="C48">
            <v>45561429.640000008</v>
          </cell>
        </row>
        <row r="49">
          <cell r="C49">
            <v>45024712.841999993</v>
          </cell>
        </row>
        <row r="50">
          <cell r="C50">
            <v>44544155.997000001</v>
          </cell>
        </row>
        <row r="51">
          <cell r="C51">
            <v>45052290.997000001</v>
          </cell>
        </row>
        <row r="52">
          <cell r="C52">
            <v>45220258.736000001</v>
          </cell>
        </row>
      </sheetData>
      <sheetData sheetId="4"/>
      <sheetData sheetId="5"/>
      <sheetData sheetId="6"/>
      <sheetData sheetId="7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ly_Inputs"/>
      <sheetName val="Winter Peak"/>
      <sheetName val="Vero Winter Pk"/>
      <sheetName val="Summer Peak"/>
      <sheetName val="Vero Summer Pk"/>
      <sheetName val="Vero NEL &amp; Sales"/>
      <sheetName val="calculation_WN_retail"/>
      <sheetName val="Monthly_NEL_Model"/>
      <sheetName val="Vero Annual Forecasts"/>
      <sheetName val="NEL_Calendar"/>
      <sheetName val="Total_customers_month"/>
      <sheetName val="Customers_revenue_class"/>
      <sheetName val="Sales by Class (ST) Delta"/>
      <sheetName val="Sales by Class (ST) "/>
      <sheetName val="NEL,SALES,Unbilled ST"/>
      <sheetName val="Monthly_NEL_WN"/>
      <sheetName val=" NEL,SALES,Unbilled ST Calc"/>
      <sheetName val="Sales(ST)"/>
      <sheetName val="Lg IND Sales Model"/>
      <sheetName val="Med IND Sales Mod"/>
      <sheetName val="Small IND Sales Mod"/>
      <sheetName val="Vero Monthly Forecasts"/>
      <sheetName val="Monthly Peaks"/>
      <sheetName val="Vero Monthly Peaks"/>
      <sheetName val="RES_Sales Model"/>
      <sheetName val="Commercial Sales Model"/>
      <sheetName val="SHY"/>
      <sheetName val="Other"/>
      <sheetName val="METRO"/>
      <sheetName val="Wholesale Sales"/>
      <sheetName val="Wholesale NEL"/>
      <sheetName val="Table NEL"/>
      <sheetName val="Table NEL PER CUSTOMER"/>
      <sheetName val="Table NEL_no_inc_DSM"/>
      <sheetName val="Table SumPK PER CUSTOMER"/>
      <sheetName val="Table Winter Peak"/>
      <sheetName val="Table FL Pop- April values"/>
      <sheetName val="Table Fla Population Avg Annual"/>
      <sheetName val="Table Real Per Capita Inc"/>
      <sheetName val="Table Income"/>
      <sheetName val="Table CPI"/>
      <sheetName val="Table CPI-Energy"/>
      <sheetName val="Table NEL_no_inc_DSM-UPC "/>
      <sheetName val="Table SumPKPerCust no EV-EDRAdj"/>
      <sheetName val="Table SumPK PER CUST no adj"/>
      <sheetName val="Table Customers"/>
      <sheetName val="Table Summer Peak"/>
      <sheetName val="Checkoff Sheet"/>
      <sheetName val="Model Variables"/>
      <sheetName val="Annual Input Check"/>
      <sheetName val="Econ Input Check"/>
      <sheetName val="Annual Weather Input Check"/>
      <sheetName val="Monthly Weather Input Check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2">
          <cell r="P62">
            <v>3285582.3195117353</v>
          </cell>
        </row>
        <row r="86">
          <cell r="Q86">
            <v>3534822.719</v>
          </cell>
        </row>
        <row r="87">
          <cell r="Q87">
            <v>3346761.4930000002</v>
          </cell>
        </row>
        <row r="88">
          <cell r="Q88">
            <v>3193801.7309999997</v>
          </cell>
        </row>
        <row r="89">
          <cell r="Q89">
            <v>3498692.5439999998</v>
          </cell>
        </row>
        <row r="90">
          <cell r="Q90">
            <v>3863495.466</v>
          </cell>
        </row>
        <row r="91">
          <cell r="Q91">
            <v>3924772.2429999998</v>
          </cell>
        </row>
        <row r="92">
          <cell r="Q92">
            <v>4141932.00116379</v>
          </cell>
        </row>
        <row r="93">
          <cell r="Q93">
            <v>4226948.3477720302</v>
          </cell>
        </row>
        <row r="94">
          <cell r="Q94">
            <v>4247879.1663949536</v>
          </cell>
        </row>
        <row r="95">
          <cell r="Q95">
            <v>4051820.9694528566</v>
          </cell>
        </row>
        <row r="96">
          <cell r="Q96">
            <v>3769769.7335160379</v>
          </cell>
        </row>
        <row r="97">
          <cell r="Q97">
            <v>3727708.2095422763</v>
          </cell>
        </row>
        <row r="98">
          <cell r="Q98">
            <v>3532472.7919999361</v>
          </cell>
        </row>
        <row r="99">
          <cell r="Q99">
            <v>3505611.8879569098</v>
          </cell>
        </row>
        <row r="100">
          <cell r="Q100">
            <v>3559115.9547086894</v>
          </cell>
        </row>
        <row r="101">
          <cell r="Q101">
            <v>3660425.299344623</v>
          </cell>
        </row>
        <row r="102">
          <cell r="Q102">
            <v>3884377.6865764735</v>
          </cell>
        </row>
        <row r="103">
          <cell r="Q103">
            <v>4145540.5987963048</v>
          </cell>
        </row>
        <row r="104">
          <cell r="Q104">
            <v>4326386.7248503976</v>
          </cell>
        </row>
        <row r="105">
          <cell r="Q105">
            <v>4434795.0135637932</v>
          </cell>
        </row>
        <row r="106">
          <cell r="Q106">
            <v>4360220.8123631012</v>
          </cell>
        </row>
        <row r="107">
          <cell r="Q107">
            <v>4173749.586740932</v>
          </cell>
        </row>
        <row r="108">
          <cell r="Q108">
            <v>3886542.5843844991</v>
          </cell>
        </row>
        <row r="109">
          <cell r="Q109">
            <v>3843891.2958338982</v>
          </cell>
        </row>
        <row r="110">
          <cell r="Q110">
            <v>3644878.7827890115</v>
          </cell>
        </row>
        <row r="111">
          <cell r="Q111">
            <v>3617713.7741944729</v>
          </cell>
        </row>
        <row r="112">
          <cell r="Q112">
            <v>3671416.2262215666</v>
          </cell>
        </row>
        <row r="113">
          <cell r="Q113">
            <v>3774619.2176568913</v>
          </cell>
        </row>
        <row r="114">
          <cell r="Q114">
            <v>4002354.9968262957</v>
          </cell>
        </row>
        <row r="115">
          <cell r="Q115">
            <v>4267706.4600723973</v>
          </cell>
        </row>
        <row r="116">
          <cell r="Q116">
            <v>4450173.8027574392</v>
          </cell>
        </row>
        <row r="117">
          <cell r="Q117">
            <v>4556922.2060265411</v>
          </cell>
        </row>
        <row r="118">
          <cell r="Q118">
            <v>4481785.9611908663</v>
          </cell>
        </row>
        <row r="119">
          <cell r="Q119">
            <v>4291759.6674634982</v>
          </cell>
        </row>
        <row r="120">
          <cell r="Q120">
            <v>3998741.3125304496</v>
          </cell>
        </row>
        <row r="121">
          <cell r="Q121">
            <v>3954028.7589366981</v>
          </cell>
        </row>
        <row r="122">
          <cell r="Q122">
            <v>3750160.7044105693</v>
          </cell>
        </row>
        <row r="123">
          <cell r="Q123">
            <v>3720930.1894573225</v>
          </cell>
        </row>
        <row r="124">
          <cell r="Q124">
            <v>3773359.7007780364</v>
          </cell>
        </row>
        <row r="125">
          <cell r="Q125">
            <v>3876663.8521406432</v>
          </cell>
        </row>
        <row r="126">
          <cell r="Q126">
            <v>4106435.5221148245</v>
          </cell>
        </row>
        <row r="127">
          <cell r="Q127">
            <v>4374526.7686742544</v>
          </cell>
        </row>
        <row r="128">
          <cell r="Q128">
            <v>4557208.8276208062</v>
          </cell>
        </row>
        <row r="129">
          <cell r="Q129">
            <v>4662914.3862450337</v>
          </cell>
        </row>
        <row r="130">
          <cell r="Q130">
            <v>4587026.7144850595</v>
          </cell>
        </row>
        <row r="131">
          <cell r="Q131">
            <v>4394355.4324265746</v>
          </cell>
        </row>
        <row r="132">
          <cell r="Q132">
            <v>4095446.8122900394</v>
          </cell>
        </row>
        <row r="133">
          <cell r="Q133">
            <v>4048461.2561078216</v>
          </cell>
        </row>
        <row r="134">
          <cell r="Q134">
            <v>3839346.4629214555</v>
          </cell>
        </row>
        <row r="135">
          <cell r="Q135">
            <v>3808883.4102280084</v>
          </cell>
        </row>
        <row r="136">
          <cell r="Q136">
            <v>3861478.9500957849</v>
          </cell>
        </row>
        <row r="137">
          <cell r="Q137">
            <v>3966477.0786282416</v>
          </cell>
        </row>
        <row r="138">
          <cell r="Q138">
            <v>4199538.4911151817</v>
          </cell>
        </row>
        <row r="139">
          <cell r="Q139">
            <v>4471089.637144478</v>
          </cell>
        </row>
        <row r="140">
          <cell r="Q140">
            <v>4655945.8312839735</v>
          </cell>
        </row>
        <row r="141">
          <cell r="Q141">
            <v>4760677.822934485</v>
          </cell>
        </row>
        <row r="142">
          <cell r="Q142">
            <v>4682928.2190597542</v>
          </cell>
        </row>
        <row r="143">
          <cell r="Q143">
            <v>4486343.9433501801</v>
          </cell>
        </row>
        <row r="144">
          <cell r="Q144">
            <v>4181050.7631956795</v>
          </cell>
        </row>
        <row r="145">
          <cell r="Q145">
            <v>4131372.7787373527</v>
          </cell>
        </row>
        <row r="146">
          <cell r="Q146">
            <v>3916722.3209657944</v>
          </cell>
        </row>
        <row r="147">
          <cell r="Q147">
            <v>3884284.601746032</v>
          </cell>
        </row>
        <row r="148">
          <cell r="Q148">
            <v>3936234.2639914136</v>
          </cell>
        </row>
        <row r="149">
          <cell r="Q149">
            <v>4041519.5642974214</v>
          </cell>
        </row>
        <row r="150">
          <cell r="Q150">
            <v>4277159.886439709</v>
          </cell>
        </row>
        <row r="151">
          <cell r="Q151">
            <v>4551724.886297673</v>
          </cell>
        </row>
        <row r="152">
          <cell r="Q152">
            <v>4738220.6320249913</v>
          </cell>
        </row>
        <row r="153">
          <cell r="Q153">
            <v>4842393.180706284</v>
          </cell>
        </row>
        <row r="154">
          <cell r="Q154">
            <v>4763109.3608284798</v>
          </cell>
        </row>
        <row r="155">
          <cell r="Q155">
            <v>4562006.4840999413</v>
          </cell>
        </row>
        <row r="156">
          <cell r="Q156">
            <v>4252475.8127703024</v>
          </cell>
        </row>
        <row r="157">
          <cell r="Q157">
            <v>4202478.3299714485</v>
          </cell>
        </row>
        <row r="158">
          <cell r="Q158">
            <v>3985195.5039800657</v>
          </cell>
        </row>
        <row r="159">
          <cell r="Q159">
            <v>3952273.8457720294</v>
          </cell>
        </row>
        <row r="160">
          <cell r="Q160">
            <v>4004587.7083739592</v>
          </cell>
        </row>
        <row r="161">
          <cell r="Q161">
            <v>4111319.9403385795</v>
          </cell>
        </row>
        <row r="162">
          <cell r="Q162">
            <v>4350079.7445466537</v>
          </cell>
        </row>
        <row r="163">
          <cell r="Q163">
            <v>4628224.0870845001</v>
          </cell>
        </row>
        <row r="164">
          <cell r="Q164">
            <v>4817121.6055439198</v>
          </cell>
        </row>
        <row r="165">
          <cell r="Q165">
            <v>4921716.7418874055</v>
          </cell>
        </row>
        <row r="166">
          <cell r="Q166">
            <v>4841148.2798418123</v>
          </cell>
        </row>
        <row r="167">
          <cell r="Q167">
            <v>4637375.2552320864</v>
          </cell>
        </row>
        <row r="168">
          <cell r="Q168">
            <v>4322005.7100894451</v>
          </cell>
        </row>
        <row r="169">
          <cell r="Q169">
            <v>4269766.3818287915</v>
          </cell>
        </row>
        <row r="170">
          <cell r="Q170">
            <v>4046858.7206798312</v>
          </cell>
        </row>
        <row r="171">
          <cell r="Q171">
            <v>4013426.71364237</v>
          </cell>
        </row>
        <row r="172">
          <cell r="Q172">
            <v>4066754.146460434</v>
          </cell>
        </row>
        <row r="173">
          <cell r="Q173">
            <v>4176307.5717765959</v>
          </cell>
        </row>
        <row r="174">
          <cell r="Q174">
            <v>4417232.5301015563</v>
          </cell>
        </row>
        <row r="175">
          <cell r="Q175">
            <v>4697300.3969672956</v>
          </cell>
        </row>
        <row r="176">
          <cell r="Q176">
            <v>4886892.1550970618</v>
          </cell>
        </row>
        <row r="177">
          <cell r="Q177">
            <v>4990661.6326726396</v>
          </cell>
        </row>
        <row r="178">
          <cell r="Q178">
            <v>4908003.3671813402</v>
          </cell>
        </row>
        <row r="179">
          <cell r="Q179">
            <v>4699430.2766992105</v>
          </cell>
        </row>
        <row r="180">
          <cell r="Q180">
            <v>4379414.8322770717</v>
          </cell>
        </row>
        <row r="181">
          <cell r="Q181">
            <v>4326157.3194188001</v>
          </cell>
        </row>
        <row r="182">
          <cell r="Q182">
            <v>4100427.8297667527</v>
          </cell>
        </row>
        <row r="183">
          <cell r="Q183">
            <v>4065448.1301965793</v>
          </cell>
        </row>
        <row r="184">
          <cell r="Q184">
            <v>4118196.7034531538</v>
          </cell>
        </row>
        <row r="185">
          <cell r="Q185">
            <v>4227391.7234606696</v>
          </cell>
        </row>
        <row r="186">
          <cell r="Q186">
            <v>4471764.6982824579</v>
          </cell>
        </row>
        <row r="187">
          <cell r="Q187">
            <v>4756142.6097830208</v>
          </cell>
        </row>
        <row r="188">
          <cell r="Q188">
            <v>4949036.5596660012</v>
          </cell>
        </row>
        <row r="189">
          <cell r="Q189">
            <v>5054215.7741827983</v>
          </cell>
        </row>
        <row r="190">
          <cell r="Q190">
            <v>4970931.5335132945</v>
          </cell>
        </row>
        <row r="191">
          <cell r="Q191">
            <v>4759759.4129705084</v>
          </cell>
        </row>
        <row r="192">
          <cell r="Q192">
            <v>4435911.5904199677</v>
          </cell>
        </row>
        <row r="193">
          <cell r="Q193">
            <v>4382388.0343447169</v>
          </cell>
        </row>
        <row r="194">
          <cell r="Q194">
            <v>4154581.7768493993</v>
          </cell>
        </row>
        <row r="195">
          <cell r="Q195">
            <v>4118865.0095962165</v>
          </cell>
        </row>
        <row r="196">
          <cell r="Q196">
            <v>4171847.410721078</v>
          </cell>
        </row>
        <row r="197">
          <cell r="Q197">
            <v>4281817.1492107725</v>
          </cell>
        </row>
        <row r="198">
          <cell r="Q198">
            <v>4529549.5454023648</v>
          </cell>
        </row>
        <row r="199">
          <cell r="Q199">
            <v>4817999.887841953</v>
          </cell>
        </row>
        <row r="200">
          <cell r="Q200">
            <v>5013725.3387192935</v>
          </cell>
        </row>
        <row r="201">
          <cell r="Q201">
            <v>5120470.503689222</v>
          </cell>
        </row>
        <row r="202">
          <cell r="Q202">
            <v>5036620.2747659069</v>
          </cell>
        </row>
        <row r="203">
          <cell r="Q203">
            <v>4823373.0102331555</v>
          </cell>
        </row>
        <row r="204">
          <cell r="Q204">
            <v>4495018.0142132053</v>
          </cell>
        </row>
        <row r="205">
          <cell r="Q205">
            <v>4440490.1191701964</v>
          </cell>
        </row>
        <row r="206">
          <cell r="Q206">
            <v>4209066.6979715489</v>
          </cell>
        </row>
        <row r="207">
          <cell r="Q207">
            <v>4173104.275276131</v>
          </cell>
        </row>
        <row r="208">
          <cell r="Q208">
            <v>4227160.2231520414</v>
          </cell>
        </row>
        <row r="209">
          <cell r="Q209">
            <v>4339362.378907539</v>
          </cell>
        </row>
        <row r="210">
          <cell r="Q210">
            <v>4590310.7996465974</v>
          </cell>
        </row>
        <row r="211">
          <cell r="Q211">
            <v>4882149.6129618371</v>
          </cell>
        </row>
        <row r="212">
          <cell r="Q212">
            <v>5080251.4919984965</v>
          </cell>
        </row>
        <row r="213">
          <cell r="Q213">
            <v>5187809.7772213174</v>
          </cell>
        </row>
        <row r="214">
          <cell r="Q214">
            <v>5102853.7734227637</v>
          </cell>
        </row>
        <row r="215">
          <cell r="Q215">
            <v>4886406.0947256172</v>
          </cell>
        </row>
        <row r="216">
          <cell r="Q216">
            <v>4553921.1313475035</v>
          </cell>
        </row>
        <row r="217">
          <cell r="Q217">
            <v>4498831.9117789948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ef"/>
      <sheetName val="MStat"/>
      <sheetName val="Err"/>
      <sheetName val="BX"/>
      <sheetName val="YHat"/>
    </sheetNames>
    <sheetDataSet>
      <sheetData sheetId="0" refreshError="1"/>
      <sheetData sheetId="1" refreshError="1"/>
      <sheetData sheetId="2" refreshError="1"/>
      <sheetData sheetId="3">
        <row r="122">
          <cell r="D122">
            <v>13849.0082087218</v>
          </cell>
        </row>
        <row r="123">
          <cell r="D123">
            <v>13839.8787941354</v>
          </cell>
        </row>
        <row r="124">
          <cell r="D124">
            <v>13859.7847523778</v>
          </cell>
        </row>
        <row r="125">
          <cell r="D125">
            <v>13674.5992194881</v>
          </cell>
        </row>
        <row r="126">
          <cell r="D126">
            <v>13996.9981236855</v>
          </cell>
        </row>
        <row r="127">
          <cell r="D127">
            <v>13814.0256784914</v>
          </cell>
        </row>
        <row r="128">
          <cell r="D128">
            <v>14015.231394300899</v>
          </cell>
        </row>
        <row r="129">
          <cell r="D129">
            <v>13894.609235976801</v>
          </cell>
        </row>
        <row r="130">
          <cell r="D130">
            <v>13991.5478668337</v>
          </cell>
        </row>
        <row r="131">
          <cell r="D131">
            <v>13939.4934513915</v>
          </cell>
        </row>
        <row r="132">
          <cell r="D132">
            <v>14011.504197717</v>
          </cell>
        </row>
        <row r="133">
          <cell r="D133">
            <v>14045.681860709399</v>
          </cell>
        </row>
        <row r="134">
          <cell r="D134">
            <v>13964.199461780699</v>
          </cell>
        </row>
        <row r="135">
          <cell r="D135">
            <v>13910.752053546399</v>
          </cell>
        </row>
        <row r="136">
          <cell r="D136">
            <v>14018.3147150186</v>
          </cell>
        </row>
        <row r="137">
          <cell r="D137">
            <v>13732.5233636047</v>
          </cell>
        </row>
        <row r="138">
          <cell r="D138">
            <v>14133.789777956101</v>
          </cell>
        </row>
        <row r="139">
          <cell r="D139">
            <v>13888.4032451167</v>
          </cell>
        </row>
        <row r="140">
          <cell r="D140">
            <v>14024.9721291283</v>
          </cell>
        </row>
        <row r="141">
          <cell r="D141">
            <v>13893.4362325357</v>
          </cell>
        </row>
        <row r="142">
          <cell r="D142">
            <v>13952.5005170977</v>
          </cell>
        </row>
        <row r="143">
          <cell r="D143">
            <v>13863.3369573049</v>
          </cell>
        </row>
        <row r="144">
          <cell r="D144">
            <v>13917.565586335601</v>
          </cell>
        </row>
        <row r="145">
          <cell r="D145">
            <v>13921.7607539936</v>
          </cell>
        </row>
        <row r="146">
          <cell r="D146">
            <v>13842.700573508801</v>
          </cell>
        </row>
        <row r="147">
          <cell r="D147">
            <v>13762.5542384049</v>
          </cell>
        </row>
        <row r="148">
          <cell r="D148">
            <v>13926.4342251579</v>
          </cell>
        </row>
        <row r="149">
          <cell r="D149">
            <v>13660.585848032801</v>
          </cell>
        </row>
        <row r="150">
          <cell r="D150">
            <v>14035.3109895832</v>
          </cell>
        </row>
        <row r="151">
          <cell r="D151">
            <v>13805.233226673599</v>
          </cell>
        </row>
        <row r="152">
          <cell r="D152">
            <v>13967.120986619801</v>
          </cell>
        </row>
        <row r="153">
          <cell r="D153">
            <v>13860.052976507801</v>
          </cell>
        </row>
        <row r="154">
          <cell r="D154">
            <v>13936.8482068133</v>
          </cell>
        </row>
        <row r="155">
          <cell r="D155">
            <v>13886.2686205309</v>
          </cell>
        </row>
        <row r="156">
          <cell r="D156">
            <v>13955.820022502199</v>
          </cell>
        </row>
        <row r="157">
          <cell r="D157">
            <v>14026.7779492642</v>
          </cell>
        </row>
        <row r="158">
          <cell r="D158">
            <v>13965.959069083299</v>
          </cell>
        </row>
        <row r="159">
          <cell r="D159">
            <v>13889.841919279201</v>
          </cell>
        </row>
        <row r="160">
          <cell r="D160">
            <v>14096.065916858999</v>
          </cell>
        </row>
        <row r="161">
          <cell r="D161">
            <v>13844.0308168097</v>
          </cell>
        </row>
        <row r="162">
          <cell r="D162">
            <v>14185.788485813</v>
          </cell>
        </row>
        <row r="163">
          <cell r="D163">
            <v>14017.467443076799</v>
          </cell>
        </row>
        <row r="164">
          <cell r="D164">
            <v>14129.758746895701</v>
          </cell>
        </row>
        <row r="165">
          <cell r="D165">
            <v>14017.1945435043</v>
          </cell>
        </row>
        <row r="166">
          <cell r="D166">
            <v>14074.0910525492</v>
          </cell>
        </row>
        <row r="167">
          <cell r="D167">
            <v>14019.8767443938</v>
          </cell>
        </row>
        <row r="168">
          <cell r="D168">
            <v>14018.9598492308</v>
          </cell>
        </row>
        <row r="169">
          <cell r="D169">
            <v>14033.30285874</v>
          </cell>
        </row>
        <row r="170">
          <cell r="D170">
            <v>13903.5371059153</v>
          </cell>
        </row>
        <row r="171">
          <cell r="D171">
            <v>13802.0671611335</v>
          </cell>
        </row>
        <row r="172">
          <cell r="D172">
            <v>13948.0103241078</v>
          </cell>
        </row>
        <row r="173">
          <cell r="D173">
            <v>13671.3534555884</v>
          </cell>
        </row>
        <row r="174">
          <cell r="D174">
            <v>13918.9288995021</v>
          </cell>
        </row>
        <row r="175">
          <cell r="D175">
            <v>13765.8698294484</v>
          </cell>
        </row>
        <row r="176">
          <cell r="D176">
            <v>13842.9812759575</v>
          </cell>
        </row>
        <row r="177">
          <cell r="D177">
            <v>13735.217820313601</v>
          </cell>
        </row>
        <row r="178">
          <cell r="D178">
            <v>13754.925426235</v>
          </cell>
        </row>
        <row r="179">
          <cell r="D179">
            <v>13636.199717322799</v>
          </cell>
        </row>
        <row r="180">
          <cell r="D180">
            <v>13705.162014237299</v>
          </cell>
        </row>
        <row r="181">
          <cell r="D181">
            <v>13737.605155564501</v>
          </cell>
        </row>
        <row r="182">
          <cell r="D182">
            <v>13627.7960280518</v>
          </cell>
        </row>
        <row r="183">
          <cell r="D183">
            <v>13544.466869514899</v>
          </cell>
        </row>
        <row r="184">
          <cell r="D184">
            <v>13703.057769715</v>
          </cell>
        </row>
        <row r="185">
          <cell r="D185">
            <v>13445.4652715143</v>
          </cell>
        </row>
        <row r="186">
          <cell r="D186">
            <v>13702.5833022311</v>
          </cell>
        </row>
        <row r="187">
          <cell r="D187">
            <v>13564.610004399899</v>
          </cell>
        </row>
        <row r="188">
          <cell r="D188">
            <v>13652.6334040251</v>
          </cell>
        </row>
        <row r="189">
          <cell r="D189">
            <v>13557.6045712997</v>
          </cell>
        </row>
        <row r="190">
          <cell r="D190">
            <v>13587.6706833512</v>
          </cell>
        </row>
        <row r="191">
          <cell r="D191">
            <v>13480.2964129142</v>
          </cell>
        </row>
        <row r="192">
          <cell r="D192">
            <v>13557.8454661302</v>
          </cell>
        </row>
        <row r="193">
          <cell r="D193">
            <v>13598.7859539726</v>
          </cell>
        </row>
        <row r="194">
          <cell r="D194">
            <v>13498.3457284248</v>
          </cell>
        </row>
        <row r="195">
          <cell r="D195">
            <v>13423.533002162199</v>
          </cell>
        </row>
        <row r="196">
          <cell r="D196">
            <v>13588.061550050399</v>
          </cell>
        </row>
        <row r="197">
          <cell r="D197">
            <v>13339.4190728951</v>
          </cell>
        </row>
        <row r="198">
          <cell r="D198">
            <v>13601.016997324001</v>
          </cell>
        </row>
        <row r="199">
          <cell r="D199">
            <v>13470.125914987901</v>
          </cell>
        </row>
        <row r="200">
          <cell r="D200">
            <v>13563.2720754703</v>
          </cell>
        </row>
        <row r="201">
          <cell r="D201">
            <v>13474.2216800717</v>
          </cell>
        </row>
        <row r="202">
          <cell r="D202">
            <v>13509.1507299656</v>
          </cell>
        </row>
        <row r="203">
          <cell r="D203">
            <v>13407.105542606199</v>
          </cell>
        </row>
        <row r="204">
          <cell r="D204">
            <v>13488.6857622506</v>
          </cell>
        </row>
        <row r="205">
          <cell r="D205">
            <v>13533.6154419137</v>
          </cell>
        </row>
        <row r="206">
          <cell r="D206">
            <v>13437.573571431099</v>
          </cell>
        </row>
        <row r="207">
          <cell r="D207">
            <v>13366.7589970515</v>
          </cell>
        </row>
        <row r="208">
          <cell r="D208">
            <v>13534.0750522572</v>
          </cell>
        </row>
        <row r="209">
          <cell r="D209">
            <v>13289.6342809739</v>
          </cell>
        </row>
        <row r="210">
          <cell r="D210">
            <v>13553.3353508166</v>
          </cell>
        </row>
        <row r="211">
          <cell r="D211">
            <v>13425.769108308499</v>
          </cell>
        </row>
        <row r="212">
          <cell r="D212">
            <v>13521.320216697201</v>
          </cell>
        </row>
        <row r="213">
          <cell r="D213">
            <v>13435.076477852101</v>
          </cell>
        </row>
        <row r="214">
          <cell r="D214">
            <v>13472.288498297999</v>
          </cell>
        </row>
        <row r="215">
          <cell r="D215">
            <v>13372.7451195428</v>
          </cell>
        </row>
        <row r="216">
          <cell r="D216">
            <v>13456.217823637</v>
          </cell>
        </row>
        <row r="217">
          <cell r="D217">
            <v>13503.0202822145</v>
          </cell>
        </row>
        <row r="218">
          <cell r="D218">
            <v>13409.0432777486</v>
          </cell>
        </row>
        <row r="219">
          <cell r="D219">
            <v>13340.105688703199</v>
          </cell>
        </row>
        <row r="220">
          <cell r="D220">
            <v>13508.7303761239</v>
          </cell>
        </row>
        <row r="221">
          <cell r="D221">
            <v>13266.2621512899</v>
          </cell>
        </row>
        <row r="222">
          <cell r="D222">
            <v>13530.9505705914</v>
          </cell>
        </row>
        <row r="223">
          <cell r="D223">
            <v>13404.9452181591</v>
          </cell>
        </row>
        <row r="224">
          <cell r="D224">
            <v>13501.625361182199</v>
          </cell>
        </row>
        <row r="225">
          <cell r="D225">
            <v>13416.6992444144</v>
          </cell>
        </row>
        <row r="226">
          <cell r="D226">
            <v>13454.983035611</v>
          </cell>
        </row>
        <row r="227">
          <cell r="D227">
            <v>13356.6141640272</v>
          </cell>
        </row>
        <row r="228">
          <cell r="D228">
            <v>13440.9753200015</v>
          </cell>
        </row>
        <row r="229">
          <cell r="D229">
            <v>13488.6569794348</v>
          </cell>
        </row>
        <row r="230">
          <cell r="D230">
            <v>13395.6493536577</v>
          </cell>
        </row>
        <row r="231">
          <cell r="D231">
            <v>13327.5929402275</v>
          </cell>
        </row>
        <row r="232">
          <cell r="D232">
            <v>13496.831982366801</v>
          </cell>
        </row>
        <row r="233">
          <cell r="D233">
            <v>13255.289795578599</v>
          </cell>
        </row>
        <row r="234">
          <cell r="D234">
            <v>13520.4417391554</v>
          </cell>
        </row>
        <row r="235">
          <cell r="D235">
            <v>13395.1691672343</v>
          </cell>
        </row>
        <row r="236">
          <cell r="D236">
            <v>13492.3793505142</v>
          </cell>
        </row>
        <row r="237">
          <cell r="D237">
            <v>13408.0718088749</v>
          </cell>
        </row>
        <row r="238">
          <cell r="D238">
            <v>13446.8587570399</v>
          </cell>
        </row>
        <row r="239">
          <cell r="D239">
            <v>13349.041273397401</v>
          </cell>
        </row>
        <row r="240">
          <cell r="D240">
            <v>13433.819524869399</v>
          </cell>
        </row>
        <row r="241">
          <cell r="D241">
            <v>13481.9139367843</v>
          </cell>
        </row>
        <row r="242">
          <cell r="D242">
            <v>13389.361398666701</v>
          </cell>
        </row>
        <row r="243">
          <cell r="D243">
            <v>13321.7186647952</v>
          </cell>
        </row>
        <row r="244">
          <cell r="D244">
            <v>13491.2461238909</v>
          </cell>
        </row>
        <row r="245">
          <cell r="D245">
            <v>13250.1386779234</v>
          </cell>
        </row>
        <row r="246">
          <cell r="D246">
            <v>13515.5082291079</v>
          </cell>
        </row>
        <row r="247">
          <cell r="D247">
            <v>13390.579670699301</v>
          </cell>
        </row>
        <row r="248">
          <cell r="D248">
            <v>13488.0386883952</v>
          </cell>
        </row>
        <row r="249">
          <cell r="D249">
            <v>13404.021545039501</v>
          </cell>
        </row>
        <row r="250">
          <cell r="D250">
            <v>13443.0447069048</v>
          </cell>
        </row>
        <row r="251">
          <cell r="D251">
            <v>13345.486079631401</v>
          </cell>
        </row>
        <row r="252">
          <cell r="D252">
            <v>13430.4601421068</v>
          </cell>
        </row>
        <row r="253">
          <cell r="D253">
            <v>13478.748326138801</v>
          </cell>
        </row>
        <row r="254">
          <cell r="D254">
            <v>13386.409434948</v>
          </cell>
        </row>
        <row r="255">
          <cell r="D255">
            <v>13318.960908422099</v>
          </cell>
        </row>
        <row r="256">
          <cell r="D256">
            <v>13488.6237686764</v>
          </cell>
        </row>
        <row r="257">
          <cell r="D257">
            <v>13247.7204175429</v>
          </cell>
        </row>
        <row r="258">
          <cell r="D258">
            <v>13513.1921274998</v>
          </cell>
        </row>
        <row r="259">
          <cell r="D259">
            <v>13388.425070789201</v>
          </cell>
        </row>
        <row r="260">
          <cell r="D260">
            <v>13486.000907096</v>
          </cell>
        </row>
        <row r="261">
          <cell r="D261">
            <v>13402.120095059299</v>
          </cell>
        </row>
        <row r="262">
          <cell r="D262">
            <v>13441.254150573501</v>
          </cell>
        </row>
        <row r="263">
          <cell r="D263">
            <v>13343.817046849599</v>
          </cell>
        </row>
        <row r="264">
          <cell r="D264">
            <v>13428.883035392901</v>
          </cell>
        </row>
        <row r="265">
          <cell r="D265">
            <v>13477.2621883108</v>
          </cell>
        </row>
        <row r="266">
          <cell r="D266">
            <v>13385.0235964983</v>
          </cell>
        </row>
        <row r="267">
          <cell r="D267">
            <v>13317.666243182</v>
          </cell>
        </row>
        <row r="268">
          <cell r="D268">
            <v>13487.392669302801</v>
          </cell>
        </row>
        <row r="269">
          <cell r="D269">
            <v>13246.5851331911</v>
          </cell>
        </row>
        <row r="270">
          <cell r="D270">
            <v>13512.104802936299</v>
          </cell>
        </row>
        <row r="271">
          <cell r="D271">
            <v>13387.413565336001</v>
          </cell>
        </row>
        <row r="272">
          <cell r="D272">
            <v>13485.0442436863</v>
          </cell>
        </row>
        <row r="273">
          <cell r="D273">
            <v>13401.2274341922</v>
          </cell>
        </row>
        <row r="274">
          <cell r="D274">
            <v>13440.4135501981</v>
          </cell>
        </row>
        <row r="275">
          <cell r="D275">
            <v>13343.033497313399</v>
          </cell>
        </row>
        <row r="276">
          <cell r="D276">
            <v>13428.142641766401</v>
          </cell>
        </row>
        <row r="277">
          <cell r="D277">
            <v>13476.564501232</v>
          </cell>
        </row>
        <row r="278">
          <cell r="D278">
            <v>13384.3729962905</v>
          </cell>
        </row>
        <row r="279">
          <cell r="D279">
            <v>13317.0584454446</v>
          </cell>
        </row>
        <row r="280">
          <cell r="D280">
            <v>13486.814713403</v>
          </cell>
        </row>
        <row r="281">
          <cell r="D281">
            <v>13246.052158921901</v>
          </cell>
        </row>
        <row r="282">
          <cell r="D282">
            <v>13511.594344024699</v>
          </cell>
        </row>
        <row r="283">
          <cell r="D283">
            <v>13386.938700709499</v>
          </cell>
        </row>
        <row r="284">
          <cell r="D284">
            <v>13484.595125383201</v>
          </cell>
        </row>
        <row r="285">
          <cell r="D285">
            <v>13400.8083627301</v>
          </cell>
        </row>
        <row r="286">
          <cell r="D286">
            <v>13440.018919222999</v>
          </cell>
        </row>
        <row r="287">
          <cell r="D287">
            <v>13342.6656496101</v>
          </cell>
        </row>
        <row r="288">
          <cell r="D288">
            <v>13427.7950541762</v>
          </cell>
        </row>
        <row r="289">
          <cell r="D289">
            <v>13476.2369627962</v>
          </cell>
        </row>
        <row r="290">
          <cell r="D290">
            <v>13384.067563409701</v>
          </cell>
        </row>
        <row r="291">
          <cell r="D291">
            <v>13316.773106750101</v>
          </cell>
        </row>
        <row r="292">
          <cell r="D292">
            <v>13486.5433843543</v>
          </cell>
        </row>
        <row r="293">
          <cell r="D293">
            <v>13245.8019470952</v>
          </cell>
        </row>
        <row r="294">
          <cell r="D294">
            <v>13511.3547023306</v>
          </cell>
        </row>
        <row r="295">
          <cell r="D295">
            <v>13386.7157692237</v>
          </cell>
        </row>
        <row r="296">
          <cell r="D296">
            <v>13484.384280849799</v>
          </cell>
        </row>
        <row r="297">
          <cell r="D297">
            <v>13400.611624084</v>
          </cell>
        </row>
        <row r="298">
          <cell r="D298">
            <v>13439.833654487</v>
          </cell>
        </row>
        <row r="299">
          <cell r="D299">
            <v>13342.492958635699</v>
          </cell>
        </row>
        <row r="300">
          <cell r="D300">
            <v>13427.6318745801</v>
          </cell>
        </row>
        <row r="301">
          <cell r="D301">
            <v>13476.083195540999</v>
          </cell>
        </row>
        <row r="302">
          <cell r="D302">
            <v>13383.924173899901</v>
          </cell>
        </row>
        <row r="303">
          <cell r="D303">
            <v>13316.6391507222</v>
          </cell>
        </row>
        <row r="304">
          <cell r="D304">
            <v>13486.416005339999</v>
          </cell>
        </row>
        <row r="305">
          <cell r="D305">
            <v>13245.684481840301</v>
          </cell>
        </row>
        <row r="306">
          <cell r="D306">
            <v>13511.2421993644</v>
          </cell>
        </row>
        <row r="307">
          <cell r="D307">
            <v>13386.6111110861</v>
          </cell>
        </row>
        <row r="308">
          <cell r="D308">
            <v>13484.285297092099</v>
          </cell>
        </row>
        <row r="309">
          <cell r="D309">
            <v>13400.519262521801</v>
          </cell>
        </row>
        <row r="310">
          <cell r="D310">
            <v>13439.7466795039</v>
          </cell>
        </row>
        <row r="311">
          <cell r="D311">
            <v>13342.411886571401</v>
          </cell>
        </row>
        <row r="312">
          <cell r="D312">
            <v>13427.5552677583</v>
          </cell>
        </row>
        <row r="313">
          <cell r="D313">
            <v>13476.011007467199</v>
          </cell>
        </row>
        <row r="314">
          <cell r="D314">
            <v>13383.8568577962</v>
          </cell>
        </row>
        <row r="315">
          <cell r="D315">
            <v>13316.576263291399</v>
          </cell>
        </row>
        <row r="316">
          <cell r="D316">
            <v>13486.356205575399</v>
          </cell>
        </row>
        <row r="317">
          <cell r="D317">
            <v>13245.6293362213</v>
          </cell>
        </row>
        <row r="318">
          <cell r="D318">
            <v>13511.1893833576</v>
          </cell>
        </row>
        <row r="319">
          <cell r="D319">
            <v>13386.561977937899</v>
          </cell>
        </row>
        <row r="320">
          <cell r="D320">
            <v>13484.2388278566</v>
          </cell>
        </row>
        <row r="321">
          <cell r="D321">
            <v>13400.4759021637</v>
          </cell>
        </row>
        <row r="322">
          <cell r="D322">
            <v>13439.7058479467</v>
          </cell>
        </row>
        <row r="323">
          <cell r="D323">
            <v>13342.373826217499</v>
          </cell>
        </row>
        <row r="324">
          <cell r="D324">
            <v>13427.519303671699</v>
          </cell>
        </row>
        <row r="325">
          <cell r="D325">
            <v>13475.977117820299</v>
          </cell>
        </row>
        <row r="326">
          <cell r="D326">
            <v>13383.8252553601</v>
          </cell>
        </row>
        <row r="327">
          <cell r="D327">
            <v>13316.5467399545</v>
          </cell>
        </row>
        <row r="328">
          <cell r="D328">
            <v>13486.328131784199</v>
          </cell>
        </row>
        <row r="329">
          <cell r="D329">
            <v>13245.603447380399</v>
          </cell>
        </row>
        <row r="330">
          <cell r="D330">
            <v>13511.164588183899</v>
          </cell>
        </row>
        <row r="331">
          <cell r="D331">
            <v>13386.538911731001</v>
          </cell>
        </row>
        <row r="332">
          <cell r="D332">
            <v>13484.217012258699</v>
          </cell>
        </row>
        <row r="333">
          <cell r="D333">
            <v>13400.455546069499</v>
          </cell>
        </row>
        <row r="334">
          <cell r="D334">
            <v>13439.6866790315</v>
          </cell>
        </row>
        <row r="335">
          <cell r="D335">
            <v>13342.355958280499</v>
          </cell>
        </row>
        <row r="336">
          <cell r="D336">
            <v>13427.502419855</v>
          </cell>
        </row>
        <row r="337">
          <cell r="D337">
            <v>13475.961207876901</v>
          </cell>
        </row>
        <row r="338">
          <cell r="D338">
            <v>13383.8104191781</v>
          </cell>
        </row>
        <row r="339">
          <cell r="D339">
            <v>13316.532879832999</v>
          </cell>
        </row>
        <row r="340">
          <cell r="D340">
            <v>13486.3149521712</v>
          </cell>
        </row>
        <row r="341">
          <cell r="D341">
            <v>13245.5912935212</v>
          </cell>
        </row>
        <row r="342">
          <cell r="D342">
            <v>13511.1529477614</v>
          </cell>
        </row>
        <row r="343">
          <cell r="D343">
            <v>13386.528082994701</v>
          </cell>
        </row>
        <row r="344">
          <cell r="D344">
            <v>13484.2067706375</v>
          </cell>
        </row>
        <row r="345">
          <cell r="D345">
            <v>13400.4459896315</v>
          </cell>
        </row>
        <row r="346">
          <cell r="D346">
            <v>13439.677679930501</v>
          </cell>
        </row>
        <row r="347">
          <cell r="D347">
            <v>13342.347569940801</v>
          </cell>
        </row>
        <row r="348">
          <cell r="D348">
            <v>13427.4944935237</v>
          </cell>
        </row>
        <row r="349">
          <cell r="D349">
            <v>13475.953738743299</v>
          </cell>
        </row>
        <row r="350">
          <cell r="D350">
            <v>13383.803454135999</v>
          </cell>
        </row>
        <row r="351">
          <cell r="D351">
            <v>13316.5263730155</v>
          </cell>
        </row>
        <row r="352">
          <cell r="D352">
            <v>13486.308764827299</v>
          </cell>
        </row>
        <row r="353">
          <cell r="D353">
            <v>13245.585587731101</v>
          </cell>
        </row>
        <row r="354">
          <cell r="D354">
            <v>13511.1474830109</v>
          </cell>
        </row>
        <row r="355">
          <cell r="D355">
            <v>13386.5229993012</v>
          </cell>
        </row>
        <row r="356">
          <cell r="D356">
            <v>13484.201962572801</v>
          </cell>
        </row>
        <row r="357">
          <cell r="D357">
            <v>13400.441503235301</v>
          </cell>
        </row>
        <row r="358">
          <cell r="D358">
            <v>13439.6734551834</v>
          </cell>
        </row>
        <row r="359">
          <cell r="D359">
            <v>13342.343631923801</v>
          </cell>
        </row>
        <row r="360">
          <cell r="D360">
            <v>13427.4907724026</v>
          </cell>
        </row>
        <row r="361">
          <cell r="D361">
            <v>13475.9502322597</v>
          </cell>
        </row>
        <row r="362">
          <cell r="D362">
            <v>13383.8001843048</v>
          </cell>
        </row>
        <row r="363">
          <cell r="D363">
            <v>13316.5233183039</v>
          </cell>
        </row>
        <row r="364">
          <cell r="D364">
            <v>13486.3058600969</v>
          </cell>
        </row>
        <row r="365">
          <cell r="D365">
            <v>13245.5829090724</v>
          </cell>
        </row>
        <row r="366">
          <cell r="D366">
            <v>13511.144917511399</v>
          </cell>
        </row>
        <row r="367">
          <cell r="D367">
            <v>13386.520612693799</v>
          </cell>
        </row>
        <row r="368">
          <cell r="D368">
            <v>13484.1997053631</v>
          </cell>
        </row>
        <row r="369">
          <cell r="D369">
            <v>13400.439397037</v>
          </cell>
        </row>
        <row r="370">
          <cell r="D370">
            <v>13439.6714718198</v>
          </cell>
        </row>
        <row r="371">
          <cell r="D371">
            <v>13342.341783169401</v>
          </cell>
        </row>
        <row r="372">
          <cell r="D372">
            <v>13427.4890254728</v>
          </cell>
        </row>
        <row r="373">
          <cell r="D373">
            <v>13475.9485860943</v>
          </cell>
        </row>
        <row r="374">
          <cell r="D374">
            <v>13383.798649238999</v>
          </cell>
        </row>
        <row r="375">
          <cell r="D375">
            <v>13316.5218842288</v>
          </cell>
        </row>
        <row r="376">
          <cell r="D376">
            <v>13486.3044964325</v>
          </cell>
        </row>
        <row r="377">
          <cell r="D377">
            <v>13245.5816515404</v>
          </cell>
        </row>
        <row r="378">
          <cell r="D378">
            <v>13511.1437131034</v>
          </cell>
        </row>
        <row r="379">
          <cell r="D379">
            <v>13386.519492269201</v>
          </cell>
        </row>
        <row r="380">
          <cell r="D380">
            <v>13484.198645685899</v>
          </cell>
        </row>
        <row r="381">
          <cell r="D381">
            <v>13400.4384082542</v>
          </cell>
        </row>
        <row r="382">
          <cell r="D382">
            <v>13439.670540703301</v>
          </cell>
        </row>
        <row r="383">
          <cell r="D383">
            <v>13342.340915246999</v>
          </cell>
        </row>
        <row r="384">
          <cell r="D384">
            <v>13427.4882053534</v>
          </cell>
        </row>
        <row r="385">
          <cell r="D385">
            <v>13475.94781328</v>
          </cell>
        </row>
        <row r="386">
          <cell r="D386">
            <v>13383.7979285819</v>
          </cell>
        </row>
        <row r="387">
          <cell r="D387">
            <v>13316.521210983199</v>
          </cell>
        </row>
        <row r="388">
          <cell r="D388">
            <v>13486.303856242001</v>
          </cell>
        </row>
        <row r="389">
          <cell r="D389">
            <v>13245.5810611751</v>
          </cell>
        </row>
        <row r="390">
          <cell r="D390">
            <v>13511.143147678</v>
          </cell>
        </row>
        <row r="391">
          <cell r="D391">
            <v>13386.5189662709</v>
          </cell>
        </row>
        <row r="392">
          <cell r="D392">
            <v>13484.1981482062</v>
          </cell>
        </row>
        <row r="393">
          <cell r="D393">
            <v>13400.437944056701</v>
          </cell>
        </row>
        <row r="394">
          <cell r="D394">
            <v>13439.670103578101</v>
          </cell>
        </row>
        <row r="395">
          <cell r="D395">
            <v>13342.3405077891</v>
          </cell>
        </row>
        <row r="396">
          <cell r="D396">
            <v>13427.487820337201</v>
          </cell>
        </row>
        <row r="397">
          <cell r="D397">
            <v>13475.9474504719</v>
          </cell>
        </row>
        <row r="398">
          <cell r="D398">
            <v>13383.797590259701</v>
          </cell>
        </row>
        <row r="399">
          <cell r="D399">
            <v>13316.5208949189</v>
          </cell>
        </row>
        <row r="400">
          <cell r="D400">
            <v>13486.303555696</v>
          </cell>
        </row>
        <row r="401">
          <cell r="D401">
            <v>13245.5807840203</v>
          </cell>
        </row>
        <row r="402">
          <cell r="D402">
            <v>13511.142882231499</v>
          </cell>
        </row>
        <row r="403">
          <cell r="D403">
            <v>13386.518719333901</v>
          </cell>
        </row>
        <row r="404">
          <cell r="D404">
            <v>13484.1979146578</v>
          </cell>
        </row>
        <row r="405">
          <cell r="D405">
            <v>13400.437726133099</v>
          </cell>
        </row>
        <row r="406">
          <cell r="D406">
            <v>13439.669898364</v>
          </cell>
        </row>
        <row r="407">
          <cell r="D407">
            <v>13342.340316502699</v>
          </cell>
        </row>
        <row r="408">
          <cell r="D408">
            <v>13427.487639586399</v>
          </cell>
        </row>
        <row r="409">
          <cell r="D409">
            <v>13475.9472801469</v>
          </cell>
        </row>
        <row r="410">
          <cell r="D410">
            <v>13383.797431430001</v>
          </cell>
        </row>
        <row r="411">
          <cell r="D411">
            <v>13316.520746538499</v>
          </cell>
        </row>
        <row r="412">
          <cell r="D412">
            <v>13486.303414600799</v>
          </cell>
        </row>
        <row r="413">
          <cell r="D413">
            <v>13245.5806539063</v>
          </cell>
        </row>
        <row r="414">
          <cell r="D414">
            <v>13511.1427576141</v>
          </cell>
        </row>
        <row r="415">
          <cell r="D415">
            <v>13386.518603406101</v>
          </cell>
        </row>
        <row r="416">
          <cell r="D416">
            <v>13484.197805015399</v>
          </cell>
        </row>
        <row r="417">
          <cell r="D417">
            <v>13400.437623825999</v>
          </cell>
        </row>
        <row r="418">
          <cell r="D418">
            <v>13439.6698020235</v>
          </cell>
        </row>
        <row r="419">
          <cell r="D419">
            <v>13342.3402267007</v>
          </cell>
        </row>
        <row r="420">
          <cell r="D420">
            <v>13427.4875547305</v>
          </cell>
        </row>
        <row r="421">
          <cell r="D421">
            <v>13475.947200185599</v>
          </cell>
        </row>
        <row r="422">
          <cell r="D422">
            <v>13383.7973568652</v>
          </cell>
        </row>
        <row r="423">
          <cell r="D423">
            <v>13316.5206768793</v>
          </cell>
        </row>
        <row r="424">
          <cell r="D424">
            <v>13486.3033483617</v>
          </cell>
        </row>
        <row r="425">
          <cell r="D425">
            <v>13245.5805928226</v>
          </cell>
        </row>
        <row r="426">
          <cell r="D426">
            <v>13511.1426991109</v>
          </cell>
        </row>
        <row r="427">
          <cell r="D427">
            <v>13386.5185489824</v>
          </cell>
        </row>
        <row r="428">
          <cell r="D428">
            <v>13484.197753542499</v>
          </cell>
        </row>
        <row r="429">
          <cell r="D429">
            <v>13400.437575796799</v>
          </cell>
        </row>
        <row r="430">
          <cell r="D430">
            <v>13439.6697567953</v>
          </cell>
        </row>
        <row r="431">
          <cell r="D431">
            <v>13342.340184542199</v>
          </cell>
        </row>
        <row r="432">
          <cell r="D432">
            <v>13427.487514893999</v>
          </cell>
        </row>
        <row r="433">
          <cell r="D433">
            <v>13475.9471626469</v>
          </cell>
        </row>
        <row r="434">
          <cell r="D434">
            <v>13383.7973218601</v>
          </cell>
        </row>
        <row r="435">
          <cell r="D435">
            <v>13316.520644177101</v>
          </cell>
        </row>
        <row r="436">
          <cell r="D436">
            <v>13486.303317265199</v>
          </cell>
        </row>
        <row r="437">
          <cell r="D437">
            <v>13245.580564146299</v>
          </cell>
        </row>
        <row r="438">
          <cell r="D438">
            <v>13511.142671646099</v>
          </cell>
        </row>
        <row r="439">
          <cell r="D439">
            <v>13386.5185234327</v>
          </cell>
        </row>
        <row r="440">
          <cell r="D440">
            <v>13484.197729378</v>
          </cell>
        </row>
        <row r="441">
          <cell r="D441">
            <v>13400.437553248899</v>
          </cell>
        </row>
        <row r="442">
          <cell r="D442">
            <v>13439.6697355625</v>
          </cell>
        </row>
        <row r="443">
          <cell r="D443">
            <v>13342.3401647504</v>
          </cell>
        </row>
        <row r="444">
          <cell r="D444">
            <v>13427.4874961923</v>
          </cell>
        </row>
        <row r="445">
          <cell r="D445">
            <v>13475.947145024</v>
          </cell>
        </row>
        <row r="446">
          <cell r="D446">
            <v>13383.7973054265</v>
          </cell>
        </row>
        <row r="447">
          <cell r="D447">
            <v>13316.520628824701</v>
          </cell>
        </row>
        <row r="448">
          <cell r="D448">
            <v>13486.3033026665</v>
          </cell>
        </row>
        <row r="449">
          <cell r="D449">
            <v>13245.580550683901</v>
          </cell>
        </row>
        <row r="450">
          <cell r="D450">
            <v>13511.1426587523</v>
          </cell>
        </row>
        <row r="451">
          <cell r="D451">
            <v>13386.518511438</v>
          </cell>
        </row>
        <row r="452">
          <cell r="D452">
            <v>13484.1977180337</v>
          </cell>
        </row>
        <row r="453">
          <cell r="D453">
            <v>13400.4375426636</v>
          </cell>
        </row>
        <row r="454">
          <cell r="D454">
            <v>13439.6697255945</v>
          </cell>
        </row>
        <row r="455">
          <cell r="D455">
            <v>13342.340155459</v>
          </cell>
        </row>
        <row r="456">
          <cell r="D456">
            <v>13427.4874874126</v>
          </cell>
        </row>
        <row r="457">
          <cell r="D457">
            <v>13475.947136750699</v>
          </cell>
        </row>
        <row r="458">
          <cell r="D458">
            <v>13383.797297711601</v>
          </cell>
        </row>
        <row r="459">
          <cell r="D459">
            <v>13316.520621617399</v>
          </cell>
        </row>
        <row r="460">
          <cell r="D460">
            <v>13486.303295813101</v>
          </cell>
        </row>
        <row r="461">
          <cell r="D461">
            <v>13245.5805443639</v>
          </cell>
        </row>
        <row r="462">
          <cell r="D462">
            <v>13511.1426526993</v>
          </cell>
        </row>
        <row r="463">
          <cell r="D463">
            <v>13386.5185058071</v>
          </cell>
        </row>
        <row r="464">
          <cell r="D464">
            <v>13484.197712708101</v>
          </cell>
        </row>
        <row r="465">
          <cell r="D465">
            <v>13400.437537694201</v>
          </cell>
        </row>
        <row r="466">
          <cell r="D466">
            <v>13439.669720915001</v>
          </cell>
        </row>
        <row r="467">
          <cell r="D467">
            <v>13342.340151097</v>
          </cell>
        </row>
        <row r="468">
          <cell r="D468">
            <v>13427.487483290901</v>
          </cell>
        </row>
        <row r="469">
          <cell r="D469">
            <v>13475.947132866801</v>
          </cell>
        </row>
        <row r="470">
          <cell r="D470">
            <v>13383.7972940898</v>
          </cell>
        </row>
        <row r="471">
          <cell r="D471">
            <v>13316.520618233801</v>
          </cell>
        </row>
        <row r="472">
          <cell r="D472">
            <v>13486.303292595599</v>
          </cell>
        </row>
        <row r="473">
          <cell r="D473">
            <v>13245.580541396699</v>
          </cell>
        </row>
        <row r="474">
          <cell r="D474">
            <v>13511.1426498575</v>
          </cell>
        </row>
        <row r="475">
          <cell r="D475">
            <v>13386.518503163399</v>
          </cell>
        </row>
        <row r="476">
          <cell r="D476">
            <v>13484.1977102077</v>
          </cell>
        </row>
        <row r="477">
          <cell r="D477">
            <v>13400.437535361099</v>
          </cell>
        </row>
        <row r="478">
          <cell r="D478">
            <v>13439.6697187179</v>
          </cell>
        </row>
        <row r="479">
          <cell r="D479">
            <v>13342.3401490491</v>
          </cell>
        </row>
        <row r="480">
          <cell r="D480">
            <v>13427.4874813557</v>
          </cell>
        </row>
        <row r="481">
          <cell r="D481">
            <v>13475.9471310432</v>
          </cell>
        </row>
        <row r="482">
          <cell r="D482">
            <v>13383.797292389299</v>
          </cell>
        </row>
        <row r="483">
          <cell r="D483">
            <v>13316.520616645201</v>
          </cell>
        </row>
        <row r="484">
          <cell r="D484">
            <v>13486.3032910851</v>
          </cell>
        </row>
        <row r="485">
          <cell r="D485">
            <v>13245.580540003801</v>
          </cell>
        </row>
        <row r="486">
          <cell r="D486">
            <v>13511.142648523401</v>
          </cell>
        </row>
        <row r="487">
          <cell r="D487">
            <v>13386.518501922401</v>
          </cell>
        </row>
        <row r="488">
          <cell r="D488">
            <v>13484.197709034001</v>
          </cell>
        </row>
        <row r="489">
          <cell r="D489">
            <v>13400.437534266001</v>
          </cell>
        </row>
        <row r="490">
          <cell r="D490">
            <v>13439.6697176867</v>
          </cell>
        </row>
        <row r="491">
          <cell r="D491">
            <v>13342.3401480878</v>
          </cell>
        </row>
        <row r="492">
          <cell r="D492">
            <v>13427.4874804474</v>
          </cell>
        </row>
        <row r="493">
          <cell r="D493">
            <v>13475.9471301873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2">
          <cell r="C122">
            <v>1140.4037048759301</v>
          </cell>
          <cell r="D122">
            <v>1113.3897819577801</v>
          </cell>
        </row>
        <row r="123">
          <cell r="C123">
            <v>996.69529060205195</v>
          </cell>
          <cell r="D123">
            <v>1061.15173752995</v>
          </cell>
        </row>
        <row r="124">
          <cell r="C124">
            <v>954.82567024231901</v>
          </cell>
          <cell r="D124">
            <v>1003.35869100363</v>
          </cell>
        </row>
        <row r="125">
          <cell r="C125">
            <v>997.27257031296097</v>
          </cell>
          <cell r="D125">
            <v>994.09078958528301</v>
          </cell>
        </row>
        <row r="126">
          <cell r="C126">
            <v>1162.3781735321299</v>
          </cell>
          <cell r="D126">
            <v>1164.5402242898799</v>
          </cell>
        </row>
        <row r="127">
          <cell r="C127">
            <v>1344.6390882499099</v>
          </cell>
          <cell r="D127">
            <v>1356.41291204035</v>
          </cell>
        </row>
        <row r="128">
          <cell r="C128">
            <v>1400.5672954720401</v>
          </cell>
          <cell r="D128">
            <v>1422.27028140469</v>
          </cell>
        </row>
        <row r="129">
          <cell r="C129">
            <v>1378.9447362778701</v>
          </cell>
          <cell r="D129">
            <v>1417.49717747725</v>
          </cell>
        </row>
        <row r="130">
          <cell r="C130">
            <v>1365.8888520391199</v>
          </cell>
          <cell r="D130">
            <v>1378.23877885613</v>
          </cell>
        </row>
        <row r="131">
          <cell r="C131">
            <v>1230.1563769956001</v>
          </cell>
          <cell r="D131">
            <v>1246.1194221987801</v>
          </cell>
        </row>
        <row r="132">
          <cell r="C132">
            <v>1127.76991220337</v>
          </cell>
          <cell r="D132">
            <v>1103.5984219786999</v>
          </cell>
        </row>
        <row r="133">
          <cell r="C133">
            <v>1081.15841182637</v>
          </cell>
          <cell r="D133">
            <v>1116.4151198558</v>
          </cell>
        </row>
        <row r="134">
          <cell r="C134">
            <v>1065.4379951388701</v>
          </cell>
          <cell r="D134">
            <v>998.99659884799803</v>
          </cell>
        </row>
        <row r="135">
          <cell r="C135">
            <v>967.79342244930103</v>
          </cell>
          <cell r="D135">
            <v>1058.82129391649</v>
          </cell>
        </row>
        <row r="136">
          <cell r="C136">
            <v>1027.5947387221199</v>
          </cell>
          <cell r="D136">
            <v>1028.3822840523401</v>
          </cell>
        </row>
        <row r="137">
          <cell r="C137">
            <v>1175.94953868423</v>
          </cell>
          <cell r="D137">
            <v>1152.41480406562</v>
          </cell>
        </row>
        <row r="138">
          <cell r="C138">
            <v>1214.7898425455601</v>
          </cell>
          <cell r="D138">
            <v>1270.50850654327</v>
          </cell>
        </row>
        <row r="139">
          <cell r="C139">
            <v>1338.0230579767899</v>
          </cell>
          <cell r="D139">
            <v>1320.4199371494001</v>
          </cell>
        </row>
        <row r="140">
          <cell r="C140">
            <v>1337.2200660465401</v>
          </cell>
          <cell r="D140">
            <v>1437.19972504519</v>
          </cell>
        </row>
        <row r="141">
          <cell r="C141">
            <v>1372.32804416618</v>
          </cell>
          <cell r="D141">
            <v>1381.47057984616</v>
          </cell>
        </row>
        <row r="142">
          <cell r="C142">
            <v>1424.48477278165</v>
          </cell>
          <cell r="D142">
            <v>1349.3590221058</v>
          </cell>
        </row>
        <row r="143">
          <cell r="C143">
            <v>1240.5353516288601</v>
          </cell>
          <cell r="D143">
            <v>1290.3747605364999</v>
          </cell>
        </row>
        <row r="144">
          <cell r="C144">
            <v>1072.63869138013</v>
          </cell>
          <cell r="D144">
            <v>1118.96890329247</v>
          </cell>
        </row>
        <row r="145">
          <cell r="C145">
            <v>1085.39976645195</v>
          </cell>
          <cell r="D145">
            <v>1064.10324741975</v>
          </cell>
        </row>
        <row r="146">
          <cell r="C146">
            <v>1105.2520907197099</v>
          </cell>
          <cell r="D146">
            <v>1056.4737717314099</v>
          </cell>
        </row>
        <row r="147">
          <cell r="C147">
            <v>1013.29658628563</v>
          </cell>
          <cell r="D147">
            <v>1092.35461119514</v>
          </cell>
        </row>
        <row r="148">
          <cell r="C148">
            <v>1094.8706080464899</v>
          </cell>
          <cell r="D148">
            <v>1079.86301272168</v>
          </cell>
        </row>
        <row r="149">
          <cell r="C149">
            <v>1171.7124505608299</v>
          </cell>
          <cell r="D149">
            <v>1137.5571475402101</v>
          </cell>
        </row>
        <row r="150">
          <cell r="C150">
            <v>1174.7199609239699</v>
          </cell>
          <cell r="D150">
            <v>1243.39110530793</v>
          </cell>
        </row>
        <row r="151">
          <cell r="C151">
            <v>1324.3046783013001</v>
          </cell>
          <cell r="D151">
            <v>1304.57451165109</v>
          </cell>
        </row>
        <row r="152">
          <cell r="C152">
            <v>1349.8091545766699</v>
          </cell>
          <cell r="D152">
            <v>1405.81967586676</v>
          </cell>
        </row>
        <row r="153">
          <cell r="C153">
            <v>1389.8589907186799</v>
          </cell>
          <cell r="D153">
            <v>1404.8443104276</v>
          </cell>
        </row>
        <row r="154">
          <cell r="C154">
            <v>1338.96895349127</v>
          </cell>
          <cell r="D154">
            <v>1372.5147602155</v>
          </cell>
        </row>
        <row r="155">
          <cell r="C155">
            <v>1278.9104939962399</v>
          </cell>
          <cell r="D155">
            <v>1285.806231498</v>
          </cell>
        </row>
        <row r="156">
          <cell r="C156">
            <v>1097.57619611629</v>
          </cell>
          <cell r="D156">
            <v>1143.64459930915</v>
          </cell>
        </row>
        <row r="157">
          <cell r="C157">
            <v>1047.20305758839</v>
          </cell>
          <cell r="D157">
            <v>1073.44229784195</v>
          </cell>
        </row>
        <row r="158">
          <cell r="C158">
            <v>1083.7679265417501</v>
          </cell>
          <cell r="D158">
            <v>1048.21985463073</v>
          </cell>
        </row>
        <row r="159">
          <cell r="C159">
            <v>1034.88278632627</v>
          </cell>
          <cell r="D159">
            <v>1101.9038341711</v>
          </cell>
        </row>
        <row r="160">
          <cell r="C160">
            <v>988.97823990878601</v>
          </cell>
          <cell r="D160">
            <v>1006.6759193258</v>
          </cell>
        </row>
        <row r="161">
          <cell r="C161">
            <v>1089.1676080483201</v>
          </cell>
          <cell r="D161">
            <v>1115.7425818238</v>
          </cell>
        </row>
        <row r="162">
          <cell r="C162">
            <v>1216.6947986863699</v>
          </cell>
          <cell r="D162">
            <v>1197.3009641741201</v>
          </cell>
        </row>
        <row r="163">
          <cell r="C163">
            <v>1256.2222565588399</v>
          </cell>
          <cell r="D163">
            <v>1337.21128214645</v>
          </cell>
        </row>
        <row r="164">
          <cell r="C164">
            <v>1317.1348394233801</v>
          </cell>
          <cell r="D164">
            <v>1368.8082938441801</v>
          </cell>
        </row>
        <row r="165">
          <cell r="C165">
            <v>1386.8784891648199</v>
          </cell>
          <cell r="D165">
            <v>1418.4316958623101</v>
          </cell>
        </row>
        <row r="166">
          <cell r="C166">
            <v>1404.7916666666699</v>
          </cell>
          <cell r="D166">
            <v>1392.9650293514701</v>
          </cell>
        </row>
        <row r="167">
          <cell r="C167">
            <v>1258.7249873850801</v>
          </cell>
          <cell r="D167">
            <v>1342.5475879276401</v>
          </cell>
        </row>
        <row r="168">
          <cell r="D168">
            <v>1173.0736559577099</v>
          </cell>
        </row>
        <row r="169">
          <cell r="D169">
            <v>1148.5567186692399</v>
          </cell>
        </row>
        <row r="170">
          <cell r="D170">
            <v>1122.09597594702</v>
          </cell>
        </row>
        <row r="171">
          <cell r="D171">
            <v>1128.60160374359</v>
          </cell>
        </row>
        <row r="172">
          <cell r="D172">
            <v>1166.38829919658</v>
          </cell>
        </row>
        <row r="173">
          <cell r="D173">
            <v>1212.9407675049799</v>
          </cell>
        </row>
        <row r="174">
          <cell r="D174">
            <v>1316.99096982627</v>
          </cell>
        </row>
        <row r="175">
          <cell r="D175">
            <v>1435.21898276705</v>
          </cell>
        </row>
        <row r="176">
          <cell r="D176">
            <v>1510.6358750772399</v>
          </cell>
        </row>
        <row r="177">
          <cell r="D177">
            <v>1564.4723482260299</v>
          </cell>
        </row>
        <row r="178">
          <cell r="D178">
            <v>1519.5868686596</v>
          </cell>
        </row>
        <row r="179">
          <cell r="D179">
            <v>1437.4553680644699</v>
          </cell>
        </row>
        <row r="180">
          <cell r="D180">
            <v>1310.3567011550199</v>
          </cell>
        </row>
        <row r="181">
          <cell r="D181">
            <v>1258.0141566529301</v>
          </cell>
        </row>
        <row r="182">
          <cell r="D182">
            <v>1212.04798474363</v>
          </cell>
        </row>
        <row r="183">
          <cell r="D183">
            <v>1205.8958252059299</v>
          </cell>
        </row>
        <row r="184">
          <cell r="D184">
            <v>1234.2819574160001</v>
          </cell>
        </row>
        <row r="185">
          <cell r="D185">
            <v>1275.1038223758301</v>
          </cell>
        </row>
        <row r="186">
          <cell r="D186">
            <v>1375.1858428553301</v>
          </cell>
        </row>
        <row r="187">
          <cell r="D187">
            <v>1490.3924931916599</v>
          </cell>
        </row>
        <row r="188">
          <cell r="D188">
            <v>1562.1780147956799</v>
          </cell>
        </row>
        <row r="189">
          <cell r="D189">
            <v>1611.7771269962</v>
          </cell>
        </row>
        <row r="190">
          <cell r="D190">
            <v>1566.22859943662</v>
          </cell>
        </row>
        <row r="191">
          <cell r="D191">
            <v>1482.45405374799</v>
          </cell>
        </row>
        <row r="192">
          <cell r="D192">
            <v>1353.59315816191</v>
          </cell>
        </row>
        <row r="193">
          <cell r="D193">
            <v>1299.41730199226</v>
          </cell>
        </row>
        <row r="194">
          <cell r="D194">
            <v>1251.2316739018599</v>
          </cell>
        </row>
        <row r="195">
          <cell r="D195">
            <v>1243.20915074806</v>
          </cell>
        </row>
        <row r="196">
          <cell r="D196">
            <v>1269.25442112779</v>
          </cell>
        </row>
        <row r="197">
          <cell r="D197">
            <v>1308.3879757348</v>
          </cell>
        </row>
        <row r="198">
          <cell r="D198">
            <v>1406.9066996922299</v>
          </cell>
        </row>
        <row r="199">
          <cell r="D199">
            <v>1520.5951105686199</v>
          </cell>
        </row>
        <row r="200">
          <cell r="D200">
            <v>1589.9844116740001</v>
          </cell>
        </row>
        <row r="201">
          <cell r="D201">
            <v>1637.0265230888499</v>
          </cell>
        </row>
        <row r="202">
          <cell r="D202">
            <v>1591.3901757548799</v>
          </cell>
        </row>
        <row r="203">
          <cell r="D203">
            <v>1507.1588197188501</v>
          </cell>
        </row>
        <row r="204">
          <cell r="D204">
            <v>1377.1413567515899</v>
          </cell>
        </row>
        <row r="205">
          <cell r="D205">
            <v>1321.7135612879399</v>
          </cell>
        </row>
        <row r="206">
          <cell r="D206">
            <v>1271.9489443356899</v>
          </cell>
        </row>
        <row r="207">
          <cell r="D207">
            <v>1263.12069768882</v>
          </cell>
        </row>
        <row r="208">
          <cell r="D208">
            <v>1288.3020737791601</v>
          </cell>
        </row>
        <row r="209">
          <cell r="D209">
            <v>1327.3583523813099</v>
          </cell>
        </row>
        <row r="210">
          <cell r="D210">
            <v>1425.75054050736</v>
          </cell>
        </row>
        <row r="211">
          <cell r="D211">
            <v>1539.0454822685299</v>
          </cell>
        </row>
        <row r="212">
          <cell r="D212">
            <v>1607.7308899530899</v>
          </cell>
        </row>
        <row r="213">
          <cell r="D213">
            <v>1653.1226716072499</v>
          </cell>
        </row>
        <row r="214">
          <cell r="D214">
            <v>1607.3878747723099</v>
          </cell>
        </row>
        <row r="215">
          <cell r="D215">
            <v>1522.5689153313001</v>
          </cell>
        </row>
        <row r="216">
          <cell r="D216">
            <v>1391.5510403440401</v>
          </cell>
        </row>
        <row r="217">
          <cell r="D217">
            <v>1335.08432033501</v>
          </cell>
        </row>
        <row r="218">
          <cell r="D218">
            <v>1283.9959340124699</v>
          </cell>
        </row>
        <row r="219">
          <cell r="D219">
            <v>1274.33079582153</v>
          </cell>
        </row>
        <row r="220">
          <cell r="D220">
            <v>1298.6141459129799</v>
          </cell>
        </row>
        <row r="221">
          <cell r="D221">
            <v>1337.16662040405</v>
          </cell>
        </row>
        <row r="222">
          <cell r="D222">
            <v>1435.30743567747</v>
          </cell>
        </row>
        <row r="223">
          <cell r="D223">
            <v>1548.2276236964999</v>
          </cell>
        </row>
        <row r="224">
          <cell r="D224">
            <v>1616.34007464555</v>
          </cell>
        </row>
        <row r="225">
          <cell r="D225">
            <v>1660.6349373201899</v>
          </cell>
        </row>
        <row r="226">
          <cell r="D226">
            <v>1615.0497875307301</v>
          </cell>
        </row>
        <row r="227">
          <cell r="D227">
            <v>1529.66086513494</v>
          </cell>
        </row>
        <row r="228">
          <cell r="D228">
            <v>1398.61941105092</v>
          </cell>
        </row>
        <row r="229">
          <cell r="D229">
            <v>1342.18311073782</v>
          </cell>
        </row>
        <row r="230">
          <cell r="D230">
            <v>1291.0089499620699</v>
          </cell>
        </row>
        <row r="231">
          <cell r="D231">
            <v>1281.1475945562099</v>
          </cell>
        </row>
        <row r="232">
          <cell r="D232">
            <v>1305.01289738285</v>
          </cell>
        </row>
        <row r="233">
          <cell r="D233">
            <v>1343.47039726823</v>
          </cell>
        </row>
        <row r="234">
          <cell r="D234">
            <v>1441.51023014158</v>
          </cell>
        </row>
        <row r="235">
          <cell r="D235">
            <v>1554.2141380073599</v>
          </cell>
        </row>
        <row r="236">
          <cell r="D236">
            <v>1622.06373716543</v>
          </cell>
        </row>
        <row r="237">
          <cell r="D237">
            <v>1665.6024775568601</v>
          </cell>
        </row>
        <row r="238">
          <cell r="D238">
            <v>1620.0674015043001</v>
          </cell>
        </row>
        <row r="239">
          <cell r="D239">
            <v>1534.6017288477999</v>
          </cell>
        </row>
        <row r="240">
          <cell r="D240">
            <v>1402.9111748252301</v>
          </cell>
        </row>
        <row r="241">
          <cell r="D241">
            <v>1345.7983830318301</v>
          </cell>
        </row>
        <row r="242">
          <cell r="D242">
            <v>1293.55853950404</v>
          </cell>
        </row>
        <row r="243">
          <cell r="D243">
            <v>1283.4426482953199</v>
          </cell>
        </row>
        <row r="244">
          <cell r="D244">
            <v>1307.10491907133</v>
          </cell>
        </row>
        <row r="245">
          <cell r="D245">
            <v>1345.85991189681</v>
          </cell>
        </row>
        <row r="246">
          <cell r="D246">
            <v>1443.2055395008399</v>
          </cell>
        </row>
        <row r="247">
          <cell r="D247">
            <v>1554.9061359357099</v>
          </cell>
        </row>
        <row r="248">
          <cell r="D248">
            <v>1621.73898738497</v>
          </cell>
        </row>
        <row r="249">
          <cell r="D249">
            <v>1663.9916469362099</v>
          </cell>
        </row>
        <row r="250">
          <cell r="D250">
            <v>1617.9757475214999</v>
          </cell>
        </row>
        <row r="251">
          <cell r="D251">
            <v>1531.5069409790899</v>
          </cell>
        </row>
        <row r="252">
          <cell r="D252">
            <v>1399.26681099753</v>
          </cell>
        </row>
        <row r="253">
          <cell r="D253">
            <v>1341.6348171198699</v>
          </cell>
        </row>
        <row r="254">
          <cell r="D254">
            <v>1288.98316471865</v>
          </cell>
        </row>
        <row r="255">
          <cell r="D255">
            <v>1278.10853753779</v>
          </cell>
        </row>
        <row r="256">
          <cell r="D256">
            <v>1300.92268083832</v>
          </cell>
        </row>
        <row r="257">
          <cell r="D257">
            <v>1338.85379811448</v>
          </cell>
        </row>
        <row r="258">
          <cell r="D258">
            <v>1436.3767907004999</v>
          </cell>
        </row>
        <row r="259">
          <cell r="D259">
            <v>1548.2665782251599</v>
          </cell>
        </row>
        <row r="260">
          <cell r="D260">
            <v>1615.3584610275</v>
          </cell>
        </row>
        <row r="261">
          <cell r="D261">
            <v>1657.4854817610301</v>
          </cell>
        </row>
        <row r="262">
          <cell r="D262">
            <v>1611.8275639005101</v>
          </cell>
        </row>
        <row r="263">
          <cell r="D263">
            <v>1525.453254496</v>
          </cell>
        </row>
        <row r="264">
          <cell r="D264">
            <v>1393.4229275840501</v>
          </cell>
        </row>
        <row r="265">
          <cell r="D265">
            <v>1336.02310126461</v>
          </cell>
        </row>
        <row r="266">
          <cell r="D266">
            <v>1283.72625021468</v>
          </cell>
        </row>
        <row r="267">
          <cell r="D267">
            <v>1272.84808338618</v>
          </cell>
        </row>
        <row r="268">
          <cell r="D268">
            <v>1295.5783601323401</v>
          </cell>
        </row>
        <row r="269">
          <cell r="D269">
            <v>1333.50038203504</v>
          </cell>
        </row>
        <row r="270">
          <cell r="D270">
            <v>1431.2579257356099</v>
          </cell>
        </row>
        <row r="271">
          <cell r="D271">
            <v>1543.3522840258599</v>
          </cell>
        </row>
        <row r="272">
          <cell r="D272">
            <v>1610.68911172753</v>
          </cell>
        </row>
        <row r="273">
          <cell r="D273">
            <v>1652.84703832485</v>
          </cell>
        </row>
        <row r="274">
          <cell r="D274">
            <v>1607.5945326554499</v>
          </cell>
        </row>
        <row r="275">
          <cell r="D275">
            <v>1521.5261209145201</v>
          </cell>
        </row>
        <row r="276">
          <cell r="D276">
            <v>1389.50156098191</v>
          </cell>
        </row>
        <row r="277">
          <cell r="D277">
            <v>1332.0997415510799</v>
          </cell>
        </row>
        <row r="278">
          <cell r="D278">
            <v>1279.69040961982</v>
          </cell>
        </row>
        <row r="279">
          <cell r="D279">
            <v>1268.95371317529</v>
          </cell>
        </row>
        <row r="280">
          <cell r="D280">
            <v>1291.8591632499499</v>
          </cell>
        </row>
        <row r="281">
          <cell r="D281">
            <v>1330.2030555884601</v>
          </cell>
        </row>
        <row r="282">
          <cell r="D282">
            <v>1428.0900272280401</v>
          </cell>
        </row>
        <row r="283">
          <cell r="D283">
            <v>1540.12271448518</v>
          </cell>
        </row>
        <row r="284">
          <cell r="D284">
            <v>1607.5394142851001</v>
          </cell>
        </row>
        <row r="285">
          <cell r="D285">
            <v>1649.48776479668</v>
          </cell>
        </row>
        <row r="286">
          <cell r="D286">
            <v>1604.4479832146501</v>
          </cell>
        </row>
        <row r="287">
          <cell r="D287">
            <v>1518.31424221827</v>
          </cell>
        </row>
        <row r="288">
          <cell r="D288">
            <v>1386.4527185103</v>
          </cell>
        </row>
        <row r="289">
          <cell r="D289">
            <v>1329.2313425883799</v>
          </cell>
        </row>
        <row r="290">
          <cell r="D290">
            <v>1284.1718802237399</v>
          </cell>
        </row>
        <row r="291">
          <cell r="D291">
            <v>1273.3758650940399</v>
          </cell>
        </row>
        <row r="292">
          <cell r="D292">
            <v>1296.1720912281501</v>
          </cell>
        </row>
        <row r="293">
          <cell r="D293">
            <v>1334.36807016069</v>
          </cell>
        </row>
        <row r="294">
          <cell r="D294">
            <v>1432.22057330644</v>
          </cell>
        </row>
        <row r="295">
          <cell r="D295">
            <v>1544.25315261009</v>
          </cell>
        </row>
        <row r="296">
          <cell r="D296">
            <v>1611.68301114731</v>
          </cell>
        </row>
        <row r="297">
          <cell r="D297">
            <v>1653.5841443847801</v>
          </cell>
        </row>
        <row r="298">
          <cell r="D298">
            <v>1608.5007015774099</v>
          </cell>
        </row>
        <row r="299">
          <cell r="D299">
            <v>1522.20088975056</v>
          </cell>
        </row>
        <row r="300">
          <cell r="D300">
            <v>1390.4568307985301</v>
          </cell>
        </row>
        <row r="301">
          <cell r="D301">
            <v>1333.41397855387</v>
          </cell>
        </row>
        <row r="302">
          <cell r="D302">
            <v>1288.54853115993</v>
          </cell>
        </row>
        <row r="303">
          <cell r="D303">
            <v>1277.8909691485201</v>
          </cell>
        </row>
        <row r="304">
          <cell r="D304">
            <v>1300.78696327796</v>
          </cell>
        </row>
        <row r="305">
          <cell r="D305">
            <v>1339.10167475974</v>
          </cell>
        </row>
        <row r="306">
          <cell r="D306">
            <v>1437.08560881895</v>
          </cell>
        </row>
        <row r="307">
          <cell r="D307">
            <v>1549.2771947076601</v>
          </cell>
        </row>
        <row r="308">
          <cell r="D308">
            <v>1616.7817585259399</v>
          </cell>
        </row>
        <row r="309">
          <cell r="D309">
            <v>1658.97147064721</v>
          </cell>
        </row>
        <row r="310">
          <cell r="D310">
            <v>1614.1657993118899</v>
          </cell>
        </row>
        <row r="311">
          <cell r="D311">
            <v>1528.35284841005</v>
          </cell>
        </row>
        <row r="312">
          <cell r="D312">
            <v>1396.59660525768</v>
          </cell>
        </row>
        <row r="313">
          <cell r="D313">
            <v>1339.46514100732</v>
          </cell>
        </row>
        <row r="314">
          <cell r="D314">
            <v>1294.3540046918699</v>
          </cell>
        </row>
        <row r="315">
          <cell r="D315">
            <v>1283.83868112967</v>
          </cell>
        </row>
        <row r="316">
          <cell r="D316">
            <v>1307.00093661749</v>
          </cell>
        </row>
        <row r="317">
          <cell r="D317">
            <v>1345.5363134680699</v>
          </cell>
        </row>
        <row r="318">
          <cell r="D318">
            <v>1443.7530868710901</v>
          </cell>
        </row>
        <row r="319">
          <cell r="D319">
            <v>1556.1369666149001</v>
          </cell>
        </row>
        <row r="320">
          <cell r="D320">
            <v>1623.90414122986</v>
          </cell>
        </row>
        <row r="321">
          <cell r="D321">
            <v>1666.1989699212299</v>
          </cell>
        </row>
        <row r="322">
          <cell r="D322">
            <v>1621.49473888836</v>
          </cell>
        </row>
        <row r="323">
          <cell r="D323">
            <v>1535.7255739351699</v>
          </cell>
        </row>
        <row r="324">
          <cell r="D324">
            <v>1404.1786109703601</v>
          </cell>
        </row>
        <row r="325">
          <cell r="D325">
            <v>1347.24292192805</v>
          </cell>
        </row>
        <row r="326">
          <cell r="D326">
            <v>1302.55887478774</v>
          </cell>
        </row>
        <row r="327">
          <cell r="D327">
            <v>1291.9374578842501</v>
          </cell>
        </row>
        <row r="328">
          <cell r="D328">
            <v>1314.88195250177</v>
          </cell>
        </row>
        <row r="329">
          <cell r="D329">
            <v>1353.1806793395399</v>
          </cell>
        </row>
        <row r="330">
          <cell r="D330">
            <v>1451.2547061826699</v>
          </cell>
        </row>
        <row r="331">
          <cell r="D331">
            <v>1563.5411017485801</v>
          </cell>
        </row>
        <row r="332">
          <cell r="D332">
            <v>1631.2470987306599</v>
          </cell>
        </row>
        <row r="333">
          <cell r="D333">
            <v>1673.3705242680601</v>
          </cell>
        </row>
        <row r="334">
          <cell r="D334">
            <v>1628.4691500234101</v>
          </cell>
        </row>
        <row r="335">
          <cell r="D335">
            <v>1542.4275733392899</v>
          </cell>
        </row>
        <row r="336">
          <cell r="D336">
            <v>1410.77643247588</v>
          </cell>
        </row>
        <row r="337">
          <cell r="D337">
            <v>1353.81048083461</v>
          </cell>
        </row>
        <row r="338">
          <cell r="D338">
            <v>1308.97949396381</v>
          </cell>
        </row>
        <row r="339">
          <cell r="D339">
            <v>1298.45985222642</v>
          </cell>
        </row>
        <row r="340">
          <cell r="D340">
            <v>1321.5261971069899</v>
          </cell>
        </row>
        <row r="341">
          <cell r="D341">
            <v>1360.0093861508501</v>
          </cell>
        </row>
        <row r="342">
          <cell r="D342">
            <v>1458.11441860847</v>
          </cell>
        </row>
        <row r="343">
          <cell r="D343">
            <v>1570.3919055696499</v>
          </cell>
        </row>
        <row r="344">
          <cell r="D344">
            <v>1638.0783061263601</v>
          </cell>
        </row>
        <row r="345">
          <cell r="D345">
            <v>1680.21686554138</v>
          </cell>
        </row>
        <row r="346">
          <cell r="D346">
            <v>1635.3611688721701</v>
          </cell>
        </row>
        <row r="347">
          <cell r="D347">
            <v>1549.31792674024</v>
          </cell>
        </row>
        <row r="348">
          <cell r="D348">
            <v>1417.7624380934899</v>
          </cell>
        </row>
        <row r="349">
          <cell r="D349">
            <v>1360.9052029136001</v>
          </cell>
        </row>
        <row r="350">
          <cell r="D350">
            <v>1316.1938705216</v>
          </cell>
        </row>
        <row r="351">
          <cell r="D351">
            <v>1305.77474563536</v>
          </cell>
        </row>
        <row r="352">
          <cell r="D352">
            <v>1328.9142979803601</v>
          </cell>
        </row>
        <row r="353">
          <cell r="D353">
            <v>1367.5502849605</v>
          </cell>
        </row>
        <row r="354">
          <cell r="D354">
            <v>1465.6290869852301</v>
          </cell>
        </row>
        <row r="355">
          <cell r="D355">
            <v>1577.8580910467699</v>
          </cell>
        </row>
        <row r="356">
          <cell r="D356">
            <v>1645.46952619116</v>
          </cell>
        </row>
        <row r="357">
          <cell r="D357">
            <v>1687.6219772536499</v>
          </cell>
        </row>
        <row r="358">
          <cell r="D358">
            <v>1642.7749317452899</v>
          </cell>
        </row>
        <row r="359">
          <cell r="D359">
            <v>1556.85367079193</v>
          </cell>
        </row>
        <row r="360">
          <cell r="D360">
            <v>1425.12947698527</v>
          </cell>
        </row>
        <row r="361">
          <cell r="D361">
            <v>1368.0912173158599</v>
          </cell>
        </row>
        <row r="362">
          <cell r="D362">
            <v>1322.9710800432099</v>
          </cell>
        </row>
        <row r="363">
          <cell r="D363">
            <v>1312.6820532924401</v>
          </cell>
        </row>
        <row r="364">
          <cell r="D364">
            <v>1336.0657410270701</v>
          </cell>
        </row>
        <row r="365">
          <cell r="D365">
            <v>1375.02460509143</v>
          </cell>
        </row>
        <row r="366">
          <cell r="D366">
            <v>1473.27292497495</v>
          </cell>
        </row>
        <row r="367">
          <cell r="D367">
            <v>1585.5505867751799</v>
          </cell>
        </row>
        <row r="368">
          <cell r="D368">
            <v>1653.3484036452801</v>
          </cell>
        </row>
        <row r="369">
          <cell r="D369">
            <v>1695.3767487892001</v>
          </cell>
        </row>
        <row r="370">
          <cell r="D370">
            <v>1650.4416651875299</v>
          </cell>
        </row>
        <row r="371">
          <cell r="D371">
            <v>1564.1400393009401</v>
          </cell>
        </row>
        <row r="372">
          <cell r="D372">
            <v>1432.71869397675</v>
          </cell>
        </row>
        <row r="373">
          <cell r="D373">
            <v>1376.09219885279</v>
          </cell>
        </row>
        <row r="374">
          <cell r="D374">
            <v>1331.54433324926</v>
          </cell>
        </row>
        <row r="375">
          <cell r="D375">
            <v>1321.41294698977</v>
          </cell>
        </row>
        <row r="376">
          <cell r="D376">
            <v>1344.82879561548</v>
          </cell>
        </row>
        <row r="377">
          <cell r="D377">
            <v>1383.8076899569</v>
          </cell>
        </row>
        <row r="378">
          <cell r="D378">
            <v>1482.09968050732</v>
          </cell>
        </row>
        <row r="379">
          <cell r="D379">
            <v>1594.4852101741999</v>
          </cell>
        </row>
        <row r="380">
          <cell r="D380">
            <v>1662.33379830892</v>
          </cell>
        </row>
        <row r="381">
          <cell r="D381">
            <v>1704.5039041508101</v>
          </cell>
        </row>
        <row r="382">
          <cell r="D382">
            <v>1659.7388287671299</v>
          </cell>
        </row>
        <row r="383">
          <cell r="D383">
            <v>1573.5072031080099</v>
          </cell>
        </row>
        <row r="384">
          <cell r="D384">
            <v>1442.39702595731</v>
          </cell>
        </row>
        <row r="385">
          <cell r="D385">
            <v>1386.0928581964899</v>
          </cell>
        </row>
        <row r="386">
          <cell r="D386">
            <v>1342.03420201573</v>
          </cell>
        </row>
        <row r="387">
          <cell r="D387">
            <v>1332.009142249</v>
          </cell>
        </row>
        <row r="388">
          <cell r="D388">
            <v>1355.4306208870901</v>
          </cell>
        </row>
        <row r="389">
          <cell r="D389">
            <v>1394.4612955847899</v>
          </cell>
        </row>
        <row r="390">
          <cell r="D390">
            <v>1492.7385486953599</v>
          </cell>
        </row>
        <row r="391">
          <cell r="D391">
            <v>1605.1253794745901</v>
          </cell>
        </row>
        <row r="392">
          <cell r="D392">
            <v>1672.9909186910299</v>
          </cell>
        </row>
        <row r="393">
          <cell r="D393">
            <v>1715.15317860439</v>
          </cell>
        </row>
        <row r="394">
          <cell r="D394">
            <v>1670.3386958650101</v>
          </cell>
        </row>
        <row r="395">
          <cell r="D395">
            <v>1584.2031908838801</v>
          </cell>
        </row>
        <row r="396">
          <cell r="D396">
            <v>1452.8749993594299</v>
          </cell>
        </row>
        <row r="397">
          <cell r="D397">
            <v>1396.28261695122</v>
          </cell>
        </row>
        <row r="398">
          <cell r="D398">
            <v>1351.9752059776699</v>
          </cell>
        </row>
        <row r="399">
          <cell r="D399">
            <v>1341.62763481671</v>
          </cell>
        </row>
        <row r="400">
          <cell r="D400">
            <v>1364.74558943703</v>
          </cell>
        </row>
        <row r="401">
          <cell r="D401">
            <v>1403.407873636</v>
          </cell>
        </row>
        <row r="402">
          <cell r="D402">
            <v>1501.45990182891</v>
          </cell>
        </row>
        <row r="403">
          <cell r="D403">
            <v>1613.6443814399299</v>
          </cell>
        </row>
        <row r="404">
          <cell r="D404">
            <v>1681.3074214416799</v>
          </cell>
        </row>
        <row r="405">
          <cell r="D405">
            <v>1723.2416675222501</v>
          </cell>
        </row>
        <row r="406">
          <cell r="D406">
            <v>1678.2142007524101</v>
          </cell>
        </row>
        <row r="407">
          <cell r="D407">
            <v>1591.75497170426</v>
          </cell>
        </row>
        <row r="408">
          <cell r="D408">
            <v>1460.36683731417</v>
          </cell>
        </row>
        <row r="409">
          <cell r="D409">
            <v>1403.7462647545401</v>
          </cell>
        </row>
        <row r="410">
          <cell r="D410">
            <v>1359.50544678147</v>
          </cell>
        </row>
        <row r="411">
          <cell r="D411">
            <v>1348.9812863300999</v>
          </cell>
        </row>
        <row r="412">
          <cell r="D412">
            <v>1371.8757806076501</v>
          </cell>
        </row>
        <row r="413">
          <cell r="D413">
            <v>1410.2189272020501</v>
          </cell>
        </row>
        <row r="414">
          <cell r="D414">
            <v>1508.17801319565</v>
          </cell>
        </row>
        <row r="415">
          <cell r="D415">
            <v>1620.3586166308601</v>
          </cell>
        </row>
        <row r="416">
          <cell r="D416">
            <v>1687.92644621762</v>
          </cell>
        </row>
        <row r="417">
          <cell r="D417">
            <v>1729.95501096198</v>
          </cell>
        </row>
        <row r="418">
          <cell r="D418">
            <v>1685.0137280055001</v>
          </cell>
        </row>
        <row r="419">
          <cell r="D419">
            <v>1598.7362470640901</v>
          </cell>
        </row>
        <row r="420">
          <cell r="D420">
            <v>1467.2992925206399</v>
          </cell>
        </row>
        <row r="421">
          <cell r="D421">
            <v>1410.60149649252</v>
          </cell>
        </row>
        <row r="422">
          <cell r="D422">
            <v>1366.1928187506701</v>
          </cell>
        </row>
        <row r="423">
          <cell r="D423">
            <v>1355.72827975568</v>
          </cell>
        </row>
        <row r="424">
          <cell r="D424">
            <v>1378.7313597488101</v>
          </cell>
        </row>
        <row r="425">
          <cell r="D425">
            <v>1417.2372940535499</v>
          </cell>
        </row>
        <row r="426">
          <cell r="D426">
            <v>1515.2597826954</v>
          </cell>
        </row>
        <row r="427">
          <cell r="D427">
            <v>1627.4515752649399</v>
          </cell>
        </row>
        <row r="428">
          <cell r="D428">
            <v>1695.03512078476</v>
          </cell>
        </row>
        <row r="429">
          <cell r="D429">
            <v>1737.0719536501899</v>
          </cell>
        </row>
        <row r="430">
          <cell r="D430">
            <v>1692.1841969283801</v>
          </cell>
        </row>
        <row r="431">
          <cell r="D431">
            <v>1605.84214746975</v>
          </cell>
        </row>
        <row r="432">
          <cell r="D432">
            <v>1474.61696590939</v>
          </cell>
        </row>
        <row r="433">
          <cell r="D433">
            <v>1418.1440852087401</v>
          </cell>
        </row>
        <row r="434">
          <cell r="D434">
            <v>1374.10875267195</v>
          </cell>
        </row>
        <row r="435">
          <cell r="D435">
            <v>1363.65506691771</v>
          </cell>
        </row>
        <row r="436">
          <cell r="D436">
            <v>1386.60808864911</v>
          </cell>
        </row>
        <row r="437">
          <cell r="D437">
            <v>1424.95040033842</v>
          </cell>
        </row>
        <row r="438">
          <cell r="D438">
            <v>1523.0552634570299</v>
          </cell>
        </row>
        <row r="439">
          <cell r="D439">
            <v>1635.4124903879199</v>
          </cell>
        </row>
        <row r="440">
          <cell r="D440">
            <v>1703.2087477755999</v>
          </cell>
        </row>
        <row r="441">
          <cell r="D441">
            <v>1745.3577904589299</v>
          </cell>
        </row>
        <row r="442">
          <cell r="D442">
            <v>1700.4615686094101</v>
          </cell>
        </row>
        <row r="443">
          <cell r="D443">
            <v>1614.39435661986</v>
          </cell>
        </row>
        <row r="444">
          <cell r="D444">
            <v>1482.7948442905499</v>
          </cell>
        </row>
        <row r="445">
          <cell r="D445">
            <v>1425.90827176174</v>
          </cell>
        </row>
        <row r="446">
          <cell r="D446">
            <v>1381.1524188584799</v>
          </cell>
        </row>
        <row r="447">
          <cell r="D447">
            <v>1370.71982860041</v>
          </cell>
        </row>
        <row r="448">
          <cell r="D448">
            <v>1393.8450723629501</v>
          </cell>
        </row>
        <row r="449">
          <cell r="D449">
            <v>1432.4711859272199</v>
          </cell>
        </row>
        <row r="450">
          <cell r="D450">
            <v>1530.52067182064</v>
          </cell>
        </row>
        <row r="451">
          <cell r="D451">
            <v>1642.7342220921801</v>
          </cell>
        </row>
        <row r="452">
          <cell r="D452">
            <v>1710.23187621124</v>
          </cell>
        </row>
        <row r="453">
          <cell r="D453">
            <v>1752.47681874106</v>
          </cell>
        </row>
        <row r="454">
          <cell r="D454">
            <v>1707.7921295504</v>
          </cell>
        </row>
        <row r="455">
          <cell r="D455">
            <v>1621.9565517196199</v>
          </cell>
        </row>
        <row r="456">
          <cell r="D456">
            <v>1490.5119383649301</v>
          </cell>
        </row>
        <row r="457">
          <cell r="D457">
            <v>1433.6998551061999</v>
          </cell>
        </row>
        <row r="458">
          <cell r="D458">
            <v>1389.1233583990199</v>
          </cell>
        </row>
        <row r="459">
          <cell r="D459">
            <v>1378.63961175024</v>
          </cell>
        </row>
        <row r="460">
          <cell r="D460">
            <v>1401.7202470832499</v>
          </cell>
        </row>
        <row r="461">
          <cell r="D461">
            <v>1440.1668051076499</v>
          </cell>
        </row>
        <row r="462">
          <cell r="D462">
            <v>1538.36621894051</v>
          </cell>
        </row>
        <row r="463">
          <cell r="D463">
            <v>1650.76846268091</v>
          </cell>
        </row>
        <row r="464">
          <cell r="D464">
            <v>1718.5922450385101</v>
          </cell>
        </row>
        <row r="465">
          <cell r="D465">
            <v>1760.81402559056</v>
          </cell>
        </row>
        <row r="466">
          <cell r="D466">
            <v>1716.0423272948501</v>
          </cell>
        </row>
        <row r="467">
          <cell r="D467">
            <v>1630.00955252055</v>
          </cell>
        </row>
        <row r="468">
          <cell r="D468">
            <v>1498.6604179297899</v>
          </cell>
        </row>
        <row r="469">
          <cell r="D469">
            <v>1442.0093700719599</v>
          </cell>
        </row>
        <row r="470">
          <cell r="D470">
            <v>1397.70311480906</v>
          </cell>
        </row>
        <row r="471">
          <cell r="D471">
            <v>1387.2276484106301</v>
          </cell>
        </row>
        <row r="472">
          <cell r="D472">
            <v>1410.2082765779001</v>
          </cell>
        </row>
        <row r="473">
          <cell r="D473">
            <v>1448.6666531634401</v>
          </cell>
        </row>
        <row r="474">
          <cell r="D474">
            <v>1546.6453389350299</v>
          </cell>
        </row>
        <row r="475">
          <cell r="D475">
            <v>1658.8359288265799</v>
          </cell>
        </row>
        <row r="476">
          <cell r="D476">
            <v>1726.3343953322201</v>
          </cell>
        </row>
        <row r="477">
          <cell r="D477">
            <v>1768.5070641073</v>
          </cell>
        </row>
        <row r="478">
          <cell r="D478">
            <v>1723.7168560111299</v>
          </cell>
        </row>
        <row r="479">
          <cell r="D479">
            <v>1637.7549300655101</v>
          </cell>
        </row>
        <row r="480">
          <cell r="D480">
            <v>1506.21572747043</v>
          </cell>
        </row>
        <row r="481">
          <cell r="D481">
            <v>1449.37762012453</v>
          </cell>
        </row>
        <row r="482">
          <cell r="D482">
            <v>1404.59075638071</v>
          </cell>
        </row>
        <row r="483">
          <cell r="D483">
            <v>1394.3412665866499</v>
          </cell>
        </row>
        <row r="484">
          <cell r="D484">
            <v>1417.65793308154</v>
          </cell>
        </row>
        <row r="485">
          <cell r="D485">
            <v>1456.6837048995401</v>
          </cell>
        </row>
        <row r="486">
          <cell r="D486">
            <v>1554.66003481439</v>
          </cell>
        </row>
        <row r="487">
          <cell r="D487">
            <v>1666.6728854764799</v>
          </cell>
        </row>
        <row r="488">
          <cell r="D488">
            <v>1734.0138951035501</v>
          </cell>
        </row>
        <row r="489">
          <cell r="D489">
            <v>1776.01957542633</v>
          </cell>
        </row>
        <row r="490">
          <cell r="D490">
            <v>1731.1702262998001</v>
          </cell>
        </row>
        <row r="491">
          <cell r="D491">
            <v>1644.93841753674</v>
          </cell>
        </row>
        <row r="492">
          <cell r="D492">
            <v>1513.6173336668001</v>
          </cell>
        </row>
        <row r="493">
          <cell r="D493">
            <v>1457.00054325717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22">
          <cell r="D122">
            <v>390275.02869775199</v>
          </cell>
        </row>
        <row r="123">
          <cell r="D123">
            <v>388836.384679284</v>
          </cell>
        </row>
        <row r="124">
          <cell r="D124">
            <v>388951.046906868</v>
          </cell>
        </row>
        <row r="125">
          <cell r="D125">
            <v>390151.98020910099</v>
          </cell>
        </row>
        <row r="126">
          <cell r="D126">
            <v>390158.70553003601</v>
          </cell>
        </row>
        <row r="127">
          <cell r="D127">
            <v>390496.40628467401</v>
          </cell>
        </row>
        <row r="128">
          <cell r="D128">
            <v>390737.75986006198</v>
          </cell>
        </row>
        <row r="129">
          <cell r="D129">
            <v>391523.42899145</v>
          </cell>
        </row>
        <row r="130">
          <cell r="D130">
            <v>392266.70130583498</v>
          </cell>
        </row>
        <row r="131">
          <cell r="D131">
            <v>392390.65108368202</v>
          </cell>
        </row>
        <row r="132">
          <cell r="D132">
            <v>392625.47961927002</v>
          </cell>
        </row>
        <row r="133">
          <cell r="D133">
            <v>392875.85792653001</v>
          </cell>
        </row>
        <row r="134">
          <cell r="D134">
            <v>392336.36402111501</v>
          </cell>
        </row>
        <row r="135">
          <cell r="D135">
            <v>393877.51732593297</v>
          </cell>
        </row>
        <row r="136">
          <cell r="D136">
            <v>394226.35601557</v>
          </cell>
        </row>
        <row r="137">
          <cell r="D137">
            <v>395227.385467635</v>
          </cell>
        </row>
        <row r="138">
          <cell r="D138">
            <v>395602.53589768399</v>
          </cell>
        </row>
        <row r="139">
          <cell r="D139">
            <v>396105.98985253501</v>
          </cell>
        </row>
        <row r="140">
          <cell r="D140">
            <v>396698.219573443</v>
          </cell>
        </row>
        <row r="141">
          <cell r="D141">
            <v>397127.289284845</v>
          </cell>
        </row>
        <row r="142">
          <cell r="D142">
            <v>397684.33679358597</v>
          </cell>
        </row>
        <row r="143">
          <cell r="D143">
            <v>397416.29297292902</v>
          </cell>
        </row>
        <row r="144">
          <cell r="D144">
            <v>397797.31237630598</v>
          </cell>
        </row>
        <row r="145">
          <cell r="D145">
            <v>398178.90577494598</v>
          </cell>
        </row>
        <row r="146">
          <cell r="D146">
            <v>398662.52560254303</v>
          </cell>
        </row>
        <row r="147">
          <cell r="D147">
            <v>399964.68618351902</v>
          </cell>
        </row>
        <row r="148">
          <cell r="D148">
            <v>400346.724842255</v>
          </cell>
        </row>
        <row r="149">
          <cell r="D149">
            <v>400723.26581543603</v>
          </cell>
        </row>
        <row r="150">
          <cell r="D150">
            <v>401149.75399280398</v>
          </cell>
        </row>
        <row r="151">
          <cell r="D151">
            <v>401675.24191855598</v>
          </cell>
        </row>
        <row r="152">
          <cell r="D152">
            <v>401122.930494186</v>
          </cell>
        </row>
        <row r="153">
          <cell r="D153">
            <v>401467.60612299299</v>
          </cell>
        </row>
        <row r="154">
          <cell r="D154">
            <v>401612.441963583</v>
          </cell>
        </row>
        <row r="155">
          <cell r="D155">
            <v>401796.57229025097</v>
          </cell>
        </row>
        <row r="156">
          <cell r="D156">
            <v>401972.244926324</v>
          </cell>
        </row>
        <row r="157">
          <cell r="D157">
            <v>402295.91237053199</v>
          </cell>
        </row>
        <row r="158">
          <cell r="D158">
            <v>402549.26665190601</v>
          </cell>
        </row>
        <row r="159">
          <cell r="D159">
            <v>403441.57832999999</v>
          </cell>
        </row>
        <row r="160">
          <cell r="D160">
            <v>403664.531491915</v>
          </cell>
        </row>
        <row r="161">
          <cell r="D161">
            <v>403834.33248374599</v>
          </cell>
        </row>
        <row r="162">
          <cell r="D162">
            <v>404057.65890629502</v>
          </cell>
        </row>
        <row r="163">
          <cell r="D163">
            <v>404497.24358702899</v>
          </cell>
        </row>
        <row r="164">
          <cell r="D164">
            <v>404917.49046202499</v>
          </cell>
        </row>
        <row r="165">
          <cell r="D165">
            <v>405416.47058302001</v>
          </cell>
        </row>
        <row r="166">
          <cell r="D166">
            <v>406030.11779811198</v>
          </cell>
        </row>
        <row r="167">
          <cell r="D167">
            <v>407468.30807052902</v>
          </cell>
        </row>
        <row r="168">
          <cell r="D168">
            <v>406506.15758582699</v>
          </cell>
        </row>
        <row r="169">
          <cell r="D169">
            <v>406889.597184857</v>
          </cell>
        </row>
        <row r="170">
          <cell r="D170">
            <v>407286.14819549798</v>
          </cell>
        </row>
        <row r="171">
          <cell r="D171">
            <v>407706.180534782</v>
          </cell>
        </row>
        <row r="172">
          <cell r="D172">
            <v>408131.611376165</v>
          </cell>
        </row>
        <row r="173">
          <cell r="D173">
            <v>408550.40295670502</v>
          </cell>
        </row>
        <row r="174">
          <cell r="D174">
            <v>408976.74753284297</v>
          </cell>
        </row>
        <row r="175">
          <cell r="D175">
            <v>409403.14464158402</v>
          </cell>
        </row>
        <row r="176">
          <cell r="D176">
            <v>409821.363851959</v>
          </cell>
        </row>
        <row r="177">
          <cell r="D177">
            <v>410252.42011526</v>
          </cell>
        </row>
        <row r="178">
          <cell r="D178">
            <v>410686.18688830698</v>
          </cell>
        </row>
        <row r="179">
          <cell r="D179">
            <v>411112.25978466001</v>
          </cell>
        </row>
        <row r="180">
          <cell r="D180">
            <v>411549.53479859</v>
          </cell>
        </row>
        <row r="181">
          <cell r="D181">
            <v>411987.52062677598</v>
          </cell>
        </row>
        <row r="182">
          <cell r="D182">
            <v>412420.90831529599</v>
          </cell>
        </row>
        <row r="183">
          <cell r="D183">
            <v>412858.514842943</v>
          </cell>
        </row>
        <row r="184">
          <cell r="D184">
            <v>413297.06841141102</v>
          </cell>
        </row>
        <row r="185">
          <cell r="D185">
            <v>413726.29644678597</v>
          </cell>
        </row>
        <row r="186">
          <cell r="D186">
            <v>414171.26963347202</v>
          </cell>
        </row>
        <row r="187">
          <cell r="D187">
            <v>414618.716340143</v>
          </cell>
        </row>
        <row r="188">
          <cell r="D188">
            <v>415063.89916832902</v>
          </cell>
        </row>
        <row r="189">
          <cell r="D189">
            <v>415510.26789480599</v>
          </cell>
        </row>
        <row r="190">
          <cell r="D190">
            <v>415951.316569519</v>
          </cell>
        </row>
        <row r="191">
          <cell r="D191">
            <v>416407.46935546299</v>
          </cell>
        </row>
        <row r="192">
          <cell r="D192">
            <v>416827.03322945599</v>
          </cell>
        </row>
        <row r="193">
          <cell r="D193">
            <v>417236.39959896199</v>
          </cell>
        </row>
        <row r="194">
          <cell r="D194">
            <v>417654.006449526</v>
          </cell>
        </row>
        <row r="195">
          <cell r="D195">
            <v>418052.012220665</v>
          </cell>
        </row>
        <row r="196">
          <cell r="D196">
            <v>418446.80753009499</v>
          </cell>
        </row>
        <row r="197">
          <cell r="D197">
            <v>418840.14951346797</v>
          </cell>
        </row>
        <row r="198">
          <cell r="D198">
            <v>419231.23582749401</v>
          </cell>
        </row>
        <row r="199">
          <cell r="D199">
            <v>419625.016693693</v>
          </cell>
        </row>
        <row r="200">
          <cell r="D200">
            <v>420003.777509509</v>
          </cell>
        </row>
        <row r="201">
          <cell r="D201">
            <v>420413.92609324702</v>
          </cell>
        </row>
        <row r="202">
          <cell r="D202">
            <v>420824.79905085597</v>
          </cell>
        </row>
        <row r="203">
          <cell r="D203">
            <v>421253.50855045498</v>
          </cell>
        </row>
        <row r="204">
          <cell r="D204">
            <v>421636.11049500102</v>
          </cell>
        </row>
        <row r="205">
          <cell r="D205">
            <v>422006.35487707303</v>
          </cell>
        </row>
        <row r="206">
          <cell r="D206">
            <v>422377.56589828001</v>
          </cell>
        </row>
        <row r="207">
          <cell r="D207">
            <v>422747.66799658601</v>
          </cell>
        </row>
        <row r="208">
          <cell r="D208">
            <v>423118.60560352198</v>
          </cell>
        </row>
        <row r="209">
          <cell r="D209">
            <v>423493.30492100498</v>
          </cell>
        </row>
        <row r="210">
          <cell r="D210">
            <v>423853.464862297</v>
          </cell>
        </row>
        <row r="211">
          <cell r="D211">
            <v>424210.36033281498</v>
          </cell>
        </row>
        <row r="212">
          <cell r="D212">
            <v>424561.988751314</v>
          </cell>
        </row>
        <row r="213">
          <cell r="D213">
            <v>424925.703155333</v>
          </cell>
        </row>
        <row r="214">
          <cell r="D214">
            <v>425286.55602324603</v>
          </cell>
        </row>
        <row r="215">
          <cell r="D215">
            <v>425669.55229021801</v>
          </cell>
        </row>
        <row r="216">
          <cell r="D216">
            <v>425997.57319664798</v>
          </cell>
        </row>
        <row r="217">
          <cell r="D217">
            <v>426313.40406877501</v>
          </cell>
        </row>
        <row r="218">
          <cell r="D218">
            <v>426624.80162874598</v>
          </cell>
        </row>
        <row r="219">
          <cell r="D219">
            <v>426946.91069028998</v>
          </cell>
        </row>
        <row r="220">
          <cell r="D220">
            <v>427274.057286889</v>
          </cell>
        </row>
        <row r="221">
          <cell r="D221">
            <v>427599.371655758</v>
          </cell>
        </row>
        <row r="222">
          <cell r="D222">
            <v>427922.68193604198</v>
          </cell>
        </row>
        <row r="223">
          <cell r="D223">
            <v>428242.59207013599</v>
          </cell>
        </row>
        <row r="224">
          <cell r="D224">
            <v>428562.10171363503</v>
          </cell>
        </row>
        <row r="225">
          <cell r="D225">
            <v>428879.60079881502</v>
          </cell>
        </row>
        <row r="226">
          <cell r="D226">
            <v>429196.53935979703</v>
          </cell>
        </row>
        <row r="227">
          <cell r="D227">
            <v>429511.99849324499</v>
          </cell>
        </row>
        <row r="228">
          <cell r="D228">
            <v>429826.96836705902</v>
          </cell>
        </row>
        <row r="229">
          <cell r="D229">
            <v>430140.68944590801</v>
          </cell>
        </row>
        <row r="230">
          <cell r="D230">
            <v>430454.32743859303</v>
          </cell>
        </row>
        <row r="231">
          <cell r="D231">
            <v>430765.09460259799</v>
          </cell>
        </row>
        <row r="232">
          <cell r="D232">
            <v>431073.40417116298</v>
          </cell>
        </row>
        <row r="233">
          <cell r="D233">
            <v>431384.40651378501</v>
          </cell>
        </row>
        <row r="234">
          <cell r="D234">
            <v>431685.43442460202</v>
          </cell>
        </row>
        <row r="235">
          <cell r="D235">
            <v>431984.87985619</v>
          </cell>
        </row>
        <row r="236">
          <cell r="D236">
            <v>432281.97512108501</v>
          </cell>
        </row>
        <row r="237">
          <cell r="D237">
            <v>432584.78150678199</v>
          </cell>
        </row>
        <row r="238">
          <cell r="D238">
            <v>432881.88651608402</v>
          </cell>
        </row>
        <row r="239">
          <cell r="D239">
            <v>433199.11926291598</v>
          </cell>
        </row>
        <row r="240">
          <cell r="D240">
            <v>433461.06799024798</v>
          </cell>
        </row>
        <row r="241">
          <cell r="D241">
            <v>433723.12657136301</v>
          </cell>
        </row>
        <row r="242">
          <cell r="D242">
            <v>433936.33691253798</v>
          </cell>
        </row>
        <row r="243">
          <cell r="D243">
            <v>434264.94953557802</v>
          </cell>
        </row>
        <row r="244">
          <cell r="D244">
            <v>434607.84495519003</v>
          </cell>
        </row>
        <row r="245">
          <cell r="D245">
            <v>434998.33072441298</v>
          </cell>
        </row>
        <row r="246">
          <cell r="D246">
            <v>435269.35830866499</v>
          </cell>
        </row>
        <row r="247">
          <cell r="D247">
            <v>435507.14030044101</v>
          </cell>
        </row>
        <row r="248">
          <cell r="D248">
            <v>435745.95271896402</v>
          </cell>
        </row>
        <row r="249">
          <cell r="D249">
            <v>435991.00196356297</v>
          </cell>
        </row>
        <row r="250">
          <cell r="D250">
            <v>436248.13790848298</v>
          </cell>
        </row>
        <row r="251">
          <cell r="D251">
            <v>436493.36761399498</v>
          </cell>
        </row>
        <row r="252">
          <cell r="D252">
            <v>436754.317352849</v>
          </cell>
        </row>
        <row r="253">
          <cell r="D253">
            <v>437019.64861928998</v>
          </cell>
        </row>
        <row r="254">
          <cell r="D254">
            <v>437260.67659316497</v>
          </cell>
        </row>
        <row r="255">
          <cell r="D255">
            <v>437554.06490046001</v>
          </cell>
        </row>
        <row r="256">
          <cell r="D256">
            <v>437854.27149446902</v>
          </cell>
        </row>
        <row r="257">
          <cell r="D257">
            <v>438166.27314023703</v>
          </cell>
        </row>
        <row r="258">
          <cell r="D258">
            <v>438445.30929072201</v>
          </cell>
        </row>
        <row r="259">
          <cell r="D259">
            <v>438712.42473571101</v>
          </cell>
        </row>
        <row r="260">
          <cell r="D260">
            <v>438983.77631148399</v>
          </cell>
        </row>
        <row r="261">
          <cell r="D261">
            <v>439245.83233157999</v>
          </cell>
        </row>
        <row r="262">
          <cell r="D262">
            <v>439509.53841083799</v>
          </cell>
        </row>
        <row r="263">
          <cell r="D263">
            <v>439767.018293189</v>
          </cell>
        </row>
        <row r="264">
          <cell r="D264">
            <v>440034.75306920701</v>
          </cell>
        </row>
        <row r="265">
          <cell r="D265">
            <v>440303.190390445</v>
          </cell>
        </row>
        <row r="266">
          <cell r="D266">
            <v>440571.589460572</v>
          </cell>
        </row>
        <row r="267">
          <cell r="D267">
            <v>440836.719932337</v>
          </cell>
        </row>
        <row r="268">
          <cell r="D268">
            <v>441099.13216707599</v>
          </cell>
        </row>
        <row r="269">
          <cell r="D269">
            <v>441363.56670823903</v>
          </cell>
        </row>
        <row r="270">
          <cell r="D270">
            <v>441620.53587321501</v>
          </cell>
        </row>
        <row r="271">
          <cell r="D271">
            <v>441876.35742264299</v>
          </cell>
        </row>
        <row r="272">
          <cell r="D272">
            <v>442129.39612202102</v>
          </cell>
        </row>
        <row r="273">
          <cell r="D273">
            <v>442387.26852383098</v>
          </cell>
        </row>
        <row r="274">
          <cell r="D274">
            <v>442643.29027136101</v>
          </cell>
        </row>
        <row r="275">
          <cell r="D275">
            <v>442907.11010828201</v>
          </cell>
        </row>
        <row r="276">
          <cell r="D276">
            <v>443148.61299589102</v>
          </cell>
        </row>
        <row r="277">
          <cell r="D277">
            <v>443387.46475290903</v>
          </cell>
        </row>
        <row r="278">
          <cell r="D278">
            <v>443614.51077094302</v>
          </cell>
        </row>
        <row r="279">
          <cell r="D279">
            <v>443868.36432974302</v>
          </cell>
        </row>
        <row r="280">
          <cell r="D280">
            <v>444125.18878602399</v>
          </cell>
        </row>
        <row r="281">
          <cell r="D281">
            <v>444393.88307836698</v>
          </cell>
        </row>
        <row r="282">
          <cell r="D282">
            <v>444630.08883608098</v>
          </cell>
        </row>
        <row r="283">
          <cell r="D283">
            <v>444857.976975478</v>
          </cell>
        </row>
        <row r="284">
          <cell r="D284">
            <v>445082.78528878198</v>
          </cell>
        </row>
        <row r="285">
          <cell r="D285">
            <v>445316.65137956297</v>
          </cell>
        </row>
        <row r="286">
          <cell r="D286">
            <v>445551.05799107801</v>
          </cell>
        </row>
        <row r="287">
          <cell r="D287">
            <v>445796.69107362698</v>
          </cell>
        </row>
        <row r="288">
          <cell r="D288">
            <v>446011.1174775</v>
          </cell>
        </row>
        <row r="289">
          <cell r="D289">
            <v>446220.48696223099</v>
          </cell>
        </row>
        <row r="290">
          <cell r="D290">
            <v>446414.84394362901</v>
          </cell>
        </row>
        <row r="291">
          <cell r="D291">
            <v>446642.64114394999</v>
          </cell>
        </row>
        <row r="292">
          <cell r="D292">
            <v>446879.05239716399</v>
          </cell>
        </row>
        <row r="293">
          <cell r="D293">
            <v>447113.48452012701</v>
          </cell>
        </row>
        <row r="294">
          <cell r="D294">
            <v>447346.52914653299</v>
          </cell>
        </row>
        <row r="295">
          <cell r="D295">
            <v>447574.71171016601</v>
          </cell>
        </row>
        <row r="296">
          <cell r="D296">
            <v>447806.65614248801</v>
          </cell>
        </row>
        <row r="297">
          <cell r="D297">
            <v>448028.68633014499</v>
          </cell>
        </row>
        <row r="298">
          <cell r="D298">
            <v>448249.242283481</v>
          </cell>
        </row>
        <row r="299">
          <cell r="D299">
            <v>448466.28936758399</v>
          </cell>
        </row>
        <row r="300">
          <cell r="D300">
            <v>448687.203452822</v>
          </cell>
        </row>
        <row r="301">
          <cell r="D301">
            <v>448911.75097186299</v>
          </cell>
        </row>
        <row r="302">
          <cell r="D302">
            <v>449121.46022818302</v>
          </cell>
        </row>
        <row r="303">
          <cell r="D303">
            <v>449361.28621068102</v>
          </cell>
        </row>
        <row r="304">
          <cell r="D304">
            <v>449605.664202107</v>
          </cell>
        </row>
        <row r="305">
          <cell r="D305">
            <v>449850.00569347601</v>
          </cell>
        </row>
        <row r="306">
          <cell r="D306">
            <v>450088.94067342603</v>
          </cell>
        </row>
        <row r="307">
          <cell r="D307">
            <v>450325.66900890198</v>
          </cell>
        </row>
        <row r="308">
          <cell r="D308">
            <v>450557.82526129001</v>
          </cell>
        </row>
        <row r="309">
          <cell r="D309">
            <v>450800.31378976599</v>
          </cell>
        </row>
        <row r="310">
          <cell r="D310">
            <v>451041.96946877602</v>
          </cell>
        </row>
        <row r="311">
          <cell r="D311">
            <v>451294.161285576</v>
          </cell>
        </row>
        <row r="312">
          <cell r="D312">
            <v>451517.264193371</v>
          </cell>
        </row>
        <row r="313">
          <cell r="D313">
            <v>451736.93923173897</v>
          </cell>
        </row>
        <row r="314">
          <cell r="D314">
            <v>451938.83061325998</v>
          </cell>
        </row>
        <row r="315">
          <cell r="D315">
            <v>452180.24419662397</v>
          </cell>
        </row>
        <row r="316">
          <cell r="D316">
            <v>452431.26622910699</v>
          </cell>
        </row>
        <row r="317">
          <cell r="D317">
            <v>452679.93343429797</v>
          </cell>
        </row>
        <row r="318">
          <cell r="D318">
            <v>452927.60405193898</v>
          </cell>
        </row>
        <row r="319">
          <cell r="D319">
            <v>453170.98737270798</v>
          </cell>
        </row>
        <row r="320">
          <cell r="D320">
            <v>453416.34834690101</v>
          </cell>
        </row>
        <row r="321">
          <cell r="D321">
            <v>453657.23279258399</v>
          </cell>
        </row>
        <row r="322">
          <cell r="D322">
            <v>453895.69231783203</v>
          </cell>
        </row>
        <row r="323">
          <cell r="D323">
            <v>454142.35610737401</v>
          </cell>
        </row>
        <row r="324">
          <cell r="D324">
            <v>454368.62242835801</v>
          </cell>
        </row>
        <row r="325">
          <cell r="D325">
            <v>454589.652010702</v>
          </cell>
        </row>
        <row r="326">
          <cell r="D326">
            <v>454811.14594164299</v>
          </cell>
        </row>
        <row r="327">
          <cell r="D327">
            <v>455029.69883179403</v>
          </cell>
        </row>
        <row r="328">
          <cell r="D328">
            <v>455250.67637844302</v>
          </cell>
        </row>
        <row r="329">
          <cell r="D329">
            <v>455461.772456037</v>
          </cell>
        </row>
        <row r="330">
          <cell r="D330">
            <v>455693.14196070703</v>
          </cell>
        </row>
        <row r="331">
          <cell r="D331">
            <v>455925.90982970101</v>
          </cell>
        </row>
        <row r="332">
          <cell r="D332">
            <v>456165.34542537498</v>
          </cell>
        </row>
        <row r="333">
          <cell r="D333">
            <v>456385.86466755898</v>
          </cell>
        </row>
        <row r="334">
          <cell r="D334">
            <v>456601.46898066503</v>
          </cell>
        </row>
        <row r="335">
          <cell r="D335">
            <v>456812.94563909603</v>
          </cell>
        </row>
        <row r="336">
          <cell r="D336">
            <v>457032.44853056298</v>
          </cell>
        </row>
        <row r="337">
          <cell r="D337">
            <v>457256.18896465999</v>
          </cell>
        </row>
        <row r="338">
          <cell r="D338">
            <v>457472.22262404702</v>
          </cell>
        </row>
        <row r="339">
          <cell r="D339">
            <v>457702.28504645202</v>
          </cell>
        </row>
        <row r="340">
          <cell r="D340">
            <v>457932.81577740202</v>
          </cell>
        </row>
        <row r="341">
          <cell r="D341">
            <v>458166.38105075498</v>
          </cell>
        </row>
        <row r="342">
          <cell r="D342">
            <v>458390.75821760198</v>
          </cell>
        </row>
        <row r="343">
          <cell r="D343">
            <v>458611.30254858098</v>
          </cell>
        </row>
        <row r="344">
          <cell r="D344">
            <v>458833.96323477302</v>
          </cell>
        </row>
        <row r="345">
          <cell r="D345">
            <v>459049.628027389</v>
          </cell>
        </row>
        <row r="346">
          <cell r="D346">
            <v>459266.21419004799</v>
          </cell>
        </row>
        <row r="347">
          <cell r="D347">
            <v>459472.124965914</v>
          </cell>
        </row>
        <row r="348">
          <cell r="D348">
            <v>459699.16682863899</v>
          </cell>
        </row>
        <row r="349">
          <cell r="D349">
            <v>459931.42004452797</v>
          </cell>
        </row>
        <row r="350">
          <cell r="D350">
            <v>460158.393238194</v>
          </cell>
        </row>
        <row r="351">
          <cell r="D351">
            <v>460394.65741798701</v>
          </cell>
        </row>
        <row r="352">
          <cell r="D352">
            <v>460628.08842471702</v>
          </cell>
        </row>
        <row r="353">
          <cell r="D353">
            <v>460873.23692145402</v>
          </cell>
        </row>
        <row r="354">
          <cell r="D354">
            <v>461090.37710248597</v>
          </cell>
        </row>
        <row r="355">
          <cell r="D355">
            <v>461300.75338971399</v>
          </cell>
        </row>
        <row r="356">
          <cell r="D356">
            <v>461514.683492265</v>
          </cell>
        </row>
        <row r="357">
          <cell r="D357">
            <v>461722.32288270298</v>
          </cell>
        </row>
        <row r="358">
          <cell r="D358">
            <v>461927.27234028699</v>
          </cell>
        </row>
        <row r="359">
          <cell r="D359">
            <v>462137.069033426</v>
          </cell>
        </row>
        <row r="360">
          <cell r="D360">
            <v>462328.17029575701</v>
          </cell>
        </row>
        <row r="361">
          <cell r="D361">
            <v>462526.00511829398</v>
          </cell>
        </row>
        <row r="362">
          <cell r="D362">
            <v>462678.65203365701</v>
          </cell>
        </row>
        <row r="363">
          <cell r="D363">
            <v>462934.83048205602</v>
          </cell>
        </row>
        <row r="364">
          <cell r="D364">
            <v>463205.18230186502</v>
          </cell>
        </row>
        <row r="365">
          <cell r="D365">
            <v>463507.66390373599</v>
          </cell>
        </row>
        <row r="366">
          <cell r="D366">
            <v>463730.666761728</v>
          </cell>
        </row>
        <row r="367">
          <cell r="D367">
            <v>463925.71015172399</v>
          </cell>
        </row>
        <row r="368">
          <cell r="D368">
            <v>464138.22340951802</v>
          </cell>
        </row>
        <row r="369">
          <cell r="D369">
            <v>464315.18641280802</v>
          </cell>
        </row>
        <row r="370">
          <cell r="D370">
            <v>464499.13116998097</v>
          </cell>
        </row>
        <row r="371">
          <cell r="D371">
            <v>464647.83795241697</v>
          </cell>
        </row>
        <row r="372">
          <cell r="D372">
            <v>464870.914381376</v>
          </cell>
        </row>
        <row r="373">
          <cell r="D373">
            <v>465112.04347823502</v>
          </cell>
        </row>
        <row r="374">
          <cell r="D374">
            <v>465337.82528693002</v>
          </cell>
        </row>
        <row r="375">
          <cell r="D375">
            <v>465592.39160242502</v>
          </cell>
        </row>
        <row r="376">
          <cell r="D376">
            <v>465842.814421747</v>
          </cell>
        </row>
        <row r="377">
          <cell r="D377">
            <v>466115.78346502403</v>
          </cell>
        </row>
        <row r="378">
          <cell r="D378">
            <v>466338.55798225797</v>
          </cell>
        </row>
        <row r="379">
          <cell r="D379">
            <v>466546.33863557299</v>
          </cell>
        </row>
        <row r="380">
          <cell r="D380">
            <v>466766.15546614199</v>
          </cell>
        </row>
        <row r="381">
          <cell r="D381">
            <v>466955.75801053201</v>
          </cell>
        </row>
        <row r="382">
          <cell r="D382">
            <v>467153.34504511702</v>
          </cell>
        </row>
        <row r="383">
          <cell r="D383">
            <v>467302.80554273701</v>
          </cell>
        </row>
        <row r="384">
          <cell r="D384">
            <v>467559.71911083598</v>
          </cell>
        </row>
        <row r="385">
          <cell r="D385">
            <v>467835.84599929902</v>
          </cell>
        </row>
        <row r="386">
          <cell r="D386">
            <v>468123.83991132799</v>
          </cell>
        </row>
        <row r="387">
          <cell r="D387">
            <v>468377.165848037</v>
          </cell>
        </row>
        <row r="388">
          <cell r="D388">
            <v>468611.74017786398</v>
          </cell>
        </row>
        <row r="389">
          <cell r="D389">
            <v>468868.50607981998</v>
          </cell>
        </row>
        <row r="390">
          <cell r="D390">
            <v>469082.05586187699</v>
          </cell>
        </row>
        <row r="391">
          <cell r="D391">
            <v>469286.39878800302</v>
          </cell>
        </row>
        <row r="392">
          <cell r="D392">
            <v>469506.84820940602</v>
          </cell>
        </row>
        <row r="393">
          <cell r="D393">
            <v>469688.28721003898</v>
          </cell>
        </row>
        <row r="394">
          <cell r="D394">
            <v>469869.06139893399</v>
          </cell>
        </row>
        <row r="395">
          <cell r="D395">
            <v>470023.97912194201</v>
          </cell>
        </row>
        <row r="396">
          <cell r="D396">
            <v>470238.51107455901</v>
          </cell>
        </row>
        <row r="397">
          <cell r="D397">
            <v>470463.80532260099</v>
          </cell>
        </row>
        <row r="398">
          <cell r="D398">
            <v>470701.08563927998</v>
          </cell>
        </row>
        <row r="399">
          <cell r="D399">
            <v>470905.98206913</v>
          </cell>
        </row>
        <row r="400">
          <cell r="D400">
            <v>471096.89426223701</v>
          </cell>
        </row>
        <row r="401">
          <cell r="D401">
            <v>471302.67727157503</v>
          </cell>
        </row>
        <row r="402">
          <cell r="D402">
            <v>471480.463820045</v>
          </cell>
        </row>
        <row r="403">
          <cell r="D403">
            <v>471650.94533941202</v>
          </cell>
        </row>
        <row r="404">
          <cell r="D404">
            <v>471836.26469567901</v>
          </cell>
        </row>
        <row r="405">
          <cell r="D405">
            <v>471982.95141431602</v>
          </cell>
        </row>
        <row r="406">
          <cell r="D406">
            <v>472131.79215987999</v>
          </cell>
        </row>
        <row r="407">
          <cell r="D407">
            <v>472242.04138267098</v>
          </cell>
        </row>
        <row r="408">
          <cell r="D408">
            <v>472442.26114182902</v>
          </cell>
        </row>
        <row r="409">
          <cell r="D409">
            <v>472656.03991710802</v>
          </cell>
        </row>
        <row r="410">
          <cell r="D410">
            <v>472895.02125306299</v>
          </cell>
        </row>
        <row r="411">
          <cell r="D411">
            <v>473068.52941324899</v>
          </cell>
        </row>
        <row r="412">
          <cell r="D412">
            <v>473222.23149840703</v>
          </cell>
        </row>
        <row r="413">
          <cell r="D413">
            <v>473377.88843007199</v>
          </cell>
        </row>
        <row r="414">
          <cell r="D414">
            <v>473536.24553529598</v>
          </cell>
        </row>
        <row r="415">
          <cell r="D415">
            <v>473698.942458709</v>
          </cell>
        </row>
        <row r="416">
          <cell r="D416">
            <v>473865.534904667</v>
          </cell>
        </row>
        <row r="417">
          <cell r="D417">
            <v>474016.14997517498</v>
          </cell>
        </row>
        <row r="418">
          <cell r="D418">
            <v>474167.26187467098</v>
          </cell>
        </row>
        <row r="419">
          <cell r="D419">
            <v>474292.717961432</v>
          </cell>
        </row>
        <row r="420">
          <cell r="D420">
            <v>474477.08533714898</v>
          </cell>
        </row>
        <row r="421">
          <cell r="D421">
            <v>474671.71348486398</v>
          </cell>
        </row>
        <row r="422">
          <cell r="D422">
            <v>474878.42940338602</v>
          </cell>
        </row>
        <row r="423">
          <cell r="D423">
            <v>475052.761903712</v>
          </cell>
        </row>
        <row r="424">
          <cell r="D424">
            <v>475213.60690279398</v>
          </cell>
        </row>
        <row r="425">
          <cell r="D425">
            <v>475386.20728634502</v>
          </cell>
        </row>
        <row r="426">
          <cell r="D426">
            <v>475536.17476605502</v>
          </cell>
        </row>
        <row r="427">
          <cell r="D427">
            <v>475683.15407781699</v>
          </cell>
        </row>
        <row r="428">
          <cell r="D428">
            <v>475831.43635759503</v>
          </cell>
        </row>
        <row r="429">
          <cell r="D429">
            <v>475971.59204740199</v>
          </cell>
        </row>
        <row r="430">
          <cell r="D430">
            <v>476118.35706923698</v>
          </cell>
        </row>
        <row r="431">
          <cell r="D431">
            <v>476231.93250377401</v>
          </cell>
        </row>
        <row r="432">
          <cell r="D432">
            <v>476421.24169726297</v>
          </cell>
        </row>
        <row r="433">
          <cell r="D433">
            <v>476619.788419855</v>
          </cell>
        </row>
        <row r="434">
          <cell r="D434">
            <v>476841.28463013697</v>
          </cell>
        </row>
        <row r="435">
          <cell r="D435">
            <v>477003.09925505897</v>
          </cell>
        </row>
        <row r="436">
          <cell r="D436">
            <v>477150.13529737102</v>
          </cell>
        </row>
        <row r="437">
          <cell r="D437">
            <v>477289.40332216502</v>
          </cell>
        </row>
        <row r="438">
          <cell r="D438">
            <v>477452.78941433597</v>
          </cell>
        </row>
        <row r="439">
          <cell r="D439">
            <v>477622.62832449301</v>
          </cell>
        </row>
        <row r="440">
          <cell r="D440">
            <v>477804.31603174598</v>
          </cell>
        </row>
        <row r="441">
          <cell r="D441">
            <v>477953.05850673898</v>
          </cell>
        </row>
        <row r="442">
          <cell r="D442">
            <v>478094.19422410498</v>
          </cell>
        </row>
        <row r="443">
          <cell r="D443">
            <v>478224.39838156401</v>
          </cell>
        </row>
        <row r="444">
          <cell r="D444">
            <v>478381.15279785899</v>
          </cell>
        </row>
        <row r="445">
          <cell r="D445">
            <v>478546.28175271302</v>
          </cell>
        </row>
        <row r="446">
          <cell r="D446">
            <v>478710.57507678098</v>
          </cell>
        </row>
        <row r="447">
          <cell r="D447">
            <v>478873.62932651897</v>
          </cell>
        </row>
        <row r="448">
          <cell r="D448">
            <v>479030.420034624</v>
          </cell>
        </row>
        <row r="449">
          <cell r="D449">
            <v>479199.18231127702</v>
          </cell>
        </row>
        <row r="450">
          <cell r="D450">
            <v>479340.16312811302</v>
          </cell>
        </row>
        <row r="451">
          <cell r="D451">
            <v>479478.14560882002</v>
          </cell>
        </row>
        <row r="452">
          <cell r="D452">
            <v>479607.26856949198</v>
          </cell>
        </row>
        <row r="453">
          <cell r="D453">
            <v>479756.45925328898</v>
          </cell>
        </row>
        <row r="454">
          <cell r="D454">
            <v>479910.978739532</v>
          </cell>
        </row>
        <row r="455">
          <cell r="D455">
            <v>480064.20871937601</v>
          </cell>
        </row>
        <row r="456">
          <cell r="D456">
            <v>480217.21483625</v>
          </cell>
        </row>
        <row r="457">
          <cell r="D457">
            <v>480367.421133461</v>
          </cell>
        </row>
        <row r="458">
          <cell r="D458">
            <v>480519.60769858799</v>
          </cell>
        </row>
        <row r="459">
          <cell r="D459">
            <v>480666.079591138</v>
          </cell>
        </row>
        <row r="460">
          <cell r="D460">
            <v>480813.078030698</v>
          </cell>
        </row>
        <row r="461">
          <cell r="D461">
            <v>480954.46015779098</v>
          </cell>
        </row>
        <row r="462">
          <cell r="D462">
            <v>481108.20359156298</v>
          </cell>
        </row>
        <row r="463">
          <cell r="D463">
            <v>481262.45962900901</v>
          </cell>
        </row>
        <row r="464">
          <cell r="D464">
            <v>481422.09866780997</v>
          </cell>
        </row>
        <row r="465">
          <cell r="D465">
            <v>481565.72590589599</v>
          </cell>
        </row>
        <row r="466">
          <cell r="D466">
            <v>481708.48161839502</v>
          </cell>
        </row>
        <row r="467">
          <cell r="D467">
            <v>481838.32426621398</v>
          </cell>
        </row>
        <row r="468">
          <cell r="D468">
            <v>481999.357256093</v>
          </cell>
        </row>
        <row r="469">
          <cell r="D469">
            <v>482163.32287965697</v>
          </cell>
        </row>
        <row r="470">
          <cell r="D470">
            <v>482344.908481855</v>
          </cell>
        </row>
        <row r="471">
          <cell r="D471">
            <v>482483.13222456002</v>
          </cell>
        </row>
        <row r="472">
          <cell r="D472">
            <v>482610.219016633</v>
          </cell>
        </row>
        <row r="473">
          <cell r="D473">
            <v>482735.87775095599</v>
          </cell>
        </row>
        <row r="474">
          <cell r="D474">
            <v>482866.907761927</v>
          </cell>
        </row>
        <row r="475">
          <cell r="D475">
            <v>483004.00076696801</v>
          </cell>
        </row>
        <row r="476">
          <cell r="D476">
            <v>483133.49572136899</v>
          </cell>
        </row>
        <row r="477">
          <cell r="D477">
            <v>483277.88562561799</v>
          </cell>
        </row>
        <row r="478">
          <cell r="D478">
            <v>483421.57044044801</v>
          </cell>
        </row>
        <row r="479">
          <cell r="D479">
            <v>483568.64116523002</v>
          </cell>
        </row>
        <row r="480">
          <cell r="D480">
            <v>483702.28877011599</v>
          </cell>
        </row>
        <row r="481">
          <cell r="D481">
            <v>483840.57751827402</v>
          </cell>
        </row>
        <row r="482">
          <cell r="D482">
            <v>483949.30080813402</v>
          </cell>
        </row>
        <row r="483">
          <cell r="D483">
            <v>484129.20512116002</v>
          </cell>
        </row>
        <row r="484">
          <cell r="D484">
            <v>484313.33998467203</v>
          </cell>
        </row>
        <row r="485">
          <cell r="D485">
            <v>484542.14116358198</v>
          </cell>
        </row>
        <row r="486">
          <cell r="D486">
            <v>484664.01969536801</v>
          </cell>
        </row>
        <row r="487">
          <cell r="D487">
            <v>484760.80366403703</v>
          </cell>
        </row>
        <row r="488">
          <cell r="D488">
            <v>484850.16472233698</v>
          </cell>
        </row>
        <row r="489">
          <cell r="D489">
            <v>484962.30155913997</v>
          </cell>
        </row>
        <row r="490">
          <cell r="D490">
            <v>485092.51360230701</v>
          </cell>
        </row>
        <row r="491">
          <cell r="D491">
            <v>485198.09754976002</v>
          </cell>
        </row>
        <row r="492">
          <cell r="D492">
            <v>485353.26852145803</v>
          </cell>
        </row>
        <row r="493">
          <cell r="D493">
            <v>485511.98370908998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22">
          <cell r="C122">
            <v>19199.2963307381</v>
          </cell>
          <cell r="D122">
            <v>18437.167200185399</v>
          </cell>
        </row>
        <row r="123">
          <cell r="C123">
            <v>17075.841077560999</v>
          </cell>
          <cell r="D123">
            <v>17822.900523512599</v>
          </cell>
        </row>
        <row r="124">
          <cell r="C124">
            <v>16345.210205296</v>
          </cell>
          <cell r="D124">
            <v>17651.8686205628</v>
          </cell>
        </row>
        <row r="125">
          <cell r="C125">
            <v>17431.200929013801</v>
          </cell>
          <cell r="D125">
            <v>17939.0534514834</v>
          </cell>
        </row>
        <row r="126">
          <cell r="C126">
            <v>19912.084397430299</v>
          </cell>
          <cell r="D126">
            <v>19864.415058403902</v>
          </cell>
        </row>
        <row r="127">
          <cell r="C127">
            <v>22427.860135917101</v>
          </cell>
          <cell r="D127">
            <v>22235.073218940899</v>
          </cell>
        </row>
        <row r="128">
          <cell r="C128">
            <v>23019.798026003798</v>
          </cell>
          <cell r="D128">
            <v>23203.489132752002</v>
          </cell>
        </row>
        <row r="129">
          <cell r="C129">
            <v>22673.675650328201</v>
          </cell>
          <cell r="D129">
            <v>23178.173932331101</v>
          </cell>
        </row>
        <row r="130">
          <cell r="C130">
            <v>22769.253459592001</v>
          </cell>
          <cell r="D130">
            <v>22927.360728207401</v>
          </cell>
        </row>
        <row r="131">
          <cell r="C131">
            <v>20871.444381716399</v>
          </cell>
          <cell r="D131">
            <v>21383.067863679498</v>
          </cell>
        </row>
        <row r="132">
          <cell r="C132">
            <v>19412.287512033399</v>
          </cell>
          <cell r="D132">
            <v>19444.272111423401</v>
          </cell>
        </row>
        <row r="133">
          <cell r="C133">
            <v>18440.209463141098</v>
          </cell>
          <cell r="D133">
            <v>19473.294504623798</v>
          </cell>
        </row>
        <row r="134">
          <cell r="C134">
            <v>18013.1059461072</v>
          </cell>
          <cell r="D134">
            <v>17716.904476154799</v>
          </cell>
        </row>
        <row r="135">
          <cell r="C135">
            <v>16697.987647534999</v>
          </cell>
          <cell r="D135">
            <v>17951.428074609499</v>
          </cell>
        </row>
        <row r="136">
          <cell r="C136">
            <v>17764.680497260299</v>
          </cell>
          <cell r="D136">
            <v>18231.512126678001</v>
          </cell>
        </row>
        <row r="137">
          <cell r="C137">
            <v>20006.007899368102</v>
          </cell>
          <cell r="D137">
            <v>19617.687777003601</v>
          </cell>
        </row>
        <row r="138">
          <cell r="C138">
            <v>20465.438479350101</v>
          </cell>
          <cell r="D138">
            <v>20946.8877845563</v>
          </cell>
        </row>
        <row r="139">
          <cell r="C139">
            <v>22291.089365647498</v>
          </cell>
          <cell r="D139">
            <v>21878.637775127801</v>
          </cell>
        </row>
        <row r="140">
          <cell r="C140">
            <v>22201.135111155399</v>
          </cell>
          <cell r="D140">
            <v>23149.9561478004</v>
          </cell>
        </row>
        <row r="141">
          <cell r="C141">
            <v>22544.3600746269</v>
          </cell>
          <cell r="D141">
            <v>23164.006679485701</v>
          </cell>
        </row>
        <row r="142">
          <cell r="C142">
            <v>23879.438876894201</v>
          </cell>
          <cell r="D142">
            <v>22592.3326604918</v>
          </cell>
        </row>
        <row r="143">
          <cell r="C143">
            <v>21035.727567340498</v>
          </cell>
          <cell r="D143">
            <v>21292.302255515799</v>
          </cell>
        </row>
        <row r="144">
          <cell r="C144">
            <v>18731.804070890299</v>
          </cell>
          <cell r="D144">
            <v>19381.910513238301</v>
          </cell>
        </row>
        <row r="145">
          <cell r="C145">
            <v>19083.664015425398</v>
          </cell>
          <cell r="D145">
            <v>19317.031814259401</v>
          </cell>
        </row>
        <row r="146">
          <cell r="C146">
            <v>19395.021373999502</v>
          </cell>
          <cell r="D146">
            <v>18268.0972295879</v>
          </cell>
        </row>
        <row r="147">
          <cell r="C147">
            <v>17891.5181398083</v>
          </cell>
          <cell r="D147">
            <v>18355.125833331502</v>
          </cell>
        </row>
        <row r="148">
          <cell r="C148">
            <v>19092.649237848102</v>
          </cell>
          <cell r="D148">
            <v>18705.881590811099</v>
          </cell>
        </row>
        <row r="149">
          <cell r="C149">
            <v>20138.031064713901</v>
          </cell>
          <cell r="D149">
            <v>19255.264598940601</v>
          </cell>
        </row>
        <row r="150">
          <cell r="C150">
            <v>20212.027598224999</v>
          </cell>
          <cell r="D150">
            <v>20226.9015784763</v>
          </cell>
        </row>
        <row r="151">
          <cell r="C151">
            <v>22295.285979572898</v>
          </cell>
          <cell r="D151">
            <v>21524.8747203327</v>
          </cell>
        </row>
        <row r="152">
          <cell r="C152">
            <v>22559.266710281299</v>
          </cell>
          <cell r="D152">
            <v>22577.2605395223</v>
          </cell>
        </row>
        <row r="153">
          <cell r="C153">
            <v>22861.4246980998</v>
          </cell>
          <cell r="D153">
            <v>22896.602388318399</v>
          </cell>
        </row>
        <row r="154">
          <cell r="C154">
            <v>22638.639162956701</v>
          </cell>
          <cell r="D154">
            <v>22492.453091395899</v>
          </cell>
        </row>
        <row r="155">
          <cell r="C155">
            <v>21955.7054003911</v>
          </cell>
          <cell r="D155">
            <v>21541.5294987466</v>
          </cell>
        </row>
        <row r="156">
          <cell r="C156">
            <v>19318.6579599867</v>
          </cell>
          <cell r="D156">
            <v>19686.6444566422</v>
          </cell>
        </row>
        <row r="157">
          <cell r="C157">
            <v>18643.0667737402</v>
          </cell>
          <cell r="D157">
            <v>19274.306561321901</v>
          </cell>
        </row>
        <row r="158">
          <cell r="C158">
            <v>19313.0130998206</v>
          </cell>
          <cell r="D158">
            <v>18451.777945938698</v>
          </cell>
        </row>
        <row r="159">
          <cell r="C159">
            <v>18320.9760554696</v>
          </cell>
          <cell r="D159">
            <v>18665.844090238399</v>
          </cell>
        </row>
        <row r="160">
          <cell r="C160">
            <v>17410.2938169794</v>
          </cell>
          <cell r="D160">
            <v>17412.9068891959</v>
          </cell>
        </row>
        <row r="161">
          <cell r="C161">
            <v>19166.043553550899</v>
          </cell>
          <cell r="D161">
            <v>19090.5396570864</v>
          </cell>
        </row>
        <row r="162">
          <cell r="C162">
            <v>21137.144708271298</v>
          </cell>
          <cell r="D162">
            <v>20202.833081181299</v>
          </cell>
        </row>
        <row r="163">
          <cell r="C163">
            <v>21564.154792635502</v>
          </cell>
          <cell r="D163">
            <v>21507.387902145801</v>
          </cell>
        </row>
        <row r="164">
          <cell r="C164">
            <v>22263.757156474199</v>
          </cell>
          <cell r="D164">
            <v>22467.767188823898</v>
          </cell>
        </row>
        <row r="165">
          <cell r="C165">
            <v>23326.886966898299</v>
          </cell>
          <cell r="D165">
            <v>23012.564995594901</v>
          </cell>
        </row>
        <row r="166">
          <cell r="C166">
            <v>23995.0990227293</v>
          </cell>
          <cell r="D166">
            <v>22859.229122125598</v>
          </cell>
        </row>
        <row r="167">
          <cell r="C167">
            <v>21605.9035269501</v>
          </cell>
          <cell r="D167">
            <v>21915.6575733051</v>
          </cell>
        </row>
        <row r="168">
          <cell r="D168">
            <v>20163.3440568689</v>
          </cell>
        </row>
        <row r="169">
          <cell r="D169">
            <v>19878.270057669499</v>
          </cell>
        </row>
        <row r="170">
          <cell r="D170">
            <v>18728.860024834801</v>
          </cell>
        </row>
        <row r="171">
          <cell r="D171">
            <v>18639.275126308999</v>
          </cell>
        </row>
        <row r="172">
          <cell r="D172">
            <v>18959.703321059998</v>
          </cell>
        </row>
        <row r="173">
          <cell r="D173">
            <v>19528.995409510801</v>
          </cell>
        </row>
        <row r="174">
          <cell r="D174">
            <v>20721.452873828799</v>
          </cell>
        </row>
        <row r="175">
          <cell r="D175">
            <v>22094.268085511801</v>
          </cell>
        </row>
        <row r="176">
          <cell r="D176">
            <v>23024.284182511401</v>
          </cell>
        </row>
        <row r="177">
          <cell r="D177">
            <v>23561.937062618101</v>
          </cell>
        </row>
        <row r="178">
          <cell r="D178">
            <v>23131.8022929449</v>
          </cell>
        </row>
        <row r="179">
          <cell r="D179">
            <v>22101.154472312301</v>
          </cell>
        </row>
        <row r="180">
          <cell r="D180">
            <v>20504.607152229</v>
          </cell>
        </row>
        <row r="181">
          <cell r="D181">
            <v>20185.192138141399</v>
          </cell>
        </row>
        <row r="182">
          <cell r="D182">
            <v>19030.041178658099</v>
          </cell>
        </row>
        <row r="183">
          <cell r="D183">
            <v>18938.5942418183</v>
          </cell>
        </row>
        <row r="184">
          <cell r="D184">
            <v>19252.799445146</v>
          </cell>
        </row>
        <row r="185">
          <cell r="D185">
            <v>19820.909251467601</v>
          </cell>
        </row>
        <row r="186">
          <cell r="D186">
            <v>21011.689355605798</v>
          </cell>
        </row>
        <row r="187">
          <cell r="D187">
            <v>22381.428568803502</v>
          </cell>
        </row>
        <row r="188">
          <cell r="D188">
            <v>23301.031092465601</v>
          </cell>
        </row>
        <row r="189">
          <cell r="D189">
            <v>23822.392424947298</v>
          </cell>
        </row>
        <row r="190">
          <cell r="D190">
            <v>23392.656956088402</v>
          </cell>
        </row>
        <row r="191">
          <cell r="D191">
            <v>22356.167881273399</v>
          </cell>
        </row>
        <row r="192">
          <cell r="D192">
            <v>20752.189045342198</v>
          </cell>
        </row>
        <row r="193">
          <cell r="D193">
            <v>20424.359779582701</v>
          </cell>
        </row>
        <row r="194">
          <cell r="D194">
            <v>19258.571301819899</v>
          </cell>
        </row>
        <row r="195">
          <cell r="D195">
            <v>19157.759759553199</v>
          </cell>
        </row>
        <row r="196">
          <cell r="D196">
            <v>19459.937518117898</v>
          </cell>
        </row>
        <row r="197">
          <cell r="D197">
            <v>20019.293463833299</v>
          </cell>
        </row>
        <row r="198">
          <cell r="D198">
            <v>21201.894367415302</v>
          </cell>
        </row>
        <row r="199">
          <cell r="D199">
            <v>22563.774274467902</v>
          </cell>
        </row>
        <row r="200">
          <cell r="D200">
            <v>23470.464754146498</v>
          </cell>
        </row>
        <row r="201">
          <cell r="D201">
            <v>23979.184706690299</v>
          </cell>
        </row>
        <row r="202">
          <cell r="D202">
            <v>23549.651984867302</v>
          </cell>
        </row>
        <row r="203">
          <cell r="D203">
            <v>22512.1174275378</v>
          </cell>
        </row>
        <row r="204">
          <cell r="D204">
            <v>20901.840839619799</v>
          </cell>
        </row>
        <row r="205">
          <cell r="D205">
            <v>20566.895862446399</v>
          </cell>
        </row>
        <row r="206">
          <cell r="D206">
            <v>19391.998544058901</v>
          </cell>
        </row>
        <row r="207">
          <cell r="D207">
            <v>19286.900729051398</v>
          </cell>
        </row>
        <row r="208">
          <cell r="D208">
            <v>19584.755826762201</v>
          </cell>
        </row>
        <row r="209">
          <cell r="D209">
            <v>20143.9754784326</v>
          </cell>
        </row>
        <row r="210">
          <cell r="D210">
            <v>21325.881200255899</v>
          </cell>
        </row>
        <row r="211">
          <cell r="D211">
            <v>22685.461514939801</v>
          </cell>
        </row>
        <row r="212">
          <cell r="D212">
            <v>23588.591366340799</v>
          </cell>
        </row>
        <row r="213">
          <cell r="D213">
            <v>24088.177841579902</v>
          </cell>
        </row>
        <row r="214">
          <cell r="D214">
            <v>23657.378697698499</v>
          </cell>
        </row>
        <row r="215">
          <cell r="D215">
            <v>22616.420861991999</v>
          </cell>
        </row>
        <row r="216">
          <cell r="D216">
            <v>20999.7386829721</v>
          </cell>
        </row>
        <row r="217">
          <cell r="D217">
            <v>20658.1045703786</v>
          </cell>
        </row>
        <row r="218">
          <cell r="D218">
            <v>19474.772884681799</v>
          </cell>
        </row>
        <row r="219">
          <cell r="D219">
            <v>19364.394844735602</v>
          </cell>
        </row>
        <row r="220">
          <cell r="D220">
            <v>19656.8578102338</v>
          </cell>
        </row>
        <row r="221">
          <cell r="D221">
            <v>20212.5715795045</v>
          </cell>
        </row>
        <row r="222">
          <cell r="D222">
            <v>21392.574416089199</v>
          </cell>
        </row>
        <row r="223">
          <cell r="D223">
            <v>22749.597278156201</v>
          </cell>
        </row>
        <row r="224">
          <cell r="D224">
            <v>23649.139795163301</v>
          </cell>
        </row>
        <row r="225">
          <cell r="D225">
            <v>24142.350275039698</v>
          </cell>
        </row>
        <row r="226">
          <cell r="D226">
            <v>23711.7674790212</v>
          </cell>
        </row>
        <row r="227">
          <cell r="D227">
            <v>22666.6704491655</v>
          </cell>
        </row>
        <row r="228">
          <cell r="D228">
            <v>21050.090013849</v>
          </cell>
        </row>
        <row r="229">
          <cell r="D229">
            <v>20709.092059431401</v>
          </cell>
        </row>
        <row r="230">
          <cell r="D230">
            <v>19525.921391746</v>
          </cell>
        </row>
        <row r="231">
          <cell r="D231">
            <v>19414.745141540399</v>
          </cell>
        </row>
        <row r="232">
          <cell r="D232">
            <v>19705.077145348401</v>
          </cell>
        </row>
        <row r="233">
          <cell r="D233">
            <v>20260.418999449899</v>
          </cell>
        </row>
        <row r="234">
          <cell r="D234">
            <v>21439.902830444102</v>
          </cell>
        </row>
        <row r="235">
          <cell r="D235">
            <v>22795.8304113995</v>
          </cell>
        </row>
        <row r="236">
          <cell r="D236">
            <v>23694.151597096799</v>
          </cell>
        </row>
        <row r="237">
          <cell r="D237">
            <v>24183.389296101999</v>
          </cell>
        </row>
        <row r="238">
          <cell r="D238">
            <v>23752.8210784121</v>
          </cell>
        </row>
        <row r="239">
          <cell r="D239">
            <v>22707.610429427401</v>
          </cell>
        </row>
        <row r="240">
          <cell r="D240">
            <v>21086.698741399199</v>
          </cell>
        </row>
        <row r="241">
          <cell r="D241">
            <v>20741.178149477</v>
          </cell>
        </row>
        <row r="242">
          <cell r="D242">
            <v>19550.7476578487</v>
          </cell>
        </row>
        <row r="243">
          <cell r="D243">
            <v>19438.273724642098</v>
          </cell>
        </row>
        <row r="244">
          <cell r="D244">
            <v>19727.866748751901</v>
          </cell>
        </row>
        <row r="245">
          <cell r="D245">
            <v>20285.6183460783</v>
          </cell>
        </row>
        <row r="246">
          <cell r="D246">
            <v>21461.0274415116</v>
          </cell>
        </row>
        <row r="247">
          <cell r="D247">
            <v>22810.864276362601</v>
          </cell>
        </row>
        <row r="248">
          <cell r="D248">
            <v>23702.992081190201</v>
          </cell>
        </row>
        <row r="249">
          <cell r="D249">
            <v>24184.814142005998</v>
          </cell>
        </row>
        <row r="250">
          <cell r="D250">
            <v>23751.289226245099</v>
          </cell>
        </row>
        <row r="251">
          <cell r="D251">
            <v>22699.926996750699</v>
          </cell>
        </row>
        <row r="252">
          <cell r="D252">
            <v>21076.277328869201</v>
          </cell>
        </row>
        <row r="253">
          <cell r="D253">
            <v>20728.247193054001</v>
          </cell>
        </row>
        <row r="254">
          <cell r="D254">
            <v>19536.184665661302</v>
          </cell>
        </row>
        <row r="255">
          <cell r="D255">
            <v>19419.453135937802</v>
          </cell>
        </row>
        <row r="256">
          <cell r="D256">
            <v>19704.212150500902</v>
          </cell>
        </row>
        <row r="257">
          <cell r="D257">
            <v>20256.831118664199</v>
          </cell>
        </row>
        <row r="258">
          <cell r="D258">
            <v>21433.2594237105</v>
          </cell>
        </row>
        <row r="259">
          <cell r="D259">
            <v>22784.432859143999</v>
          </cell>
        </row>
        <row r="260">
          <cell r="D260">
            <v>23678.304271297198</v>
          </cell>
        </row>
        <row r="261">
          <cell r="D261">
            <v>24159.653190036101</v>
          </cell>
        </row>
        <row r="262">
          <cell r="D262">
            <v>23728.061226522601</v>
          </cell>
        </row>
        <row r="263">
          <cell r="D263">
            <v>22677.192253488502</v>
          </cell>
        </row>
        <row r="264">
          <cell r="D264">
            <v>21054.892091912701</v>
          </cell>
        </row>
        <row r="265">
          <cell r="D265">
            <v>20708.336472896201</v>
          </cell>
        </row>
        <row r="266">
          <cell r="D266">
            <v>19518.710919537301</v>
          </cell>
        </row>
        <row r="267">
          <cell r="D267">
            <v>19401.7659357343</v>
          </cell>
        </row>
        <row r="268">
          <cell r="D268">
            <v>19685.768543398499</v>
          </cell>
        </row>
        <row r="269">
          <cell r="D269">
            <v>20237.749494440599</v>
          </cell>
        </row>
        <row r="270">
          <cell r="D270">
            <v>21415.460477075299</v>
          </cell>
        </row>
        <row r="271">
          <cell r="D271">
            <v>22767.977722115</v>
          </cell>
        </row>
        <row r="272">
          <cell r="D272">
            <v>23663.3166183104</v>
          </cell>
        </row>
        <row r="273">
          <cell r="D273">
            <v>24145.177588343198</v>
          </cell>
        </row>
        <row r="274">
          <cell r="D274">
            <v>23715.933156866999</v>
          </cell>
        </row>
        <row r="275">
          <cell r="D275">
            <v>22667.195780776201</v>
          </cell>
        </row>
        <row r="276">
          <cell r="D276">
            <v>21044.782374282098</v>
          </cell>
        </row>
        <row r="277">
          <cell r="D277">
            <v>20698.012299811398</v>
          </cell>
        </row>
        <row r="278">
          <cell r="D278">
            <v>19507.341271602199</v>
          </cell>
        </row>
        <row r="279">
          <cell r="D279">
            <v>19391.315781621899</v>
          </cell>
        </row>
        <row r="280">
          <cell r="D280">
            <v>19676.533038498299</v>
          </cell>
        </row>
        <row r="281">
          <cell r="D281">
            <v>20231.2235821586</v>
          </cell>
        </row>
        <row r="282">
          <cell r="D282">
            <v>21409.591746964201</v>
          </cell>
        </row>
        <row r="283">
          <cell r="D283">
            <v>22761.5948413263</v>
          </cell>
        </row>
        <row r="284">
          <cell r="D284">
            <v>23657.2185382891</v>
          </cell>
        </row>
        <row r="285">
          <cell r="D285">
            <v>24137.7514870833</v>
          </cell>
        </row>
        <row r="286">
          <cell r="D286">
            <v>23709.455811949101</v>
          </cell>
        </row>
        <row r="287">
          <cell r="D287">
            <v>22659.994904611402</v>
          </cell>
        </row>
        <row r="288">
          <cell r="D288">
            <v>21038.571200011898</v>
          </cell>
        </row>
        <row r="289">
          <cell r="D289">
            <v>20692.92200744</v>
          </cell>
        </row>
        <row r="290">
          <cell r="D290">
            <v>19540.757458608499</v>
          </cell>
        </row>
        <row r="291">
          <cell r="D291">
            <v>19424.289657509398</v>
          </cell>
        </row>
        <row r="292">
          <cell r="D292">
            <v>19708.692483600498</v>
          </cell>
        </row>
        <row r="293">
          <cell r="D293">
            <v>20262.280107601</v>
          </cell>
        </row>
        <row r="294">
          <cell r="D294">
            <v>21440.391257301999</v>
          </cell>
        </row>
        <row r="295">
          <cell r="D295">
            <v>22792.393546706498</v>
          </cell>
        </row>
        <row r="296">
          <cell r="D296">
            <v>23688.115362091801</v>
          </cell>
        </row>
        <row r="297">
          <cell r="D297">
            <v>24168.296234212801</v>
          </cell>
        </row>
        <row r="298">
          <cell r="D298">
            <v>23739.6749981635</v>
          </cell>
        </row>
        <row r="299">
          <cell r="D299">
            <v>22688.975779919001</v>
          </cell>
        </row>
        <row r="300">
          <cell r="D300">
            <v>21068.427953931201</v>
          </cell>
        </row>
        <row r="301">
          <cell r="D301">
            <v>20724.109927200101</v>
          </cell>
        </row>
        <row r="302">
          <cell r="D302">
            <v>19573.392055389599</v>
          </cell>
        </row>
        <row r="303">
          <cell r="D303">
            <v>19457.956633101199</v>
          </cell>
        </row>
        <row r="304">
          <cell r="D304">
            <v>19743.103381508001</v>
          </cell>
        </row>
        <row r="305">
          <cell r="D305">
            <v>20297.576337449598</v>
          </cell>
        </row>
        <row r="306">
          <cell r="D306">
            <v>21476.6675047321</v>
          </cell>
        </row>
        <row r="307">
          <cell r="D307">
            <v>22829.855430337499</v>
          </cell>
        </row>
        <row r="308">
          <cell r="D308">
            <v>23726.1342873422</v>
          </cell>
        </row>
        <row r="309">
          <cell r="D309">
            <v>24208.466954442902</v>
          </cell>
        </row>
        <row r="310">
          <cell r="D310">
            <v>23781.916927662802</v>
          </cell>
        </row>
        <row r="311">
          <cell r="D311">
            <v>22734.847998927002</v>
          </cell>
        </row>
        <row r="312">
          <cell r="D312">
            <v>21114.209321173599</v>
          </cell>
        </row>
        <row r="313">
          <cell r="D313">
            <v>20769.230557015999</v>
          </cell>
        </row>
        <row r="314">
          <cell r="D314">
            <v>19616.680700200501</v>
          </cell>
        </row>
        <row r="315">
          <cell r="D315">
            <v>19502.305882128599</v>
          </cell>
        </row>
        <row r="316">
          <cell r="D316">
            <v>19789.4380143815</v>
          </cell>
        </row>
        <row r="317">
          <cell r="D317">
            <v>20345.5563666409</v>
          </cell>
        </row>
        <row r="318">
          <cell r="D318">
            <v>21526.383705761298</v>
          </cell>
        </row>
        <row r="319">
          <cell r="D319">
            <v>22881.005474850299</v>
          </cell>
        </row>
        <row r="320">
          <cell r="D320">
            <v>23779.242495205199</v>
          </cell>
        </row>
        <row r="321">
          <cell r="D321">
            <v>24262.358966390399</v>
          </cell>
        </row>
        <row r="322">
          <cell r="D322">
            <v>23836.565331521899</v>
          </cell>
        </row>
        <row r="323">
          <cell r="D323">
            <v>22789.822893703302</v>
          </cell>
        </row>
        <row r="324">
          <cell r="D324">
            <v>21170.744718406</v>
          </cell>
        </row>
        <row r="325">
          <cell r="D325">
            <v>20827.225756519001</v>
          </cell>
        </row>
        <row r="326">
          <cell r="D326">
            <v>19677.860499806098</v>
          </cell>
        </row>
        <row r="327">
          <cell r="D327">
            <v>19562.694594333199</v>
          </cell>
        </row>
        <row r="328">
          <cell r="D328">
            <v>19848.202987727302</v>
          </cell>
        </row>
        <row r="329">
          <cell r="D329">
            <v>20402.556753809</v>
          </cell>
        </row>
        <row r="330">
          <cell r="D330">
            <v>21582.319699974101</v>
          </cell>
        </row>
        <row r="331">
          <cell r="D331">
            <v>22936.214576083901</v>
          </cell>
        </row>
        <row r="332">
          <cell r="D332">
            <v>23833.9954240343</v>
          </cell>
        </row>
        <row r="333">
          <cell r="D333">
            <v>24315.8338237219</v>
          </cell>
        </row>
        <row r="334">
          <cell r="D334">
            <v>23888.570186032</v>
          </cell>
        </row>
        <row r="335">
          <cell r="D335">
            <v>22839.796503975002</v>
          </cell>
        </row>
        <row r="336">
          <cell r="D336">
            <v>21219.941523818401</v>
          </cell>
        </row>
        <row r="337">
          <cell r="D337">
            <v>20876.196908177299</v>
          </cell>
        </row>
        <row r="338">
          <cell r="D338">
            <v>19725.735992037698</v>
          </cell>
        </row>
        <row r="339">
          <cell r="D339">
            <v>19611.328975394699</v>
          </cell>
        </row>
        <row r="340">
          <cell r="D340">
            <v>19897.7459480336</v>
          </cell>
        </row>
        <row r="341">
          <cell r="D341">
            <v>20453.475160730701</v>
          </cell>
        </row>
        <row r="342">
          <cell r="D342">
            <v>21633.469300962199</v>
          </cell>
        </row>
        <row r="343">
          <cell r="D343">
            <v>22987.297749859201</v>
          </cell>
        </row>
        <row r="344">
          <cell r="D344">
            <v>23884.932476620201</v>
          </cell>
        </row>
        <row r="345">
          <cell r="D345">
            <v>24366.883722408798</v>
          </cell>
        </row>
        <row r="346">
          <cell r="D346">
            <v>23939.9606805941</v>
          </cell>
        </row>
        <row r="347">
          <cell r="D347">
            <v>22891.1745800879</v>
          </cell>
        </row>
        <row r="348">
          <cell r="D348">
            <v>21272.0328328502</v>
          </cell>
        </row>
        <row r="349">
          <cell r="D349">
            <v>20929.098863964398</v>
          </cell>
        </row>
        <row r="350">
          <cell r="D350">
            <v>19779.530154154501</v>
          </cell>
        </row>
        <row r="351">
          <cell r="D351">
            <v>19665.872643687599</v>
          </cell>
        </row>
        <row r="352">
          <cell r="D352">
            <v>19952.835489442099</v>
          </cell>
        </row>
        <row r="353">
          <cell r="D353">
            <v>20509.7040434101</v>
          </cell>
        </row>
        <row r="354">
          <cell r="D354">
            <v>21689.502595825001</v>
          </cell>
        </row>
        <row r="355">
          <cell r="D355">
            <v>23042.969530883202</v>
          </cell>
        </row>
        <row r="356">
          <cell r="D356">
            <v>23940.045276350302</v>
          </cell>
        </row>
        <row r="357">
          <cell r="D357">
            <v>24422.100105522699</v>
          </cell>
        </row>
        <row r="358">
          <cell r="D358">
            <v>23995.241571284801</v>
          </cell>
        </row>
        <row r="359">
          <cell r="D359">
            <v>22947.3650261978</v>
          </cell>
        </row>
        <row r="360">
          <cell r="D360">
            <v>21326.965325116202</v>
          </cell>
        </row>
        <row r="361">
          <cell r="D361">
            <v>20982.681543026501</v>
          </cell>
        </row>
        <row r="362">
          <cell r="D362">
            <v>19830.064570369901</v>
          </cell>
        </row>
        <row r="363">
          <cell r="D363">
            <v>19717.377139595101</v>
          </cell>
        </row>
        <row r="364">
          <cell r="D364">
            <v>20006.160386408999</v>
          </cell>
        </row>
        <row r="365">
          <cell r="D365">
            <v>20565.436480664499</v>
          </cell>
        </row>
        <row r="366">
          <cell r="D366">
            <v>21746.499046830901</v>
          </cell>
        </row>
        <row r="367">
          <cell r="D367">
            <v>23100.328799419101</v>
          </cell>
        </row>
        <row r="368">
          <cell r="D368">
            <v>23998.7943044432</v>
          </cell>
        </row>
        <row r="369">
          <cell r="D369">
            <v>24479.923735024298</v>
          </cell>
        </row>
        <row r="370">
          <cell r="D370">
            <v>24052.4087427507</v>
          </cell>
        </row>
        <row r="371">
          <cell r="D371">
            <v>23001.695997928698</v>
          </cell>
        </row>
        <row r="372">
          <cell r="D372">
            <v>21383.554493412299</v>
          </cell>
        </row>
        <row r="373">
          <cell r="D373">
            <v>21042.341042976899</v>
          </cell>
        </row>
        <row r="374">
          <cell r="D374">
            <v>19893.991226975701</v>
          </cell>
        </row>
        <row r="375">
          <cell r="D375">
            <v>19782.479246092698</v>
          </cell>
        </row>
        <row r="376">
          <cell r="D376">
            <v>20071.502301319</v>
          </cell>
        </row>
        <row r="377">
          <cell r="D377">
            <v>20630.9277517888</v>
          </cell>
        </row>
        <row r="378">
          <cell r="D378">
            <v>21812.315949271499</v>
          </cell>
        </row>
        <row r="379">
          <cell r="D379">
            <v>23166.950021049299</v>
          </cell>
        </row>
        <row r="380">
          <cell r="D380">
            <v>24065.794103157299</v>
          </cell>
        </row>
        <row r="381">
          <cell r="D381">
            <v>24547.980575591901</v>
          </cell>
        </row>
        <row r="382">
          <cell r="D382">
            <v>24121.733253444301</v>
          </cell>
        </row>
        <row r="383">
          <cell r="D383">
            <v>23071.542466903102</v>
          </cell>
        </row>
        <row r="384">
          <cell r="D384">
            <v>21455.721194916201</v>
          </cell>
        </row>
        <row r="385">
          <cell r="D385">
            <v>21116.9111857606</v>
          </cell>
        </row>
        <row r="386">
          <cell r="D386">
            <v>19972.209170894799</v>
          </cell>
        </row>
        <row r="387">
          <cell r="D387">
            <v>19861.490015912001</v>
          </cell>
        </row>
        <row r="388">
          <cell r="D388">
            <v>20150.555051453</v>
          </cell>
        </row>
        <row r="389">
          <cell r="D389">
            <v>20710.3666033216</v>
          </cell>
        </row>
        <row r="390">
          <cell r="D390">
            <v>21891.644910750401</v>
          </cell>
        </row>
        <row r="391">
          <cell r="D391">
            <v>23246.288684301901</v>
          </cell>
        </row>
        <row r="392">
          <cell r="D392">
            <v>24145.259162534399</v>
          </cell>
        </row>
        <row r="393">
          <cell r="D393">
            <v>24627.387131625401</v>
          </cell>
        </row>
        <row r="394">
          <cell r="D394">
            <v>24200.771402411501</v>
          </cell>
        </row>
        <row r="395">
          <cell r="D395">
            <v>23151.297341881698</v>
          </cell>
        </row>
        <row r="396">
          <cell r="D396">
            <v>21533.8504407818</v>
          </cell>
        </row>
        <row r="397">
          <cell r="D397">
            <v>21192.891352583501</v>
          </cell>
        </row>
        <row r="398">
          <cell r="D398">
            <v>20046.334491974099</v>
          </cell>
        </row>
        <row r="399">
          <cell r="D399">
            <v>19933.2105234794</v>
          </cell>
        </row>
        <row r="400">
          <cell r="D400">
            <v>20220.012325311</v>
          </cell>
        </row>
        <row r="401">
          <cell r="D401">
            <v>20777.0769650865</v>
          </cell>
        </row>
        <row r="402">
          <cell r="D402">
            <v>21956.675877818299</v>
          </cell>
        </row>
        <row r="403">
          <cell r="D403">
            <v>23309.810815303299</v>
          </cell>
        </row>
        <row r="404">
          <cell r="D404">
            <v>24207.271353557499</v>
          </cell>
        </row>
        <row r="405">
          <cell r="D405">
            <v>24687.699132342699</v>
          </cell>
        </row>
        <row r="406">
          <cell r="D406">
            <v>24259.495282884302</v>
          </cell>
        </row>
        <row r="407">
          <cell r="D407">
            <v>23207.607366520399</v>
          </cell>
        </row>
        <row r="408">
          <cell r="D408">
            <v>21589.713500085902</v>
          </cell>
        </row>
        <row r="409">
          <cell r="D409">
            <v>21248.544211385499</v>
          </cell>
        </row>
        <row r="410">
          <cell r="D410">
            <v>20102.4839029916</v>
          </cell>
        </row>
        <row r="411">
          <cell r="D411">
            <v>19988.043192455501</v>
          </cell>
        </row>
        <row r="412">
          <cell r="D412">
            <v>20273.178757182701</v>
          </cell>
        </row>
        <row r="413">
          <cell r="D413">
            <v>20827.863740185301</v>
          </cell>
        </row>
        <row r="414">
          <cell r="D414">
            <v>22006.769627303998</v>
          </cell>
        </row>
        <row r="415">
          <cell r="D415">
            <v>23359.875661996401</v>
          </cell>
        </row>
        <row r="416">
          <cell r="D416">
            <v>24256.6262616358</v>
          </cell>
        </row>
        <row r="417">
          <cell r="D417">
            <v>24737.757329672699</v>
          </cell>
        </row>
        <row r="418">
          <cell r="D418">
            <v>24310.196111769601</v>
          </cell>
        </row>
        <row r="419">
          <cell r="D419">
            <v>23259.663404277901</v>
          </cell>
        </row>
        <row r="420">
          <cell r="D420">
            <v>21641.405509264801</v>
          </cell>
        </row>
        <row r="421">
          <cell r="D421">
            <v>21299.660402023299</v>
          </cell>
        </row>
        <row r="422">
          <cell r="D422">
            <v>20152.348443463699</v>
          </cell>
        </row>
        <row r="423">
          <cell r="D423">
            <v>20038.352301666699</v>
          </cell>
        </row>
        <row r="424">
          <cell r="D424">
            <v>20324.297538240298</v>
          </cell>
        </row>
        <row r="425">
          <cell r="D425">
            <v>20880.1963514901</v>
          </cell>
        </row>
        <row r="426">
          <cell r="D426">
            <v>22059.575001890698</v>
          </cell>
        </row>
        <row r="427">
          <cell r="D427">
            <v>23412.7644686165</v>
          </cell>
        </row>
        <row r="428">
          <cell r="D428">
            <v>24309.6322544666</v>
          </cell>
        </row>
        <row r="429">
          <cell r="D429">
            <v>24790.824973935301</v>
          </cell>
        </row>
        <row r="430">
          <cell r="D430">
            <v>24363.662875612699</v>
          </cell>
        </row>
        <row r="431">
          <cell r="D431">
            <v>23312.648711510799</v>
          </cell>
        </row>
        <row r="432">
          <cell r="D432">
            <v>21695.969906539998</v>
          </cell>
        </row>
        <row r="433">
          <cell r="D433">
            <v>21355.901885529402</v>
          </cell>
        </row>
        <row r="434">
          <cell r="D434">
            <v>20211.373783942701</v>
          </cell>
        </row>
        <row r="435">
          <cell r="D435">
            <v>20097.458569581198</v>
          </cell>
        </row>
        <row r="436">
          <cell r="D436">
            <v>20383.030545592901</v>
          </cell>
        </row>
        <row r="437">
          <cell r="D437">
            <v>20937.7093031068</v>
          </cell>
        </row>
        <row r="438">
          <cell r="D438">
            <v>22117.7021806581</v>
          </cell>
        </row>
        <row r="439">
          <cell r="D439">
            <v>23472.125212444302</v>
          </cell>
        </row>
        <row r="440">
          <cell r="D440">
            <v>24370.579089152299</v>
          </cell>
        </row>
        <row r="441">
          <cell r="D441">
            <v>24852.608503668402</v>
          </cell>
        </row>
        <row r="442">
          <cell r="D442">
            <v>24425.383284929401</v>
          </cell>
        </row>
        <row r="443">
          <cell r="D443">
            <v>23376.418452637201</v>
          </cell>
        </row>
        <row r="444">
          <cell r="D444">
            <v>21756.9484418139</v>
          </cell>
        </row>
        <row r="445">
          <cell r="D445">
            <v>21413.7957183217</v>
          </cell>
        </row>
        <row r="446">
          <cell r="D446">
            <v>20263.895040311902</v>
          </cell>
        </row>
        <row r="447">
          <cell r="D447">
            <v>20150.137124994999</v>
          </cell>
        </row>
        <row r="448">
          <cell r="D448">
            <v>20436.993278480601</v>
          </cell>
        </row>
        <row r="449">
          <cell r="D449">
            <v>20993.7882110996</v>
          </cell>
        </row>
        <row r="450">
          <cell r="D450">
            <v>22173.368167117798</v>
          </cell>
        </row>
        <row r="451">
          <cell r="D451">
            <v>23526.719870641002</v>
          </cell>
        </row>
        <row r="452">
          <cell r="D452">
            <v>24422.947205316999</v>
          </cell>
        </row>
        <row r="453">
          <cell r="D453">
            <v>24905.691699209299</v>
          </cell>
        </row>
        <row r="454">
          <cell r="D454">
            <v>24480.0437785297</v>
          </cell>
        </row>
        <row r="455">
          <cell r="D455">
            <v>23432.806131585901</v>
          </cell>
        </row>
        <row r="456">
          <cell r="D456">
            <v>21814.491128473299</v>
          </cell>
        </row>
        <row r="457">
          <cell r="D457">
            <v>21471.893835909799</v>
          </cell>
        </row>
        <row r="458">
          <cell r="D458">
            <v>20323.330531436099</v>
          </cell>
        </row>
        <row r="459">
          <cell r="D459">
            <v>20209.191167334</v>
          </cell>
        </row>
        <row r="460">
          <cell r="D460">
            <v>20495.7146970549</v>
          </cell>
        </row>
        <row r="461">
          <cell r="D461">
            <v>21051.170769726199</v>
          </cell>
        </row>
        <row r="462">
          <cell r="D462">
            <v>22231.8686668187</v>
          </cell>
        </row>
        <row r="463">
          <cell r="D463">
            <v>23586.627367464102</v>
          </cell>
        </row>
        <row r="464">
          <cell r="D464">
            <v>24485.286484733399</v>
          </cell>
        </row>
        <row r="465">
          <cell r="D465">
            <v>24967.8582708141</v>
          </cell>
        </row>
        <row r="466">
          <cell r="D466">
            <v>24541.561564773001</v>
          </cell>
        </row>
        <row r="467">
          <cell r="D467">
            <v>23492.853514355898</v>
          </cell>
        </row>
        <row r="468">
          <cell r="D468">
            <v>21875.2504508079</v>
          </cell>
        </row>
        <row r="469">
          <cell r="D469">
            <v>21533.8539223566</v>
          </cell>
        </row>
        <row r="470">
          <cell r="D470">
            <v>20387.305679329798</v>
          </cell>
        </row>
        <row r="471">
          <cell r="D471">
            <v>20273.228057101798</v>
          </cell>
        </row>
        <row r="472">
          <cell r="D472">
            <v>20559.005881127399</v>
          </cell>
        </row>
        <row r="473">
          <cell r="D473">
            <v>21114.550079167399</v>
          </cell>
        </row>
        <row r="474">
          <cell r="D474">
            <v>22293.6021124744</v>
          </cell>
        </row>
        <row r="475">
          <cell r="D475">
            <v>23646.782611404498</v>
          </cell>
        </row>
        <row r="476">
          <cell r="D476">
            <v>24543.016003659501</v>
          </cell>
        </row>
        <row r="477">
          <cell r="D477">
            <v>25025.221586663502</v>
          </cell>
        </row>
        <row r="478">
          <cell r="D478">
            <v>24598.7868618762</v>
          </cell>
        </row>
        <row r="479">
          <cell r="D479">
            <v>23550.607097354001</v>
          </cell>
        </row>
        <row r="480">
          <cell r="D480">
            <v>21931.586787429202</v>
          </cell>
        </row>
        <row r="481">
          <cell r="D481">
            <v>21588.795445670599</v>
          </cell>
        </row>
        <row r="482">
          <cell r="D482">
            <v>20438.663534626099</v>
          </cell>
        </row>
        <row r="483">
          <cell r="D483">
            <v>20326.270912063999</v>
          </cell>
        </row>
        <row r="484">
          <cell r="D484">
            <v>20614.5544134866</v>
          </cell>
        </row>
        <row r="485">
          <cell r="D485">
            <v>21174.329406921799</v>
          </cell>
        </row>
        <row r="486">
          <cell r="D486">
            <v>22353.363873729599</v>
          </cell>
        </row>
        <row r="487">
          <cell r="D487">
            <v>23705.219056071801</v>
          </cell>
        </row>
        <row r="488">
          <cell r="D488">
            <v>24600.2783675473</v>
          </cell>
        </row>
        <row r="489">
          <cell r="D489">
            <v>25081.2387973765</v>
          </cell>
        </row>
        <row r="490">
          <cell r="D490">
            <v>24654.363086157598</v>
          </cell>
        </row>
        <row r="491">
          <cell r="D491">
            <v>23604.170934297599</v>
          </cell>
        </row>
        <row r="492">
          <cell r="D492">
            <v>21986.777031584501</v>
          </cell>
        </row>
        <row r="493">
          <cell r="D493">
            <v>21645.635944571099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8">
          <cell r="D98">
            <v>99689.901532813004</v>
          </cell>
        </row>
        <row r="99">
          <cell r="D99">
            <v>101463.82687306299</v>
          </cell>
        </row>
        <row r="100">
          <cell r="D100">
            <v>101065.092165971</v>
          </cell>
        </row>
        <row r="101">
          <cell r="D101">
            <v>100835.956862413</v>
          </cell>
        </row>
        <row r="102">
          <cell r="D102">
            <v>100757.133759513</v>
          </cell>
        </row>
        <row r="103">
          <cell r="D103">
            <v>100918.289008215</v>
          </cell>
        </row>
        <row r="104">
          <cell r="D104">
            <v>101176.470013802</v>
          </cell>
        </row>
        <row r="105">
          <cell r="D105">
            <v>101247.893325173</v>
          </cell>
        </row>
        <row r="106">
          <cell r="D106">
            <v>101317.275761621</v>
          </cell>
        </row>
        <row r="107">
          <cell r="D107">
            <v>101144.987128015</v>
          </cell>
        </row>
        <row r="108">
          <cell r="D108">
            <v>100932.3883244</v>
          </cell>
        </row>
        <row r="109">
          <cell r="D109">
            <v>100730.75215617901</v>
          </cell>
        </row>
        <row r="110">
          <cell r="D110">
            <v>101002.732113772</v>
          </cell>
        </row>
        <row r="111">
          <cell r="D111">
            <v>100492.53170962899</v>
          </cell>
        </row>
        <row r="112">
          <cell r="D112">
            <v>99953.815460410304</v>
          </cell>
        </row>
        <row r="113">
          <cell r="D113">
            <v>99805.119487742704</v>
          </cell>
        </row>
        <row r="114">
          <cell r="D114">
            <v>100036.008046729</v>
          </cell>
        </row>
        <row r="115">
          <cell r="D115">
            <v>100225.93330552999</v>
          </cell>
        </row>
        <row r="116">
          <cell r="D116">
            <v>100306.3136102</v>
          </cell>
        </row>
        <row r="117">
          <cell r="D117">
            <v>100320.512273692</v>
          </cell>
        </row>
        <row r="118">
          <cell r="D118">
            <v>100228.714741772</v>
          </cell>
        </row>
        <row r="119">
          <cell r="D119">
            <v>100001.582741819</v>
          </cell>
        </row>
        <row r="120">
          <cell r="D120">
            <v>99992.914864236198</v>
          </cell>
        </row>
        <row r="121">
          <cell r="D121">
            <v>99947.180555922299</v>
          </cell>
        </row>
        <row r="122">
          <cell r="D122">
            <v>99528.233515235799</v>
          </cell>
        </row>
        <row r="123">
          <cell r="D123">
            <v>98853.329083417004</v>
          </cell>
        </row>
        <row r="124">
          <cell r="D124">
            <v>98657.0583097528</v>
          </cell>
        </row>
        <row r="125">
          <cell r="D125">
            <v>98723.246548595402</v>
          </cell>
        </row>
        <row r="126">
          <cell r="D126">
            <v>98679.829992611907</v>
          </cell>
        </row>
        <row r="127">
          <cell r="D127">
            <v>98740.4609083502</v>
          </cell>
        </row>
        <row r="128">
          <cell r="D128">
            <v>99147.492027884102</v>
          </cell>
        </row>
        <row r="129">
          <cell r="D129">
            <v>99518.941900892198</v>
          </cell>
        </row>
        <row r="130">
          <cell r="D130">
            <v>99753.981255263701</v>
          </cell>
        </row>
        <row r="131">
          <cell r="D131">
            <v>99922.791357915499</v>
          </cell>
        </row>
        <row r="132">
          <cell r="D132">
            <v>99635.455375600897</v>
          </cell>
        </row>
        <row r="133">
          <cell r="D133">
            <v>99533.685190830205</v>
          </cell>
        </row>
        <row r="134">
          <cell r="D134">
            <v>99502.706152690298</v>
          </cell>
        </row>
        <row r="135">
          <cell r="D135">
            <v>99214.872851000604</v>
          </cell>
        </row>
        <row r="136">
          <cell r="D136">
            <v>98945.262031575898</v>
          </cell>
        </row>
        <row r="137">
          <cell r="D137">
            <v>99320.703501502896</v>
          </cell>
        </row>
        <row r="138">
          <cell r="D138">
            <v>99387.894693105307</v>
          </cell>
        </row>
        <row r="139">
          <cell r="D139">
            <v>99525.092073999505</v>
          </cell>
        </row>
        <row r="140">
          <cell r="D140">
            <v>99596.586434507597</v>
          </cell>
        </row>
        <row r="141">
          <cell r="D141">
            <v>99713.996397803494</v>
          </cell>
        </row>
        <row r="142">
          <cell r="D142">
            <v>99770.965461182495</v>
          </cell>
        </row>
        <row r="143">
          <cell r="D143">
            <v>99544.7726314514</v>
          </cell>
        </row>
        <row r="144">
          <cell r="D144">
            <v>99426.934708647896</v>
          </cell>
        </row>
        <row r="145">
          <cell r="D145">
            <v>99482.577653066794</v>
          </cell>
        </row>
        <row r="146">
          <cell r="D146">
            <v>99555.015947612905</v>
          </cell>
        </row>
        <row r="147">
          <cell r="D147">
            <v>99605.752930547504</v>
          </cell>
        </row>
        <row r="148">
          <cell r="D148">
            <v>99650.394094185496</v>
          </cell>
        </row>
        <row r="149">
          <cell r="D149">
            <v>99695.808954581997</v>
          </cell>
        </row>
        <row r="150">
          <cell r="D150">
            <v>99740.253546617096</v>
          </cell>
        </row>
        <row r="151">
          <cell r="D151">
            <v>99785.255997251297</v>
          </cell>
        </row>
        <row r="152">
          <cell r="D152">
            <v>99831.085235219696</v>
          </cell>
        </row>
        <row r="153">
          <cell r="D153">
            <v>99871.671431791707</v>
          </cell>
        </row>
        <row r="154">
          <cell r="D154">
            <v>99911.745757170997</v>
          </cell>
        </row>
        <row r="155">
          <cell r="D155">
            <v>99945.169413681797</v>
          </cell>
        </row>
        <row r="156">
          <cell r="D156">
            <v>99992.578830085593</v>
          </cell>
        </row>
        <row r="157">
          <cell r="D157">
            <v>100041.840235442</v>
          </cell>
        </row>
        <row r="158">
          <cell r="D158">
            <v>100094.314036753</v>
          </cell>
        </row>
        <row r="159">
          <cell r="D159">
            <v>100136.48177415199</v>
          </cell>
        </row>
        <row r="160">
          <cell r="D160">
            <v>100175.16991726701</v>
          </cell>
        </row>
        <row r="161">
          <cell r="D161">
            <v>100213.812178894</v>
          </cell>
        </row>
        <row r="162">
          <cell r="D162">
            <v>100252.476661411</v>
          </cell>
        </row>
        <row r="163">
          <cell r="D163">
            <v>100290.88279581501</v>
          </cell>
        </row>
        <row r="164">
          <cell r="D164">
            <v>100331.074036533</v>
          </cell>
        </row>
        <row r="165">
          <cell r="D165">
            <v>100364.28285158399</v>
          </cell>
        </row>
        <row r="166">
          <cell r="D166">
            <v>100397.40372447199</v>
          </cell>
        </row>
        <row r="167">
          <cell r="D167">
            <v>100422.035350561</v>
          </cell>
        </row>
        <row r="168">
          <cell r="D168">
            <v>100465.226890559</v>
          </cell>
        </row>
        <row r="169">
          <cell r="D169">
            <v>100511.137880005</v>
          </cell>
        </row>
        <row r="170">
          <cell r="D170">
            <v>100560.903061662</v>
          </cell>
        </row>
        <row r="171">
          <cell r="D171">
            <v>100598.760599006</v>
          </cell>
        </row>
        <row r="172">
          <cell r="D172">
            <v>100632.818889399</v>
          </cell>
        </row>
        <row r="173">
          <cell r="D173">
            <v>100665.182062261</v>
          </cell>
        </row>
        <row r="174">
          <cell r="D174">
            <v>100701.039696801</v>
          </cell>
        </row>
        <row r="175">
          <cell r="D175">
            <v>100739.01597868399</v>
          </cell>
        </row>
        <row r="176">
          <cell r="D176">
            <v>100774.07660599001</v>
          </cell>
        </row>
        <row r="177">
          <cell r="D177">
            <v>100813.845739112</v>
          </cell>
        </row>
        <row r="178">
          <cell r="D178">
            <v>100852.94280448501</v>
          </cell>
        </row>
        <row r="179">
          <cell r="D179">
            <v>100894.38116959301</v>
          </cell>
        </row>
        <row r="180">
          <cell r="D180">
            <v>100928.99723939699</v>
          </cell>
        </row>
        <row r="181">
          <cell r="D181">
            <v>100962.10569522899</v>
          </cell>
        </row>
        <row r="182">
          <cell r="D182">
            <v>100993.706205772</v>
          </cell>
        </row>
        <row r="183">
          <cell r="D183">
            <v>101028.01892988999</v>
          </cell>
        </row>
        <row r="184">
          <cell r="D184">
            <v>101062.972494007</v>
          </cell>
        </row>
        <row r="185">
          <cell r="D185">
            <v>101097.377708596</v>
          </cell>
        </row>
        <row r="186">
          <cell r="D186">
            <v>101131.147520956</v>
          </cell>
        </row>
        <row r="187">
          <cell r="D187">
            <v>101164.67920521701</v>
          </cell>
        </row>
        <row r="188">
          <cell r="D188">
            <v>101197.10788629101</v>
          </cell>
        </row>
        <row r="189">
          <cell r="D189">
            <v>101232.275850996</v>
          </cell>
        </row>
        <row r="190">
          <cell r="D190">
            <v>101265.363491039</v>
          </cell>
        </row>
        <row r="191">
          <cell r="D191">
            <v>101308.21922630801</v>
          </cell>
        </row>
        <row r="192">
          <cell r="D192">
            <v>101327.43669558001</v>
          </cell>
        </row>
        <row r="193">
          <cell r="D193">
            <v>101342.657683686</v>
          </cell>
        </row>
        <row r="194">
          <cell r="D194">
            <v>101352.81295850599</v>
          </cell>
        </row>
        <row r="195">
          <cell r="D195">
            <v>101375.185762732</v>
          </cell>
        </row>
        <row r="196">
          <cell r="D196">
            <v>101401.411503134</v>
          </cell>
        </row>
        <row r="197">
          <cell r="D197">
            <v>101426.302850914</v>
          </cell>
        </row>
        <row r="198">
          <cell r="D198">
            <v>101451.47344133101</v>
          </cell>
        </row>
        <row r="199">
          <cell r="D199">
            <v>101475.560240511</v>
          </cell>
        </row>
        <row r="200">
          <cell r="D200">
            <v>101498.589365348</v>
          </cell>
        </row>
        <row r="201">
          <cell r="D201">
            <v>101524.10554437801</v>
          </cell>
        </row>
        <row r="202">
          <cell r="D202">
            <v>101549.14847289601</v>
          </cell>
        </row>
        <row r="203">
          <cell r="D203">
            <v>101578.14537979</v>
          </cell>
        </row>
        <row r="204">
          <cell r="D204">
            <v>101596.644246853</v>
          </cell>
        </row>
        <row r="205">
          <cell r="D205">
            <v>101613.57502449999</v>
          </cell>
        </row>
        <row r="206">
          <cell r="D206">
            <v>101626.05967916299</v>
          </cell>
        </row>
        <row r="207">
          <cell r="D207">
            <v>101648.55401141</v>
          </cell>
        </row>
        <row r="208">
          <cell r="D208">
            <v>101673.621005978</v>
          </cell>
        </row>
        <row r="209">
          <cell r="D209">
            <v>101697.91632185499</v>
          </cell>
        </row>
        <row r="210">
          <cell r="D210">
            <v>101721.95411576</v>
          </cell>
        </row>
        <row r="211">
          <cell r="D211">
            <v>101745.085022952</v>
          </cell>
        </row>
        <row r="212">
          <cell r="D212">
            <v>101768.291899877</v>
          </cell>
        </row>
        <row r="213">
          <cell r="D213">
            <v>101791.92898717101</v>
          </cell>
        </row>
        <row r="214">
          <cell r="D214">
            <v>101813.803858871</v>
          </cell>
        </row>
        <row r="215">
          <cell r="D215">
            <v>101843.27252528199</v>
          </cell>
        </row>
        <row r="216">
          <cell r="D216">
            <v>101854.43046554799</v>
          </cell>
        </row>
        <row r="217">
          <cell r="D217">
            <v>101862.846992828</v>
          </cell>
        </row>
        <row r="218">
          <cell r="D218">
            <v>101866.165943799</v>
          </cell>
        </row>
        <row r="219">
          <cell r="D219">
            <v>101881.647597256</v>
          </cell>
        </row>
        <row r="220">
          <cell r="D220">
            <v>101900.676152972</v>
          </cell>
        </row>
        <row r="221">
          <cell r="D221">
            <v>101918.619836474</v>
          </cell>
        </row>
        <row r="222">
          <cell r="D222">
            <v>101936.801600301</v>
          </cell>
        </row>
        <row r="223">
          <cell r="D223">
            <v>101953.984740007</v>
          </cell>
        </row>
        <row r="224">
          <cell r="D224">
            <v>101970.72807462599</v>
          </cell>
        </row>
        <row r="225">
          <cell r="D225">
            <v>101988.918521019</v>
          </cell>
        </row>
        <row r="226">
          <cell r="D226">
            <v>102006.32872598201</v>
          </cell>
        </row>
        <row r="227">
          <cell r="D227">
            <v>102028.55688162299</v>
          </cell>
        </row>
        <row r="228">
          <cell r="D228">
            <v>102038.864613866</v>
          </cell>
        </row>
        <row r="229">
          <cell r="D229">
            <v>102047.27252799099</v>
          </cell>
        </row>
        <row r="230">
          <cell r="D230">
            <v>102052.15106523799</v>
          </cell>
        </row>
        <row r="231">
          <cell r="D231">
            <v>102065.323613564</v>
          </cell>
        </row>
        <row r="232">
          <cell r="D232">
            <v>102080.962081077</v>
          </cell>
        </row>
        <row r="233">
          <cell r="D233">
            <v>102095.612273575</v>
          </cell>
        </row>
        <row r="234">
          <cell r="D234">
            <v>102110.955875785</v>
          </cell>
        </row>
        <row r="235">
          <cell r="D235">
            <v>102125.58324267399</v>
          </cell>
        </row>
        <row r="236">
          <cell r="D236">
            <v>102140.30519928499</v>
          </cell>
        </row>
        <row r="237">
          <cell r="D237">
            <v>102154.931102577</v>
          </cell>
        </row>
        <row r="238">
          <cell r="D238">
            <v>102168.92843481</v>
          </cell>
        </row>
        <row r="239">
          <cell r="D239">
            <v>102185.43645025601</v>
          </cell>
        </row>
        <row r="240">
          <cell r="D240">
            <v>102195.542575339</v>
          </cell>
        </row>
        <row r="241">
          <cell r="D241">
            <v>102204.79106562601</v>
          </cell>
        </row>
        <row r="242">
          <cell r="D242">
            <v>102211.247710032</v>
          </cell>
        </row>
        <row r="243">
          <cell r="D243">
            <v>102223.820045644</v>
          </cell>
        </row>
        <row r="244">
          <cell r="D244">
            <v>102238.30371964</v>
          </cell>
        </row>
        <row r="245">
          <cell r="D245">
            <v>102250.816621416</v>
          </cell>
        </row>
        <row r="246">
          <cell r="D246">
            <v>102266.621011162</v>
          </cell>
        </row>
        <row r="247">
          <cell r="D247">
            <v>102282.476265483</v>
          </cell>
        </row>
        <row r="248">
          <cell r="D248">
            <v>102298.596699482</v>
          </cell>
        </row>
        <row r="249">
          <cell r="D249">
            <v>102314.08448626001</v>
          </cell>
        </row>
        <row r="250">
          <cell r="D250">
            <v>102328.44299989101</v>
          </cell>
        </row>
        <row r="251">
          <cell r="D251">
            <v>102346.012877628</v>
          </cell>
        </row>
        <row r="252">
          <cell r="D252">
            <v>102355.76339781399</v>
          </cell>
        </row>
        <row r="253">
          <cell r="D253">
            <v>102364.620846299</v>
          </cell>
        </row>
        <row r="254">
          <cell r="D254">
            <v>102370.18263507901</v>
          </cell>
        </row>
        <row r="255">
          <cell r="D255">
            <v>102383.096912888</v>
          </cell>
        </row>
        <row r="256">
          <cell r="D256">
            <v>102398.264947976</v>
          </cell>
        </row>
        <row r="257">
          <cell r="D257">
            <v>102411.72595567</v>
          </cell>
        </row>
        <row r="258">
          <cell r="D258">
            <v>102428.17771850601</v>
          </cell>
        </row>
        <row r="259">
          <cell r="D259">
            <v>102443.856246457</v>
          </cell>
        </row>
        <row r="260">
          <cell r="D260">
            <v>102461.66682275</v>
          </cell>
        </row>
        <row r="261">
          <cell r="D261">
            <v>102473.78501237799</v>
          </cell>
        </row>
        <row r="262">
          <cell r="D262">
            <v>102485.86100285999</v>
          </cell>
        </row>
        <row r="263">
          <cell r="D263">
            <v>102493.247153066</v>
          </cell>
        </row>
        <row r="264">
          <cell r="D264">
            <v>102511.58188396601</v>
          </cell>
        </row>
        <row r="265">
          <cell r="D265">
            <v>102531.51978771</v>
          </cell>
        </row>
        <row r="266">
          <cell r="D266">
            <v>102554.802096536</v>
          </cell>
        </row>
        <row r="267">
          <cell r="D267">
            <v>102569.277807754</v>
          </cell>
        </row>
        <row r="268">
          <cell r="D268">
            <v>102581.15102639599</v>
          </cell>
        </row>
        <row r="269">
          <cell r="D269">
            <v>102593.253795907</v>
          </cell>
        </row>
        <row r="270">
          <cell r="D270">
            <v>102605.784262733</v>
          </cell>
        </row>
        <row r="271">
          <cell r="D271">
            <v>102618.643957062</v>
          </cell>
        </row>
        <row r="272">
          <cell r="D272">
            <v>102632.631060253</v>
          </cell>
        </row>
        <row r="273">
          <cell r="D273">
            <v>102642.744335083</v>
          </cell>
        </row>
        <row r="274">
          <cell r="D274">
            <v>102653.158571956</v>
          </cell>
        </row>
        <row r="275">
          <cell r="D275">
            <v>102657.852264527</v>
          </cell>
        </row>
        <row r="276">
          <cell r="D276">
            <v>102675.845039914</v>
          </cell>
        </row>
        <row r="277">
          <cell r="D277">
            <v>102695.821671388</v>
          </cell>
        </row>
        <row r="278">
          <cell r="D278">
            <v>102719.50583795601</v>
          </cell>
        </row>
        <row r="279">
          <cell r="D279">
            <v>102733.50043358799</v>
          </cell>
        </row>
        <row r="280">
          <cell r="D280">
            <v>102744.48017949</v>
          </cell>
        </row>
        <row r="281">
          <cell r="D281">
            <v>102755.854067908</v>
          </cell>
        </row>
        <row r="282">
          <cell r="D282">
            <v>102767.14838352401</v>
          </cell>
        </row>
        <row r="283">
          <cell r="D283">
            <v>102779.38970795</v>
          </cell>
        </row>
        <row r="284">
          <cell r="D284">
            <v>102791.301193177</v>
          </cell>
        </row>
        <row r="285">
          <cell r="D285">
            <v>102803.67504499901</v>
          </cell>
        </row>
        <row r="286">
          <cell r="D286">
            <v>102815.147512724</v>
          </cell>
        </row>
        <row r="287">
          <cell r="D287">
            <v>102828.978491492</v>
          </cell>
        </row>
        <row r="288">
          <cell r="D288">
            <v>102837.03008067999</v>
          </cell>
        </row>
        <row r="289">
          <cell r="D289">
            <v>102844.660434167</v>
          </cell>
        </row>
        <row r="290">
          <cell r="D290">
            <v>102848.989761327</v>
          </cell>
        </row>
        <row r="291">
          <cell r="D291">
            <v>102860.738247774</v>
          </cell>
        </row>
        <row r="292">
          <cell r="D292">
            <v>102874.49790062899</v>
          </cell>
        </row>
        <row r="293">
          <cell r="D293">
            <v>102887.12569677801</v>
          </cell>
        </row>
        <row r="294">
          <cell r="D294">
            <v>102901.48564755</v>
          </cell>
        </row>
        <row r="295">
          <cell r="D295">
            <v>102915.193692815</v>
          </cell>
        </row>
        <row r="296">
          <cell r="D296">
            <v>102929.944952822</v>
          </cell>
        </row>
        <row r="297">
          <cell r="D297">
            <v>102941.792285609</v>
          </cell>
        </row>
        <row r="298">
          <cell r="D298">
            <v>102953.928373041</v>
          </cell>
        </row>
        <row r="299">
          <cell r="D299">
            <v>102962.7640049</v>
          </cell>
        </row>
        <row r="300">
          <cell r="D300">
            <v>102979.326961535</v>
          </cell>
        </row>
        <row r="301">
          <cell r="D301">
            <v>102996.68493883401</v>
          </cell>
        </row>
        <row r="302">
          <cell r="D302">
            <v>103017.468108385</v>
          </cell>
        </row>
        <row r="303">
          <cell r="D303">
            <v>103029.689840363</v>
          </cell>
        </row>
        <row r="304">
          <cell r="D304">
            <v>103039.694941136</v>
          </cell>
        </row>
        <row r="305">
          <cell r="D305">
            <v>103049.71992572601</v>
          </cell>
        </row>
        <row r="306">
          <cell r="D306">
            <v>103060.60089277</v>
          </cell>
        </row>
        <row r="307">
          <cell r="D307">
            <v>103071.876779194</v>
          </cell>
        </row>
        <row r="308">
          <cell r="D308">
            <v>103084.451135143</v>
          </cell>
        </row>
        <row r="309">
          <cell r="D309">
            <v>103093.202630236</v>
          </cell>
        </row>
        <row r="310">
          <cell r="D310">
            <v>103101.66445729999</v>
          </cell>
        </row>
        <row r="311">
          <cell r="D311">
            <v>103106.87823721999</v>
          </cell>
        </row>
        <row r="312">
          <cell r="D312">
            <v>103119.71139823701</v>
          </cell>
        </row>
        <row r="313">
          <cell r="D313">
            <v>103133.99037463299</v>
          </cell>
        </row>
        <row r="314">
          <cell r="D314">
            <v>103149.689225451</v>
          </cell>
        </row>
        <row r="315">
          <cell r="D315">
            <v>103161.407585932</v>
          </cell>
        </row>
        <row r="316">
          <cell r="D316">
            <v>103171.506041021</v>
          </cell>
        </row>
        <row r="317">
          <cell r="D317">
            <v>103182.79771441501</v>
          </cell>
        </row>
        <row r="318">
          <cell r="D318">
            <v>103192.04052956001</v>
          </cell>
        </row>
        <row r="319">
          <cell r="D319">
            <v>103200.799810458</v>
          </cell>
        </row>
        <row r="320">
          <cell r="D320">
            <v>103211.131232434</v>
          </cell>
        </row>
        <row r="321">
          <cell r="D321">
            <v>103217.435852439</v>
          </cell>
        </row>
        <row r="322">
          <cell r="D322">
            <v>103223.626578164</v>
          </cell>
        </row>
        <row r="323">
          <cell r="D323">
            <v>103226.503258385</v>
          </cell>
        </row>
        <row r="324">
          <cell r="D324">
            <v>103236.80358898301</v>
          </cell>
        </row>
        <row r="325">
          <cell r="D325">
            <v>103249.020674118</v>
          </cell>
        </row>
        <row r="326">
          <cell r="D326">
            <v>103260.765234108</v>
          </cell>
        </row>
        <row r="327">
          <cell r="D327">
            <v>103273.33345269</v>
          </cell>
        </row>
        <row r="328">
          <cell r="D328">
            <v>103284.25042702199</v>
          </cell>
        </row>
        <row r="329">
          <cell r="D329">
            <v>103300.205476082</v>
          </cell>
        </row>
        <row r="330">
          <cell r="D330">
            <v>103304.689503676</v>
          </cell>
        </row>
        <row r="331">
          <cell r="D331">
            <v>103307.520710014</v>
          </cell>
        </row>
        <row r="332">
          <cell r="D332">
            <v>103307.661494042</v>
          </cell>
        </row>
        <row r="333">
          <cell r="D333">
            <v>103314.110305286</v>
          </cell>
        </row>
        <row r="334">
          <cell r="D334">
            <v>103323.281060979</v>
          </cell>
        </row>
        <row r="335">
          <cell r="D335">
            <v>103328.85681699601</v>
          </cell>
        </row>
        <row r="336">
          <cell r="D336">
            <v>103341.684318372</v>
          </cell>
        </row>
        <row r="337">
          <cell r="D337">
            <v>103354.97161810299</v>
          </cell>
        </row>
        <row r="338">
          <cell r="D338">
            <v>103369.518292826</v>
          </cell>
        </row>
        <row r="339">
          <cell r="D339">
            <v>103380.69297648899</v>
          </cell>
        </row>
        <row r="340">
          <cell r="D340">
            <v>103391.061247841</v>
          </cell>
        </row>
        <row r="341">
          <cell r="D341">
            <v>103401.07583288899</v>
          </cell>
        </row>
        <row r="342">
          <cell r="D342">
            <v>103412.41200442</v>
          </cell>
        </row>
        <row r="343">
          <cell r="D343">
            <v>103423.655691202</v>
          </cell>
        </row>
        <row r="344">
          <cell r="D344">
            <v>103436.900592658</v>
          </cell>
        </row>
        <row r="345">
          <cell r="D345">
            <v>103444.81071263101</v>
          </cell>
        </row>
        <row r="346">
          <cell r="D346">
            <v>103452.49838981</v>
          </cell>
        </row>
        <row r="347">
          <cell r="D347">
            <v>103455.823162856</v>
          </cell>
        </row>
        <row r="348">
          <cell r="D348">
            <v>103469.347559806</v>
          </cell>
        </row>
        <row r="349">
          <cell r="D349">
            <v>103484.968055295</v>
          </cell>
        </row>
        <row r="350">
          <cell r="D350">
            <v>103501.653947677</v>
          </cell>
        </row>
        <row r="351">
          <cell r="D351">
            <v>103514.91072874601</v>
          </cell>
        </row>
        <row r="352">
          <cell r="D352">
            <v>103526.59131658501</v>
          </cell>
        </row>
        <row r="353">
          <cell r="D353">
            <v>103539.036664224</v>
          </cell>
        </row>
        <row r="354">
          <cell r="D354">
            <v>103550.465673411</v>
          </cell>
        </row>
        <row r="355">
          <cell r="D355">
            <v>103561.616018564</v>
          </cell>
        </row>
        <row r="356">
          <cell r="D356">
            <v>103574.229923063</v>
          </cell>
        </row>
        <row r="357">
          <cell r="D357">
            <v>103582.785915684</v>
          </cell>
        </row>
        <row r="358">
          <cell r="D358">
            <v>103591.56759134401</v>
          </cell>
        </row>
        <row r="359">
          <cell r="D359">
            <v>103595.39934401801</v>
          </cell>
        </row>
        <row r="360">
          <cell r="D360">
            <v>103610.47751664399</v>
          </cell>
        </row>
        <row r="361">
          <cell r="D361">
            <v>103627.98661371401</v>
          </cell>
        </row>
        <row r="362">
          <cell r="D362">
            <v>103646.37948998</v>
          </cell>
        </row>
        <row r="363">
          <cell r="D363">
            <v>103662.470114514</v>
          </cell>
        </row>
        <row r="364">
          <cell r="D364">
            <v>103675.675573902</v>
          </cell>
        </row>
        <row r="365">
          <cell r="D365">
            <v>103695.665573565</v>
          </cell>
        </row>
        <row r="366">
          <cell r="D366">
            <v>103700.72094408399</v>
          </cell>
        </row>
        <row r="367">
          <cell r="D367">
            <v>103703.61623242</v>
          </cell>
        </row>
        <row r="368">
          <cell r="D368">
            <v>103704.100978231</v>
          </cell>
        </row>
        <row r="369">
          <cell r="D369">
            <v>103710.296319175</v>
          </cell>
        </row>
        <row r="370">
          <cell r="D370">
            <v>103719.57153433601</v>
          </cell>
        </row>
        <row r="371">
          <cell r="D371">
            <v>103723.924811841</v>
          </cell>
        </row>
        <row r="372">
          <cell r="D372">
            <v>103738.626845789</v>
          </cell>
        </row>
        <row r="373">
          <cell r="D373">
            <v>103754.16495845999</v>
          </cell>
        </row>
        <row r="374">
          <cell r="D374">
            <v>103772.202467476</v>
          </cell>
        </row>
        <row r="375">
          <cell r="D375">
            <v>103784.08916642499</v>
          </cell>
        </row>
        <row r="376">
          <cell r="D376">
            <v>103794.04450605701</v>
          </cell>
        </row>
        <row r="377">
          <cell r="D377">
            <v>103805.35916502999</v>
          </cell>
        </row>
        <row r="378">
          <cell r="D378">
            <v>103814.476052456</v>
          </cell>
        </row>
        <row r="379">
          <cell r="D379">
            <v>103823.12696343999</v>
          </cell>
        </row>
        <row r="380">
          <cell r="D380">
            <v>103833.368717178</v>
          </cell>
        </row>
        <row r="381">
          <cell r="D381">
            <v>103839.323767935</v>
          </cell>
        </row>
        <row r="382">
          <cell r="D382">
            <v>103845.598452144</v>
          </cell>
        </row>
        <row r="383">
          <cell r="D383">
            <v>103846.919414291</v>
          </cell>
        </row>
        <row r="384">
          <cell r="D384">
            <v>103859.824557521</v>
          </cell>
        </row>
        <row r="385">
          <cell r="D385">
            <v>103874.646599299</v>
          </cell>
        </row>
        <row r="386">
          <cell r="D386">
            <v>103892.093178664</v>
          </cell>
        </row>
        <row r="387">
          <cell r="D387">
            <v>103902.63835102601</v>
          </cell>
        </row>
        <row r="388">
          <cell r="D388">
            <v>103910.821702095</v>
          </cell>
        </row>
        <row r="389">
          <cell r="D389">
            <v>103919.95666642</v>
          </cell>
        </row>
        <row r="390">
          <cell r="D390">
            <v>103927.89067496</v>
          </cell>
        </row>
        <row r="391">
          <cell r="D391">
            <v>103935.960956405</v>
          </cell>
        </row>
        <row r="392">
          <cell r="D392">
            <v>103944.646888067</v>
          </cell>
        </row>
        <row r="393">
          <cell r="D393">
            <v>103951.178175443</v>
          </cell>
        </row>
        <row r="394">
          <cell r="D394">
            <v>103958.148926928</v>
          </cell>
        </row>
        <row r="395">
          <cell r="D395">
            <v>103960.901426749</v>
          </cell>
        </row>
        <row r="396">
          <cell r="D396">
            <v>103973.407618447</v>
          </cell>
        </row>
        <row r="397">
          <cell r="D397">
            <v>103987.518710895</v>
          </cell>
        </row>
        <row r="398">
          <cell r="D398">
            <v>104003.622155277</v>
          </cell>
        </row>
        <row r="399">
          <cell r="D399">
            <v>104014.401288133</v>
          </cell>
        </row>
        <row r="400">
          <cell r="D400">
            <v>104023.313130043</v>
          </cell>
        </row>
        <row r="401">
          <cell r="D401">
            <v>104033.089608422</v>
          </cell>
        </row>
        <row r="402">
          <cell r="D402">
            <v>104041.765674576</v>
          </cell>
        </row>
        <row r="403">
          <cell r="D403">
            <v>104050.282956169</v>
          </cell>
        </row>
        <row r="404">
          <cell r="D404">
            <v>104059.932526166</v>
          </cell>
        </row>
        <row r="405">
          <cell r="D405">
            <v>104066.116242683</v>
          </cell>
        </row>
        <row r="406">
          <cell r="D406">
            <v>104072.939173365</v>
          </cell>
        </row>
        <row r="407">
          <cell r="D407">
            <v>104073.97405095299</v>
          </cell>
        </row>
        <row r="408">
          <cell r="D408">
            <v>104088.563521194</v>
          </cell>
        </row>
        <row r="409">
          <cell r="D409">
            <v>104105.14274938199</v>
          </cell>
        </row>
        <row r="410">
          <cell r="D410">
            <v>104125.573809554</v>
          </cell>
        </row>
        <row r="411">
          <cell r="D411">
            <v>104136.21924673799</v>
          </cell>
        </row>
        <row r="412">
          <cell r="D412">
            <v>104143.843370039</v>
          </cell>
        </row>
        <row r="413">
          <cell r="D413">
            <v>104152.297487743</v>
          </cell>
        </row>
        <row r="414">
          <cell r="D414">
            <v>104160.046798543</v>
          </cell>
        </row>
        <row r="415">
          <cell r="D415">
            <v>104168.361446564</v>
          </cell>
        </row>
        <row r="416">
          <cell r="D416">
            <v>104177.09642618999</v>
          </cell>
        </row>
        <row r="417">
          <cell r="D417">
            <v>104184.27550385401</v>
          </cell>
        </row>
        <row r="418">
          <cell r="D418">
            <v>104191.364073326</v>
          </cell>
        </row>
        <row r="419">
          <cell r="D419">
            <v>104196.401133557</v>
          </cell>
        </row>
        <row r="420">
          <cell r="D420">
            <v>104206.15738696</v>
          </cell>
        </row>
        <row r="421">
          <cell r="D421">
            <v>104216.960074292</v>
          </cell>
        </row>
        <row r="422">
          <cell r="D422">
            <v>104227.913283459</v>
          </cell>
        </row>
        <row r="423">
          <cell r="D423">
            <v>104238.069342273</v>
          </cell>
        </row>
        <row r="424">
          <cell r="D424">
            <v>104247.555768101</v>
          </cell>
        </row>
        <row r="425">
          <cell r="D425">
            <v>104257.692238831</v>
          </cell>
        </row>
        <row r="426">
          <cell r="D426">
            <v>104266.532203868</v>
          </cell>
        </row>
        <row r="427">
          <cell r="D427">
            <v>104275.17826937699</v>
          </cell>
        </row>
        <row r="428">
          <cell r="D428">
            <v>104283.673713895</v>
          </cell>
        </row>
        <row r="429">
          <cell r="D429">
            <v>104292.051283069</v>
          </cell>
        </row>
        <row r="430">
          <cell r="D430">
            <v>104301.219217316</v>
          </cell>
        </row>
        <row r="431">
          <cell r="D431">
            <v>104307.195000858</v>
          </cell>
        </row>
        <row r="432">
          <cell r="D432">
            <v>104320.491014386</v>
          </cell>
        </row>
        <row r="433">
          <cell r="D433">
            <v>104334.582754876</v>
          </cell>
        </row>
        <row r="434">
          <cell r="D434">
            <v>104351.22065906299</v>
          </cell>
        </row>
        <row r="435">
          <cell r="D435">
            <v>104361.451155463</v>
          </cell>
        </row>
        <row r="436">
          <cell r="D436">
            <v>104370.06066550501</v>
          </cell>
        </row>
        <row r="437">
          <cell r="D437">
            <v>104378.394259801</v>
          </cell>
        </row>
        <row r="438">
          <cell r="D438">
            <v>104388.130779518</v>
          </cell>
        </row>
        <row r="439">
          <cell r="D439">
            <v>104398.289633686</v>
          </cell>
        </row>
        <row r="440">
          <cell r="D440">
            <v>104409.46276894701</v>
          </cell>
        </row>
        <row r="441">
          <cell r="D441">
            <v>104417.47516721299</v>
          </cell>
        </row>
        <row r="442">
          <cell r="D442">
            <v>104425.556486235</v>
          </cell>
        </row>
        <row r="443">
          <cell r="D443">
            <v>104429.625799495</v>
          </cell>
        </row>
        <row r="444">
          <cell r="D444">
            <v>104443.074593885</v>
          </cell>
        </row>
        <row r="445">
          <cell r="D445">
            <v>104458.24491773</v>
          </cell>
        </row>
        <row r="446">
          <cell r="D446">
            <v>104475.31514311901</v>
          </cell>
        </row>
        <row r="447">
          <cell r="D447">
            <v>104487.53708966001</v>
          </cell>
        </row>
        <row r="448">
          <cell r="D448">
            <v>104497.429007286</v>
          </cell>
        </row>
        <row r="449">
          <cell r="D449">
            <v>104510.44669804101</v>
          </cell>
        </row>
        <row r="450">
          <cell r="D450">
            <v>104517.173118769</v>
          </cell>
        </row>
        <row r="451">
          <cell r="D451">
            <v>104522.974051611</v>
          </cell>
        </row>
        <row r="452">
          <cell r="D452">
            <v>104528.69660394</v>
          </cell>
        </row>
        <row r="453">
          <cell r="D453">
            <v>104534.058665358</v>
          </cell>
        </row>
        <row r="454">
          <cell r="D454">
            <v>104541.068148481</v>
          </cell>
        </row>
        <row r="455">
          <cell r="D455">
            <v>104541.995081877</v>
          </cell>
        </row>
        <row r="456">
          <cell r="D456">
            <v>104556.76880504101</v>
          </cell>
        </row>
        <row r="457">
          <cell r="D457">
            <v>104573.29721839901</v>
          </cell>
        </row>
        <row r="458">
          <cell r="D458">
            <v>104593.72370243599</v>
          </cell>
        </row>
        <row r="459">
          <cell r="D459">
            <v>104604.396933329</v>
          </cell>
        </row>
        <row r="460">
          <cell r="D460">
            <v>104612.08719499</v>
          </cell>
        </row>
        <row r="461">
          <cell r="D461">
            <v>104620.859232167</v>
          </cell>
        </row>
        <row r="462">
          <cell r="D462">
            <v>104628.39391632901</v>
          </cell>
        </row>
        <row r="463">
          <cell r="D463">
            <v>104636.268658077</v>
          </cell>
        </row>
        <row r="464">
          <cell r="D464">
            <v>104644.585075332</v>
          </cell>
        </row>
        <row r="465">
          <cell r="D465">
            <v>104650.99199589</v>
          </cell>
        </row>
        <row r="466">
          <cell r="D466">
            <v>104658.010293131</v>
          </cell>
        </row>
        <row r="467">
          <cell r="D467">
            <v>104660.23441934701</v>
          </cell>
        </row>
        <row r="468">
          <cell r="D468">
            <v>104673.678837598</v>
          </cell>
        </row>
        <row r="469">
          <cell r="D469">
            <v>104688.70275990599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22">
          <cell r="C122">
            <v>348327.84635645302</v>
          </cell>
          <cell r="D122">
            <v>343265.57331317</v>
          </cell>
        </row>
        <row r="123">
          <cell r="C123">
            <v>314938.68901903398</v>
          </cell>
          <cell r="D123">
            <v>330164.06383245002</v>
          </cell>
        </row>
        <row r="124">
          <cell r="C124">
            <v>303994.43894582702</v>
          </cell>
          <cell r="D124">
            <v>324185.40881847701</v>
          </cell>
        </row>
        <row r="125">
          <cell r="C125">
            <v>317989.18110005802</v>
          </cell>
          <cell r="D125">
            <v>323210.14980014297</v>
          </cell>
        </row>
        <row r="126">
          <cell r="C126">
            <v>352445.58066394902</v>
          </cell>
          <cell r="D126">
            <v>348746.08813788102</v>
          </cell>
        </row>
        <row r="127">
          <cell r="C127">
            <v>390366.708478513</v>
          </cell>
          <cell r="D127">
            <v>382785.485084927</v>
          </cell>
        </row>
        <row r="128">
          <cell r="C128">
            <v>393009.29583211901</v>
          </cell>
          <cell r="D128">
            <v>399677.61675069202</v>
          </cell>
        </row>
        <row r="129">
          <cell r="C129">
            <v>389584.69230769202</v>
          </cell>
          <cell r="D129">
            <v>396358.19516976801</v>
          </cell>
        </row>
        <row r="130">
          <cell r="C130">
            <v>397495.53308073402</v>
          </cell>
          <cell r="D130">
            <v>393764.27182192501</v>
          </cell>
        </row>
        <row r="131">
          <cell r="C131">
            <v>379354.29020876199</v>
          </cell>
          <cell r="D131">
            <v>377593.40520971402</v>
          </cell>
        </row>
        <row r="132">
          <cell r="C132">
            <v>348452.47334692703</v>
          </cell>
          <cell r="D132">
            <v>351730.397464298</v>
          </cell>
        </row>
        <row r="133">
          <cell r="C133">
            <v>334006.56273435202</v>
          </cell>
          <cell r="D133">
            <v>356536.08451643097</v>
          </cell>
        </row>
        <row r="134">
          <cell r="C134">
            <v>330167.48689893499</v>
          </cell>
          <cell r="D134">
            <v>323022.70715675497</v>
          </cell>
        </row>
        <row r="135">
          <cell r="C135">
            <v>311446.33734249702</v>
          </cell>
          <cell r="D135">
            <v>328493.84583327197</v>
          </cell>
        </row>
        <row r="136">
          <cell r="C136">
            <v>319240.06067544402</v>
          </cell>
          <cell r="D136">
            <v>328412.179204427</v>
          </cell>
        </row>
        <row r="137">
          <cell r="C137">
            <v>358375.428979708</v>
          </cell>
          <cell r="D137">
            <v>344365.95066397899</v>
          </cell>
        </row>
        <row r="138">
          <cell r="C138">
            <v>359032.87703746097</v>
          </cell>
          <cell r="D138">
            <v>368228.15467303101</v>
          </cell>
        </row>
        <row r="139">
          <cell r="C139">
            <v>387116.46947004599</v>
          </cell>
          <cell r="D139">
            <v>376423.35026288999</v>
          </cell>
        </row>
        <row r="140">
          <cell r="C140">
            <v>379945.90043415298</v>
          </cell>
          <cell r="D140">
            <v>396342.22782366502</v>
          </cell>
        </row>
        <row r="141">
          <cell r="C141">
            <v>389110.70289017301</v>
          </cell>
          <cell r="D141">
            <v>394363.014930406</v>
          </cell>
        </row>
        <row r="142">
          <cell r="C142">
            <v>415769.31746952998</v>
          </cell>
          <cell r="D142">
            <v>388107.68070672202</v>
          </cell>
        </row>
        <row r="143">
          <cell r="C143">
            <v>377181.590269637</v>
          </cell>
          <cell r="D143">
            <v>378253.96233502001</v>
          </cell>
        </row>
        <row r="144">
          <cell r="C144">
            <v>342167.52920457901</v>
          </cell>
          <cell r="D144">
            <v>349134.55763947999</v>
          </cell>
        </row>
        <row r="145">
          <cell r="C145">
            <v>346870.77692079498</v>
          </cell>
          <cell r="D145">
            <v>348153.52162547602</v>
          </cell>
        </row>
        <row r="146">
          <cell r="C146">
            <v>350143.41619360598</v>
          </cell>
          <cell r="D146">
            <v>332315.90351382003</v>
          </cell>
        </row>
        <row r="147">
          <cell r="C147">
            <v>328574.004190362</v>
          </cell>
          <cell r="D147">
            <v>333836.802702296</v>
          </cell>
        </row>
        <row r="148">
          <cell r="C148">
            <v>339752.64441132598</v>
          </cell>
          <cell r="D148">
            <v>334946.36577735899</v>
          </cell>
        </row>
        <row r="149">
          <cell r="C149">
            <v>355526.68809241703</v>
          </cell>
          <cell r="D149">
            <v>343035.66652904102</v>
          </cell>
        </row>
        <row r="150">
          <cell r="C150">
            <v>364331.09080188698</v>
          </cell>
          <cell r="D150">
            <v>355910.73265773198</v>
          </cell>
        </row>
        <row r="151">
          <cell r="C151">
            <v>384519.68020005903</v>
          </cell>
          <cell r="D151">
            <v>374300.06119825301</v>
          </cell>
        </row>
        <row r="152">
          <cell r="C152">
            <v>391035.81391962699</v>
          </cell>
          <cell r="D152">
            <v>387730.574980676</v>
          </cell>
        </row>
        <row r="153">
          <cell r="C153">
            <v>390594.70116959099</v>
          </cell>
          <cell r="D153">
            <v>392328.60633944598</v>
          </cell>
        </row>
        <row r="154">
          <cell r="C154">
            <v>394802.36706993199</v>
          </cell>
          <cell r="D154">
            <v>386859.52432220202</v>
          </cell>
        </row>
        <row r="155">
          <cell r="C155">
            <v>392523.63576751098</v>
          </cell>
          <cell r="D155">
            <v>377271.15311106498</v>
          </cell>
        </row>
        <row r="156">
          <cell r="C156">
            <v>347693.12139423098</v>
          </cell>
          <cell r="D156">
            <v>356436.50534159603</v>
          </cell>
        </row>
        <row r="157">
          <cell r="C157">
            <v>340638.42938701902</v>
          </cell>
          <cell r="D157">
            <v>346071.14392266399</v>
          </cell>
        </row>
        <row r="158">
          <cell r="C158">
            <v>350870.08353365399</v>
          </cell>
          <cell r="D158">
            <v>331074.18487066799</v>
          </cell>
        </row>
        <row r="159">
          <cell r="C159">
            <v>332178.90753011999</v>
          </cell>
          <cell r="D159">
            <v>338006.97954702802</v>
          </cell>
        </row>
        <row r="160">
          <cell r="C160">
            <v>317028.61883273203</v>
          </cell>
          <cell r="D160">
            <v>315638.026792549</v>
          </cell>
        </row>
        <row r="161">
          <cell r="C161">
            <v>343371.74518652202</v>
          </cell>
          <cell r="D161">
            <v>337686.36983632599</v>
          </cell>
        </row>
        <row r="162">
          <cell r="C162">
            <v>378364.56419529801</v>
          </cell>
          <cell r="D162">
            <v>355147.02090233797</v>
          </cell>
        </row>
        <row r="163">
          <cell r="C163">
            <v>378787.314027149</v>
          </cell>
          <cell r="D163">
            <v>373495.12718002597</v>
          </cell>
        </row>
        <row r="164">
          <cell r="C164">
            <v>383395.54680399899</v>
          </cell>
          <cell r="D164">
            <v>385953.24800437299</v>
          </cell>
        </row>
        <row r="165">
          <cell r="C165">
            <v>404447.40522478701</v>
          </cell>
          <cell r="D165">
            <v>388984.25967925298</v>
          </cell>
        </row>
        <row r="166">
          <cell r="C166">
            <v>420586.87310261099</v>
          </cell>
          <cell r="D166">
            <v>392562.66447749699</v>
          </cell>
        </row>
        <row r="167">
          <cell r="C167">
            <v>383298.48563569703</v>
          </cell>
          <cell r="D167">
            <v>383343.33006832399</v>
          </cell>
        </row>
        <row r="168">
          <cell r="D168">
            <v>357320.41926011001</v>
          </cell>
        </row>
        <row r="169">
          <cell r="D169">
            <v>354004.03020741401</v>
          </cell>
        </row>
        <row r="170">
          <cell r="D170">
            <v>335496.05781254999</v>
          </cell>
        </row>
        <row r="171">
          <cell r="D171">
            <v>332731.80623855803</v>
          </cell>
        </row>
        <row r="172">
          <cell r="D172">
            <v>335577.40273765899</v>
          </cell>
        </row>
        <row r="173">
          <cell r="D173">
            <v>342676.263366114</v>
          </cell>
        </row>
        <row r="174">
          <cell r="D174">
            <v>357395.606088923</v>
          </cell>
        </row>
        <row r="175">
          <cell r="D175">
            <v>375434.892827284</v>
          </cell>
        </row>
        <row r="176">
          <cell r="D176">
            <v>388229.12123236601</v>
          </cell>
        </row>
        <row r="177">
          <cell r="D177">
            <v>394835.13758908701</v>
          </cell>
        </row>
        <row r="178">
          <cell r="D178">
            <v>391067.64810495201</v>
          </cell>
        </row>
        <row r="179">
          <cell r="D179">
            <v>377852.59165725601</v>
          </cell>
        </row>
        <row r="180">
          <cell r="D180">
            <v>357718.81284045201</v>
          </cell>
        </row>
        <row r="181">
          <cell r="D181">
            <v>355852.09773009998</v>
          </cell>
        </row>
        <row r="182">
          <cell r="D182">
            <v>337702.55317748198</v>
          </cell>
        </row>
        <row r="183">
          <cell r="D183">
            <v>335052.12251268298</v>
          </cell>
        </row>
        <row r="184">
          <cell r="D184">
            <v>337942.24412914302</v>
          </cell>
        </row>
        <row r="185">
          <cell r="D185">
            <v>345082.107992962</v>
          </cell>
        </row>
        <row r="186">
          <cell r="D186">
            <v>359817.00018645398</v>
          </cell>
        </row>
        <row r="187">
          <cell r="D187">
            <v>377866.52654243697</v>
          </cell>
        </row>
        <row r="188">
          <cell r="D188">
            <v>390670.17283309402</v>
          </cell>
        </row>
        <row r="189">
          <cell r="D189">
            <v>397289.270646961</v>
          </cell>
        </row>
        <row r="190">
          <cell r="D190">
            <v>393535.84853017301</v>
          </cell>
        </row>
        <row r="191">
          <cell r="D191">
            <v>380341.49086981599</v>
          </cell>
        </row>
        <row r="192">
          <cell r="D192">
            <v>360214.16663901799</v>
          </cell>
        </row>
        <row r="193">
          <cell r="D193">
            <v>358347.53593748598</v>
          </cell>
        </row>
        <row r="194">
          <cell r="D194">
            <v>340211.358325754</v>
          </cell>
        </row>
        <row r="195">
          <cell r="D195">
            <v>337546.76802515599</v>
          </cell>
        </row>
        <row r="196">
          <cell r="D196">
            <v>340416.888337938</v>
          </cell>
        </row>
        <row r="197">
          <cell r="D197">
            <v>347536.58200113301</v>
          </cell>
        </row>
        <row r="198">
          <cell r="D198">
            <v>362251.12843303301</v>
          </cell>
        </row>
        <row r="199">
          <cell r="D199">
            <v>380292.82590287202</v>
          </cell>
        </row>
        <row r="200">
          <cell r="D200">
            <v>393044.76307255501</v>
          </cell>
        </row>
        <row r="201">
          <cell r="D201">
            <v>399717.29820323101</v>
          </cell>
        </row>
        <row r="202">
          <cell r="D202">
            <v>396022.73981545499</v>
          </cell>
        </row>
        <row r="203">
          <cell r="D203">
            <v>382950.22251117998</v>
          </cell>
        </row>
        <row r="204">
          <cell r="D204">
            <v>362793.50185868097</v>
          </cell>
        </row>
        <row r="205">
          <cell r="D205">
            <v>360867.629514259</v>
          </cell>
        </row>
        <row r="206">
          <cell r="D206">
            <v>342644.649556958</v>
          </cell>
        </row>
        <row r="207">
          <cell r="D207">
            <v>339969.48988908902</v>
          </cell>
        </row>
        <row r="208">
          <cell r="D208">
            <v>342853.93302672898</v>
          </cell>
        </row>
        <row r="209">
          <cell r="D209">
            <v>349998.17110824899</v>
          </cell>
        </row>
        <row r="210">
          <cell r="D210">
            <v>364708.95085014001</v>
          </cell>
        </row>
        <row r="211">
          <cell r="D211">
            <v>382726.29855226702</v>
          </cell>
        </row>
        <row r="212">
          <cell r="D212">
            <v>395486.44380625198</v>
          </cell>
        </row>
        <row r="213">
          <cell r="D213">
            <v>402104.91724224598</v>
          </cell>
        </row>
        <row r="214">
          <cell r="D214">
            <v>398339.69126741798</v>
          </cell>
        </row>
        <row r="215">
          <cell r="D215">
            <v>385231.91751928802</v>
          </cell>
        </row>
        <row r="216">
          <cell r="D216">
            <v>364961.236286311</v>
          </cell>
        </row>
        <row r="217">
          <cell r="D217">
            <v>362913.56685702101</v>
          </cell>
        </row>
        <row r="218">
          <cell r="D218">
            <v>344543.69258218299</v>
          </cell>
        </row>
        <row r="219">
          <cell r="D219">
            <v>341780.52567108499</v>
          </cell>
        </row>
        <row r="220">
          <cell r="D220">
            <v>344596.11893344199</v>
          </cell>
        </row>
        <row r="221">
          <cell r="D221">
            <v>351656.80205750302</v>
          </cell>
        </row>
        <row r="222">
          <cell r="D222">
            <v>366311.53681614</v>
          </cell>
        </row>
        <row r="223">
          <cell r="D223">
            <v>384271.441309063</v>
          </cell>
        </row>
        <row r="224">
          <cell r="D224">
            <v>396973.918664595</v>
          </cell>
        </row>
        <row r="225">
          <cell r="D225">
            <v>403527.95314401598</v>
          </cell>
        </row>
        <row r="226">
          <cell r="D226">
            <v>399710.45448213699</v>
          </cell>
        </row>
        <row r="227">
          <cell r="D227">
            <v>386491.99639912398</v>
          </cell>
        </row>
        <row r="228">
          <cell r="D228">
            <v>366242.24377455999</v>
          </cell>
        </row>
        <row r="229">
          <cell r="D229">
            <v>364239.28259370901</v>
          </cell>
        </row>
        <row r="230">
          <cell r="D230">
            <v>345926.002789027</v>
          </cell>
        </row>
        <row r="231">
          <cell r="D231">
            <v>343183.29678707098</v>
          </cell>
        </row>
        <row r="232">
          <cell r="D232">
            <v>346002.27040578099</v>
          </cell>
        </row>
        <row r="233">
          <cell r="D233">
            <v>353074.206554765</v>
          </cell>
        </row>
        <row r="234">
          <cell r="D234">
            <v>367729.36016722798</v>
          </cell>
        </row>
        <row r="235">
          <cell r="D235">
            <v>385691.68529133702</v>
          </cell>
        </row>
        <row r="236">
          <cell r="D236">
            <v>398407.364077306</v>
          </cell>
        </row>
        <row r="237">
          <cell r="D237">
            <v>404956.43895020202</v>
          </cell>
        </row>
        <row r="238">
          <cell r="D238">
            <v>401116.047009392</v>
          </cell>
        </row>
        <row r="239">
          <cell r="D239">
            <v>387924.14969014499</v>
          </cell>
        </row>
        <row r="240">
          <cell r="D240">
            <v>367584.10022971098</v>
          </cell>
        </row>
        <row r="241">
          <cell r="D241">
            <v>365486.22730698797</v>
          </cell>
        </row>
        <row r="242">
          <cell r="D242">
            <v>347010.79197504802</v>
          </cell>
        </row>
        <row r="243">
          <cell r="D243">
            <v>344270.12477549398</v>
          </cell>
        </row>
        <row r="244">
          <cell r="D244">
            <v>347118.39498108003</v>
          </cell>
        </row>
        <row r="245">
          <cell r="D245">
            <v>354271.39645479497</v>
          </cell>
        </row>
        <row r="246">
          <cell r="D246">
            <v>368882.07135489298</v>
          </cell>
        </row>
        <row r="247">
          <cell r="D247">
            <v>386761.26873587002</v>
          </cell>
        </row>
        <row r="248">
          <cell r="D248">
            <v>399390.73792428098</v>
          </cell>
        </row>
        <row r="249">
          <cell r="D249">
            <v>405869.85763762001</v>
          </cell>
        </row>
        <row r="250">
          <cell r="D250">
            <v>401986.09663292998</v>
          </cell>
        </row>
        <row r="251">
          <cell r="D251">
            <v>388705.301121503</v>
          </cell>
        </row>
        <row r="252">
          <cell r="D252">
            <v>368375.623368837</v>
          </cell>
        </row>
        <row r="253">
          <cell r="D253">
            <v>366294.75454114401</v>
          </cell>
        </row>
        <row r="254">
          <cell r="D254">
            <v>347866.29802625102</v>
          </cell>
        </row>
        <row r="255">
          <cell r="D255">
            <v>345095.323731635</v>
          </cell>
        </row>
        <row r="256">
          <cell r="D256">
            <v>347902.72689604701</v>
          </cell>
        </row>
        <row r="257">
          <cell r="D257">
            <v>354975.21039233002</v>
          </cell>
        </row>
        <row r="258">
          <cell r="D258">
            <v>369595.20677248703</v>
          </cell>
        </row>
        <row r="259">
          <cell r="D259">
            <v>387507.65455020202</v>
          </cell>
        </row>
        <row r="260">
          <cell r="D260">
            <v>400174.57506852201</v>
          </cell>
        </row>
        <row r="261">
          <cell r="D261">
            <v>406670.34264808899</v>
          </cell>
        </row>
        <row r="262">
          <cell r="D262">
            <v>402793.79457407602</v>
          </cell>
        </row>
        <row r="263">
          <cell r="D263">
            <v>389513.31560247898</v>
          </cell>
        </row>
        <row r="264">
          <cell r="D264">
            <v>369208.10982275603</v>
          </cell>
        </row>
        <row r="265">
          <cell r="D265">
            <v>367152.56085427199</v>
          </cell>
        </row>
        <row r="266">
          <cell r="D266">
            <v>348779.95420674398</v>
          </cell>
        </row>
        <row r="267">
          <cell r="D267">
            <v>345990.74907101702</v>
          </cell>
        </row>
        <row r="268">
          <cell r="D268">
            <v>348768.09716402699</v>
          </cell>
        </row>
        <row r="269">
          <cell r="D269">
            <v>355785.369257549</v>
          </cell>
        </row>
        <row r="270">
          <cell r="D270">
            <v>370411.60520396603</v>
          </cell>
        </row>
        <row r="271">
          <cell r="D271">
            <v>388350.52715235698</v>
          </cell>
        </row>
        <row r="272">
          <cell r="D272">
            <v>401035.92109249701</v>
          </cell>
        </row>
        <row r="273">
          <cell r="D273">
            <v>407564.56475702702</v>
          </cell>
        </row>
        <row r="274">
          <cell r="D274">
            <v>403710.993305952</v>
          </cell>
        </row>
        <row r="275">
          <cell r="D275">
            <v>390481.51809297601</v>
          </cell>
        </row>
        <row r="276">
          <cell r="D276">
            <v>370162.93705951102</v>
          </cell>
        </row>
        <row r="277">
          <cell r="D277">
            <v>368088.31454484502</v>
          </cell>
        </row>
        <row r="278">
          <cell r="D278">
            <v>349672.50258830801</v>
          </cell>
        </row>
        <row r="279">
          <cell r="D279">
            <v>346900.688541724</v>
          </cell>
        </row>
        <row r="280">
          <cell r="D280">
            <v>349706.68187595502</v>
          </cell>
        </row>
        <row r="281">
          <cell r="D281">
            <v>356772.789709926</v>
          </cell>
        </row>
        <row r="282">
          <cell r="D282">
            <v>371397.73930568498</v>
          </cell>
        </row>
        <row r="283">
          <cell r="D283">
            <v>389318.49151148001</v>
          </cell>
        </row>
        <row r="284">
          <cell r="D284">
            <v>401991.80792088999</v>
          </cell>
        </row>
        <row r="285">
          <cell r="D285">
            <v>408497.87725551298</v>
          </cell>
        </row>
        <row r="286">
          <cell r="D286">
            <v>404629.91624415002</v>
          </cell>
        </row>
        <row r="287">
          <cell r="D287">
            <v>391364.47851869499</v>
          </cell>
        </row>
        <row r="288">
          <cell r="D288">
            <v>371059.40251166699</v>
          </cell>
        </row>
        <row r="289">
          <cell r="D289">
            <v>369002.11064477701</v>
          </cell>
        </row>
        <row r="290">
          <cell r="D290">
            <v>350624.15069649002</v>
          </cell>
        </row>
        <row r="291">
          <cell r="D291">
            <v>347839.74022352998</v>
          </cell>
        </row>
        <row r="292">
          <cell r="D292">
            <v>350622.539663259</v>
          </cell>
        </row>
        <row r="293">
          <cell r="D293">
            <v>357657.23782719101</v>
          </cell>
        </row>
        <row r="294">
          <cell r="D294">
            <v>372274.86797809601</v>
          </cell>
        </row>
        <row r="295">
          <cell r="D295">
            <v>390195.597259779</v>
          </cell>
        </row>
        <row r="296">
          <cell r="D296">
            <v>402871.70795003203</v>
          </cell>
        </row>
        <row r="297">
          <cell r="D297">
            <v>409367.75061404798</v>
          </cell>
        </row>
        <row r="298">
          <cell r="D298">
            <v>405490.51806524501</v>
          </cell>
        </row>
        <row r="299">
          <cell r="D299">
            <v>392189.814908951</v>
          </cell>
        </row>
        <row r="300">
          <cell r="D300">
            <v>371909.68274796102</v>
          </cell>
        </row>
        <row r="301">
          <cell r="D301">
            <v>369890.300695671</v>
          </cell>
        </row>
        <row r="302">
          <cell r="D302">
            <v>351553.540165196</v>
          </cell>
        </row>
        <row r="303">
          <cell r="D303">
            <v>348798.53045366699</v>
          </cell>
        </row>
        <row r="304">
          <cell r="D304">
            <v>351602.51580142003</v>
          </cell>
        </row>
        <row r="305">
          <cell r="D305">
            <v>358662.42702951003</v>
          </cell>
        </row>
        <row r="306">
          <cell r="D306">
            <v>373307.96676439099</v>
          </cell>
        </row>
        <row r="307">
          <cell r="D307">
            <v>391262.46137206402</v>
          </cell>
        </row>
        <row r="308">
          <cell r="D308">
            <v>403954.43585919897</v>
          </cell>
        </row>
        <row r="309">
          <cell r="D309">
            <v>410511.7587531</v>
          </cell>
        </row>
        <row r="310">
          <cell r="D310">
            <v>406693.51146142301</v>
          </cell>
        </row>
        <row r="311">
          <cell r="D311">
            <v>393496.19407270203</v>
          </cell>
        </row>
        <row r="312">
          <cell r="D312">
            <v>373213.47457549401</v>
          </cell>
        </row>
        <row r="313">
          <cell r="D313">
            <v>371175.27560906101</v>
          </cell>
        </row>
        <row r="314">
          <cell r="D314">
            <v>352786.342607086</v>
          </cell>
        </row>
        <row r="315">
          <cell r="D315">
            <v>350061.53747862298</v>
          </cell>
        </row>
        <row r="316">
          <cell r="D316">
            <v>352922.063890766</v>
          </cell>
        </row>
        <row r="317">
          <cell r="D317">
            <v>360028.83379524201</v>
          </cell>
        </row>
        <row r="318">
          <cell r="D318">
            <v>374723.81737135799</v>
          </cell>
        </row>
        <row r="319">
          <cell r="D319">
            <v>392719.14591494203</v>
          </cell>
        </row>
        <row r="320">
          <cell r="D320">
            <v>405466.88626331597</v>
          </cell>
        </row>
        <row r="321">
          <cell r="D321">
            <v>412046.53084443102</v>
          </cell>
        </row>
        <row r="322">
          <cell r="D322">
            <v>408249.82457811001</v>
          </cell>
        </row>
        <row r="323">
          <cell r="D323">
            <v>395061.805212042</v>
          </cell>
        </row>
        <row r="324">
          <cell r="D324">
            <v>374823.526728103</v>
          </cell>
        </row>
        <row r="325">
          <cell r="D325">
            <v>372826.90096895897</v>
          </cell>
        </row>
        <row r="326">
          <cell r="D326">
            <v>354528.66109909798</v>
          </cell>
        </row>
        <row r="327">
          <cell r="D327">
            <v>351781.32686435402</v>
          </cell>
        </row>
        <row r="328">
          <cell r="D328">
            <v>354595.61137544003</v>
          </cell>
        </row>
        <row r="329">
          <cell r="D329">
            <v>361652.12823646201</v>
          </cell>
        </row>
        <row r="330">
          <cell r="D330">
            <v>376316.79933132499</v>
          </cell>
        </row>
        <row r="331">
          <cell r="D331">
            <v>394291.42693950702</v>
          </cell>
        </row>
        <row r="332">
          <cell r="D332">
            <v>407026.176110712</v>
          </cell>
        </row>
        <row r="333">
          <cell r="D333">
            <v>413569.42293278198</v>
          </cell>
        </row>
        <row r="334">
          <cell r="D334">
            <v>409730.852961194</v>
          </cell>
        </row>
        <row r="335">
          <cell r="D335">
            <v>396484.98648838198</v>
          </cell>
        </row>
        <row r="336">
          <cell r="D336">
            <v>376224.58564576303</v>
          </cell>
        </row>
        <row r="337">
          <cell r="D337">
            <v>374221.53357088502</v>
          </cell>
        </row>
        <row r="338">
          <cell r="D338">
            <v>355892.090792673</v>
          </cell>
        </row>
        <row r="339">
          <cell r="D339">
            <v>353166.36869216699</v>
          </cell>
        </row>
        <row r="340">
          <cell r="D340">
            <v>356006.52831938397</v>
          </cell>
        </row>
        <row r="341">
          <cell r="D341">
            <v>363102.216051973</v>
          </cell>
        </row>
        <row r="342">
          <cell r="D342">
            <v>377773.47124321503</v>
          </cell>
        </row>
        <row r="343">
          <cell r="D343">
            <v>395746.20709362702</v>
          </cell>
        </row>
        <row r="344">
          <cell r="D344">
            <v>408476.794929686</v>
          </cell>
        </row>
        <row r="345">
          <cell r="D345">
            <v>415023.255457094</v>
          </cell>
        </row>
        <row r="346">
          <cell r="D346">
            <v>411194.385198412</v>
          </cell>
        </row>
        <row r="347">
          <cell r="D347">
            <v>397948.16506485001</v>
          </cell>
        </row>
        <row r="348">
          <cell r="D348">
            <v>377708.07613746403</v>
          </cell>
        </row>
        <row r="349">
          <cell r="D349">
            <v>375728.11019299901</v>
          </cell>
        </row>
        <row r="350">
          <cell r="D350">
            <v>357424.07625229697</v>
          </cell>
        </row>
        <row r="351">
          <cell r="D351">
            <v>354719.69908065198</v>
          </cell>
        </row>
        <row r="352">
          <cell r="D352">
            <v>357575.40444077301</v>
          </cell>
        </row>
        <row r="353">
          <cell r="D353">
            <v>364703.53908194503</v>
          </cell>
        </row>
        <row r="354">
          <cell r="D354">
            <v>379369.22419495898</v>
          </cell>
        </row>
        <row r="355">
          <cell r="D355">
            <v>397331.66461697198</v>
          </cell>
        </row>
        <row r="356">
          <cell r="D356">
            <v>410046.333416824</v>
          </cell>
        </row>
        <row r="357">
          <cell r="D357">
            <v>416595.74385982699</v>
          </cell>
        </row>
        <row r="358">
          <cell r="D358">
            <v>412768.71069025999</v>
          </cell>
        </row>
        <row r="359">
          <cell r="D359">
            <v>399548.39347296703</v>
          </cell>
        </row>
        <row r="360">
          <cell r="D360">
            <v>379272.47971028503</v>
          </cell>
        </row>
        <row r="361">
          <cell r="D361">
            <v>377254.07289937098</v>
          </cell>
        </row>
        <row r="362">
          <cell r="D362">
            <v>358863.22852841701</v>
          </cell>
        </row>
        <row r="363">
          <cell r="D363">
            <v>356186.47792301502</v>
          </cell>
        </row>
        <row r="364">
          <cell r="D364">
            <v>359094.02585942601</v>
          </cell>
        </row>
        <row r="365">
          <cell r="D365">
            <v>366290.72401323402</v>
          </cell>
        </row>
        <row r="366">
          <cell r="D366">
            <v>380992.40653956903</v>
          </cell>
        </row>
        <row r="367">
          <cell r="D367">
            <v>398965.17951735802</v>
          </cell>
        </row>
        <row r="368">
          <cell r="D368">
            <v>411719.42680212</v>
          </cell>
        </row>
        <row r="369">
          <cell r="D369">
            <v>418242.48313660402</v>
          </cell>
        </row>
        <row r="370">
          <cell r="D370">
            <v>414396.75492419099</v>
          </cell>
        </row>
        <row r="371">
          <cell r="D371">
            <v>401095.66654914402</v>
          </cell>
        </row>
        <row r="372">
          <cell r="D372">
            <v>380884.06319054199</v>
          </cell>
        </row>
        <row r="373">
          <cell r="D373">
            <v>378953.09529986599</v>
          </cell>
        </row>
        <row r="374">
          <cell r="D374">
            <v>360683.77381713799</v>
          </cell>
        </row>
        <row r="375">
          <cell r="D375">
            <v>358040.498445326</v>
          </cell>
        </row>
        <row r="376">
          <cell r="D376">
            <v>360954.87580311799</v>
          </cell>
        </row>
        <row r="377">
          <cell r="D377">
            <v>368155.82742123399</v>
          </cell>
        </row>
        <row r="378">
          <cell r="D378">
            <v>382866.78348994401</v>
          </cell>
        </row>
        <row r="379">
          <cell r="D379">
            <v>400862.462397572</v>
          </cell>
        </row>
        <row r="380">
          <cell r="D380">
            <v>413627.49104903202</v>
          </cell>
        </row>
        <row r="381">
          <cell r="D381">
            <v>420180.65051526902</v>
          </cell>
        </row>
        <row r="382">
          <cell r="D382">
            <v>416371.02384481201</v>
          </cell>
        </row>
        <row r="383">
          <cell r="D383">
            <v>403084.80014030001</v>
          </cell>
        </row>
        <row r="384">
          <cell r="D384">
            <v>382939.27388669201</v>
          </cell>
        </row>
        <row r="385">
          <cell r="D385">
            <v>381076.75277441897</v>
          </cell>
        </row>
        <row r="386">
          <cell r="D386">
            <v>362911.315766863</v>
          </cell>
        </row>
        <row r="387">
          <cell r="D387">
            <v>360290.61901145399</v>
          </cell>
        </row>
        <row r="388">
          <cell r="D388">
            <v>363206.191912207</v>
          </cell>
        </row>
        <row r="389">
          <cell r="D389">
            <v>370418.13917939499</v>
          </cell>
        </row>
        <row r="390">
          <cell r="D390">
            <v>385125.96572701802</v>
          </cell>
        </row>
        <row r="391">
          <cell r="D391">
            <v>403121.92092812702</v>
          </cell>
        </row>
        <row r="392">
          <cell r="D392">
            <v>415890.54917138797</v>
          </cell>
        </row>
        <row r="393">
          <cell r="D393">
            <v>422442.04254100402</v>
          </cell>
        </row>
        <row r="394">
          <cell r="D394">
            <v>418621.92413228698</v>
          </cell>
        </row>
        <row r="395">
          <cell r="D395">
            <v>405356.11182159203</v>
          </cell>
        </row>
        <row r="396">
          <cell r="D396">
            <v>385164.28983502701</v>
          </cell>
        </row>
        <row r="397">
          <cell r="D397">
            <v>383240.56583910697</v>
          </cell>
        </row>
        <row r="398">
          <cell r="D398">
            <v>365022.30531693198</v>
          </cell>
        </row>
        <row r="399">
          <cell r="D399">
            <v>362333.12270379602</v>
          </cell>
        </row>
        <row r="400">
          <cell r="D400">
            <v>365184.24174936902</v>
          </cell>
        </row>
        <row r="401">
          <cell r="D401">
            <v>372317.96065087902</v>
          </cell>
        </row>
        <row r="402">
          <cell r="D402">
            <v>386977.96029395302</v>
          </cell>
        </row>
        <row r="403">
          <cell r="D403">
            <v>404930.94587115099</v>
          </cell>
        </row>
        <row r="404">
          <cell r="D404">
            <v>417656.57305257302</v>
          </cell>
        </row>
        <row r="405">
          <cell r="D405">
            <v>424159.64728664298</v>
          </cell>
        </row>
        <row r="406">
          <cell r="D406">
            <v>420294.30134715198</v>
          </cell>
        </row>
        <row r="407">
          <cell r="D407">
            <v>406959.745665544</v>
          </cell>
        </row>
        <row r="408">
          <cell r="D408">
            <v>386755.19470678997</v>
          </cell>
        </row>
        <row r="409">
          <cell r="D409">
            <v>384825.48448299099</v>
          </cell>
        </row>
        <row r="410">
          <cell r="D410">
            <v>366621.36510075198</v>
          </cell>
        </row>
        <row r="411">
          <cell r="D411">
            <v>363894.68344344001</v>
          </cell>
        </row>
        <row r="412">
          <cell r="D412">
            <v>366698.35029502498</v>
          </cell>
        </row>
        <row r="413">
          <cell r="D413">
            <v>373764.29976893199</v>
          </cell>
        </row>
        <row r="414">
          <cell r="D414">
            <v>388404.56297368999</v>
          </cell>
        </row>
        <row r="415">
          <cell r="D415">
            <v>406356.725438188</v>
          </cell>
        </row>
        <row r="416">
          <cell r="D416">
            <v>419062.134521731</v>
          </cell>
        </row>
        <row r="417">
          <cell r="D417">
            <v>425585.23748875398</v>
          </cell>
        </row>
        <row r="418">
          <cell r="D418">
            <v>421738.19283252198</v>
          </cell>
        </row>
        <row r="419">
          <cell r="D419">
            <v>408442.23167874402</v>
          </cell>
        </row>
        <row r="420">
          <cell r="D420">
            <v>388227.313675176</v>
          </cell>
        </row>
        <row r="421">
          <cell r="D421">
            <v>386281.20491299703</v>
          </cell>
        </row>
        <row r="422">
          <cell r="D422">
            <v>368041.44021574501</v>
          </cell>
        </row>
        <row r="423">
          <cell r="D423">
            <v>365327.41927880398</v>
          </cell>
        </row>
        <row r="424">
          <cell r="D424">
            <v>368154.144496703</v>
          </cell>
        </row>
        <row r="425">
          <cell r="D425">
            <v>375254.66222515801</v>
          </cell>
        </row>
        <row r="426">
          <cell r="D426">
            <v>389908.38909298502</v>
          </cell>
        </row>
        <row r="427">
          <cell r="D427">
            <v>407862.92758969299</v>
          </cell>
        </row>
        <row r="428">
          <cell r="D428">
            <v>420571.67397906602</v>
          </cell>
        </row>
        <row r="429">
          <cell r="D429">
            <v>427096.53269603499</v>
          </cell>
        </row>
        <row r="430">
          <cell r="D430">
            <v>423260.85442920099</v>
          </cell>
        </row>
        <row r="431">
          <cell r="D431">
            <v>409951.18203804502</v>
          </cell>
        </row>
        <row r="432">
          <cell r="D432">
            <v>389781.23439722799</v>
          </cell>
        </row>
        <row r="433">
          <cell r="D433">
            <v>387882.88679758197</v>
          </cell>
        </row>
        <row r="434">
          <cell r="D434">
            <v>369722.40260654798</v>
          </cell>
        </row>
        <row r="435">
          <cell r="D435">
            <v>367010.68637423398</v>
          </cell>
        </row>
        <row r="436">
          <cell r="D436">
            <v>369826.78163284302</v>
          </cell>
        </row>
        <row r="437">
          <cell r="D437">
            <v>376892.553813198</v>
          </cell>
        </row>
        <row r="438">
          <cell r="D438">
            <v>391563.77304500301</v>
          </cell>
        </row>
        <row r="439">
          <cell r="D439">
            <v>409553.44181722502</v>
          </cell>
        </row>
        <row r="440">
          <cell r="D440">
            <v>422307.35794316902</v>
          </cell>
        </row>
        <row r="441">
          <cell r="D441">
            <v>428856.04461090901</v>
          </cell>
        </row>
        <row r="442">
          <cell r="D442">
            <v>425018.56875942298</v>
          </cell>
        </row>
        <row r="443">
          <cell r="D443">
            <v>411767.25858473999</v>
          </cell>
        </row>
        <row r="444">
          <cell r="D444">
            <v>391517.82115148898</v>
          </cell>
        </row>
        <row r="445">
          <cell r="D445">
            <v>389531.625369752</v>
          </cell>
        </row>
        <row r="446">
          <cell r="D446">
            <v>371218.13742074498</v>
          </cell>
        </row>
        <row r="447">
          <cell r="D447">
            <v>368510.90085387899</v>
          </cell>
        </row>
        <row r="448">
          <cell r="D448">
            <v>371363.567761529</v>
          </cell>
        </row>
        <row r="449">
          <cell r="D449">
            <v>378489.60576559999</v>
          </cell>
        </row>
        <row r="450">
          <cell r="D450">
            <v>393149.06554694101</v>
          </cell>
        </row>
        <row r="451">
          <cell r="D451">
            <v>411108.224329661</v>
          </cell>
        </row>
        <row r="452">
          <cell r="D452">
            <v>423798.73153010203</v>
          </cell>
        </row>
        <row r="453">
          <cell r="D453">
            <v>430367.78269770002</v>
          </cell>
        </row>
        <row r="454">
          <cell r="D454">
            <v>426575.22617569799</v>
          </cell>
        </row>
        <row r="455">
          <cell r="D455">
            <v>413373.10391910298</v>
          </cell>
        </row>
        <row r="456">
          <cell r="D456">
            <v>393156.55955359398</v>
          </cell>
        </row>
        <row r="457">
          <cell r="D457">
            <v>391186.18169843202</v>
          </cell>
        </row>
        <row r="458">
          <cell r="D458">
            <v>372910.78035084798</v>
          </cell>
        </row>
        <row r="459">
          <cell r="D459">
            <v>370192.68063508801</v>
          </cell>
        </row>
        <row r="460">
          <cell r="D460">
            <v>373035.87486483302</v>
          </cell>
        </row>
        <row r="461">
          <cell r="D461">
            <v>380123.78393647698</v>
          </cell>
        </row>
        <row r="462">
          <cell r="D462">
            <v>394815.08117755601</v>
          </cell>
        </row>
        <row r="463">
          <cell r="D463">
            <v>412814.30934788298</v>
          </cell>
        </row>
        <row r="464">
          <cell r="D464">
            <v>425574.070449255</v>
          </cell>
        </row>
        <row r="465">
          <cell r="D465">
            <v>432138.20313042903</v>
          </cell>
        </row>
        <row r="466">
          <cell r="D466">
            <v>428327.170073035</v>
          </cell>
        </row>
        <row r="467">
          <cell r="D467">
            <v>415083.172701145</v>
          </cell>
        </row>
        <row r="468">
          <cell r="D468">
            <v>394886.90341787902</v>
          </cell>
        </row>
        <row r="469">
          <cell r="D469">
            <v>392950.72171129298</v>
          </cell>
        </row>
        <row r="470">
          <cell r="D470">
            <v>374732.70660629298</v>
          </cell>
        </row>
        <row r="471">
          <cell r="D471">
            <v>372016.36521615199</v>
          </cell>
        </row>
        <row r="472">
          <cell r="D472">
            <v>374838.322749621</v>
          </cell>
        </row>
        <row r="473">
          <cell r="D473">
            <v>381928.74151336</v>
          </cell>
        </row>
        <row r="474">
          <cell r="D474">
            <v>396573.16676519997</v>
          </cell>
        </row>
        <row r="475">
          <cell r="D475">
            <v>414527.44987113698</v>
          </cell>
        </row>
        <row r="476">
          <cell r="D476">
            <v>427218.12958328601</v>
          </cell>
        </row>
        <row r="477">
          <cell r="D477">
            <v>433771.83329286502</v>
          </cell>
        </row>
        <row r="478">
          <cell r="D478">
            <v>429956.86964702199</v>
          </cell>
        </row>
        <row r="479">
          <cell r="D479">
            <v>416727.91714761499</v>
          </cell>
        </row>
        <row r="480">
          <cell r="D480">
            <v>396491.28659173998</v>
          </cell>
        </row>
        <row r="481">
          <cell r="D481">
            <v>394515.38247622398</v>
          </cell>
        </row>
        <row r="482">
          <cell r="D482">
            <v>376195.30932107102</v>
          </cell>
        </row>
        <row r="483">
          <cell r="D483">
            <v>373526.95445746399</v>
          </cell>
        </row>
        <row r="484">
          <cell r="D484">
            <v>376420.270316587</v>
          </cell>
        </row>
        <row r="485">
          <cell r="D485">
            <v>383631.176448713</v>
          </cell>
        </row>
        <row r="486">
          <cell r="D486">
            <v>398275.101430259</v>
          </cell>
        </row>
        <row r="487">
          <cell r="D487">
            <v>416191.64130045701</v>
          </cell>
        </row>
        <row r="488">
          <cell r="D488">
            <v>428848.88476949401</v>
          </cell>
        </row>
        <row r="489">
          <cell r="D489">
            <v>435367.12818963302</v>
          </cell>
        </row>
        <row r="490">
          <cell r="D490">
            <v>431539.60584272398</v>
          </cell>
        </row>
        <row r="491">
          <cell r="D491">
            <v>418253.34325576999</v>
          </cell>
        </row>
        <row r="492">
          <cell r="D492">
            <v>398063.03059205099</v>
          </cell>
        </row>
        <row r="493">
          <cell r="D493">
            <v>396134.12351440999</v>
          </cell>
        </row>
      </sheetData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ef"/>
      <sheetName val="MStat"/>
      <sheetName val="Err"/>
      <sheetName val="BX"/>
      <sheetName val="YHat"/>
    </sheetNames>
    <sheetDataSet>
      <sheetData sheetId="0" refreshError="1"/>
      <sheetData sheetId="1" refreshError="1"/>
      <sheetData sheetId="2" refreshError="1"/>
      <sheetData sheetId="3">
        <row r="86">
          <cell r="D86">
            <v>3378.93473960764</v>
          </cell>
        </row>
        <row r="87">
          <cell r="D87">
            <v>3434.8246231734502</v>
          </cell>
        </row>
        <row r="88">
          <cell r="D88">
            <v>3406.1520446804702</v>
          </cell>
        </row>
        <row r="89">
          <cell r="D89">
            <v>3422.23331237708</v>
          </cell>
        </row>
        <row r="90">
          <cell r="D90">
            <v>3426.3314202832198</v>
          </cell>
        </row>
        <row r="91">
          <cell r="D91">
            <v>3454.4825879046102</v>
          </cell>
        </row>
        <row r="92">
          <cell r="D92">
            <v>3455.6962149444498</v>
          </cell>
        </row>
        <row r="93">
          <cell r="D93">
            <v>3431.43162144594</v>
          </cell>
        </row>
        <row r="94">
          <cell r="D94">
            <v>3412.8352855951198</v>
          </cell>
        </row>
        <row r="95">
          <cell r="D95">
            <v>3436.4998636916098</v>
          </cell>
        </row>
        <row r="96">
          <cell r="D96">
            <v>3387.5806167619498</v>
          </cell>
        </row>
        <row r="97">
          <cell r="D97">
            <v>3447.9415022043299</v>
          </cell>
        </row>
        <row r="98">
          <cell r="D98">
            <v>3464.44146743088</v>
          </cell>
        </row>
        <row r="99">
          <cell r="D99">
            <v>3480.6855162493698</v>
          </cell>
        </row>
        <row r="100">
          <cell r="D100">
            <v>3493.9145820568001</v>
          </cell>
        </row>
        <row r="101">
          <cell r="D101">
            <v>3498.7955811195902</v>
          </cell>
        </row>
        <row r="102">
          <cell r="D102">
            <v>3509.66162974382</v>
          </cell>
        </row>
        <row r="103">
          <cell r="D103">
            <v>3511.2071731844399</v>
          </cell>
        </row>
        <row r="104">
          <cell r="D104">
            <v>3474.0453081861801</v>
          </cell>
        </row>
        <row r="105">
          <cell r="D105">
            <v>3457.0781305503901</v>
          </cell>
        </row>
        <row r="106">
          <cell r="D106">
            <v>3459.0477297951802</v>
          </cell>
        </row>
        <row r="107">
          <cell r="D107">
            <v>3440.1504465632402</v>
          </cell>
        </row>
        <row r="108">
          <cell r="D108">
            <v>3401.5888858762801</v>
          </cell>
        </row>
        <row r="109">
          <cell r="D109">
            <v>3407.5929708511198</v>
          </cell>
        </row>
        <row r="110">
          <cell r="D110">
            <v>3348.5963916247501</v>
          </cell>
        </row>
        <row r="111">
          <cell r="D111">
            <v>3348.6365232447201</v>
          </cell>
        </row>
        <row r="112">
          <cell r="D112">
            <v>3333.7875675600299</v>
          </cell>
        </row>
        <row r="113">
          <cell r="D113">
            <v>3363.5844609451901</v>
          </cell>
        </row>
        <row r="114">
          <cell r="D114">
            <v>3387.5269721739701</v>
          </cell>
        </row>
        <row r="115">
          <cell r="D115">
            <v>3408.5797621113902</v>
          </cell>
        </row>
        <row r="116">
          <cell r="D116">
            <v>3408.9076709666901</v>
          </cell>
        </row>
        <row r="117">
          <cell r="D117">
            <v>3449.6919909790599</v>
          </cell>
        </row>
        <row r="118">
          <cell r="D118">
            <v>3407.3697369743199</v>
          </cell>
        </row>
        <row r="119">
          <cell r="D119">
            <v>3379.9264345593201</v>
          </cell>
        </row>
        <row r="120">
          <cell r="D120">
            <v>3344.8589385148598</v>
          </cell>
        </row>
        <row r="121">
          <cell r="D121">
            <v>3319.2309219359599</v>
          </cell>
        </row>
        <row r="122">
          <cell r="D122">
            <v>3319.6616371678901</v>
          </cell>
        </row>
        <row r="123">
          <cell r="D123">
            <v>3332.0684648776501</v>
          </cell>
        </row>
        <row r="124">
          <cell r="D124">
            <v>3311.2068312156098</v>
          </cell>
        </row>
        <row r="125">
          <cell r="D125">
            <v>3328.9374451477202</v>
          </cell>
        </row>
        <row r="126">
          <cell r="D126">
            <v>3328.61358299413</v>
          </cell>
        </row>
        <row r="127">
          <cell r="D127">
            <v>3327.7347733157999</v>
          </cell>
        </row>
        <row r="128">
          <cell r="D128">
            <v>3322.5011485734199</v>
          </cell>
        </row>
        <row r="129">
          <cell r="D129">
            <v>3298.3163061272999</v>
          </cell>
        </row>
        <row r="130">
          <cell r="D130">
            <v>3284.8601509863001</v>
          </cell>
        </row>
        <row r="131">
          <cell r="D131">
            <v>3291.99017511683</v>
          </cell>
        </row>
        <row r="132">
          <cell r="D132">
            <v>3262.1416982781798</v>
          </cell>
        </row>
        <row r="133">
          <cell r="D133">
            <v>3258.0365832088501</v>
          </cell>
        </row>
        <row r="134">
          <cell r="D134">
            <v>3245.9212164903802</v>
          </cell>
        </row>
        <row r="135">
          <cell r="D135">
            <v>3245.5828600156501</v>
          </cell>
        </row>
        <row r="136">
          <cell r="D136">
            <v>3239.8799428008001</v>
          </cell>
        </row>
        <row r="137">
          <cell r="D137">
            <v>3239.0560330273402</v>
          </cell>
        </row>
        <row r="138">
          <cell r="D138">
            <v>3243.6236409973899</v>
          </cell>
        </row>
        <row r="139">
          <cell r="D139">
            <v>3255.2445599663301</v>
          </cell>
        </row>
        <row r="140">
          <cell r="D140">
            <v>3265.55097172253</v>
          </cell>
        </row>
        <row r="141">
          <cell r="D141">
            <v>3269.4246098870699</v>
          </cell>
        </row>
        <row r="142">
          <cell r="D142">
            <v>3264.2943857861201</v>
          </cell>
        </row>
        <row r="143">
          <cell r="D143">
            <v>3258.5657431161999</v>
          </cell>
        </row>
        <row r="144">
          <cell r="D144">
            <v>3255.2938956594598</v>
          </cell>
        </row>
        <row r="145">
          <cell r="D145">
            <v>3251.19620134451</v>
          </cell>
        </row>
        <row r="146">
          <cell r="D146">
            <v>3239.1050787735098</v>
          </cell>
        </row>
        <row r="147">
          <cell r="D147">
            <v>3238.7662399598798</v>
          </cell>
        </row>
        <row r="148">
          <cell r="D148">
            <v>3233.0741092682001</v>
          </cell>
        </row>
        <row r="149">
          <cell r="D149">
            <v>3232.2507389441198</v>
          </cell>
        </row>
        <row r="150">
          <cell r="D150">
            <v>3236.8075569278799</v>
          </cell>
        </row>
        <row r="151">
          <cell r="D151">
            <v>3248.4028578521202</v>
          </cell>
        </row>
        <row r="152">
          <cell r="D152">
            <v>3258.6864058345</v>
          </cell>
        </row>
        <row r="153">
          <cell r="D153">
            <v>3262.5506970168699</v>
          </cell>
        </row>
        <row r="154">
          <cell r="D154">
            <v>3257.4300564513801</v>
          </cell>
        </row>
        <row r="155">
          <cell r="D155">
            <v>3251.71225928278</v>
          </cell>
        </row>
        <row r="156">
          <cell r="D156">
            <v>3248.4460930407299</v>
          </cell>
        </row>
        <row r="157">
          <cell r="D157">
            <v>3244.3558194801799</v>
          </cell>
        </row>
        <row r="158">
          <cell r="D158">
            <v>3232.2889410566399</v>
          </cell>
        </row>
        <row r="159">
          <cell r="D159">
            <v>3231.9496199041</v>
          </cell>
        </row>
        <row r="160">
          <cell r="D160">
            <v>3226.2682757356001</v>
          </cell>
        </row>
        <row r="161">
          <cell r="D161">
            <v>3225.4454448608899</v>
          </cell>
        </row>
        <row r="162">
          <cell r="D162">
            <v>3229.9914728583599</v>
          </cell>
        </row>
        <row r="163">
          <cell r="D163">
            <v>3241.5611557379102</v>
          </cell>
        </row>
        <row r="164">
          <cell r="D164">
            <v>3251.8218399464799</v>
          </cell>
        </row>
        <row r="165">
          <cell r="D165">
            <v>3255.6767841466699</v>
          </cell>
        </row>
        <row r="166">
          <cell r="D166">
            <v>3250.5657271166301</v>
          </cell>
        </row>
        <row r="167">
          <cell r="D167">
            <v>3244.8587754493501</v>
          </cell>
        </row>
        <row r="168">
          <cell r="D168">
            <v>3241.59829042201</v>
          </cell>
        </row>
        <row r="169">
          <cell r="D169">
            <v>3237.5154376158398</v>
          </cell>
        </row>
        <row r="170">
          <cell r="D170">
            <v>3225.4728033397701</v>
          </cell>
        </row>
        <row r="171">
          <cell r="D171">
            <v>3225.1329998483302</v>
          </cell>
        </row>
        <row r="172">
          <cell r="D172">
            <v>3219.4624422030101</v>
          </cell>
        </row>
        <row r="173">
          <cell r="D173">
            <v>3218.64015077767</v>
          </cell>
        </row>
        <row r="174">
          <cell r="D174">
            <v>3223.1753887888399</v>
          </cell>
        </row>
        <row r="175">
          <cell r="D175">
            <v>3234.7194536237098</v>
          </cell>
        </row>
        <row r="176">
          <cell r="D176">
            <v>3244.9572740584499</v>
          </cell>
        </row>
        <row r="177">
          <cell r="D177">
            <v>3248.8028712764699</v>
          </cell>
        </row>
        <row r="178">
          <cell r="D178">
            <v>3243.7013977818801</v>
          </cell>
        </row>
        <row r="179">
          <cell r="D179">
            <v>3238.0052916159302</v>
          </cell>
        </row>
        <row r="180">
          <cell r="D180">
            <v>3234.7504878032901</v>
          </cell>
        </row>
        <row r="181">
          <cell r="D181">
            <v>3230.6750557515002</v>
          </cell>
        </row>
        <row r="182">
          <cell r="D182">
            <v>3218.6566656229102</v>
          </cell>
        </row>
        <row r="183">
          <cell r="D183">
            <v>3218.3163797925499</v>
          </cell>
        </row>
        <row r="184">
          <cell r="D184">
            <v>3212.6566086704102</v>
          </cell>
        </row>
        <row r="185">
          <cell r="D185">
            <v>3211.8348566944501</v>
          </cell>
        </row>
        <row r="186">
          <cell r="D186">
            <v>3216.3593047193199</v>
          </cell>
        </row>
        <row r="187">
          <cell r="D187">
            <v>3227.8777515094898</v>
          </cell>
        </row>
        <row r="188">
          <cell r="D188">
            <v>3238.0927081704199</v>
          </cell>
        </row>
        <row r="189">
          <cell r="D189">
            <v>3241.9289584062599</v>
          </cell>
        </row>
        <row r="190">
          <cell r="D190">
            <v>3236.8370684471201</v>
          </cell>
        </row>
        <row r="191">
          <cell r="D191">
            <v>3231.1518077824999</v>
          </cell>
        </row>
        <row r="192">
          <cell r="D192">
            <v>3227.9026851845601</v>
          </cell>
        </row>
        <row r="193">
          <cell r="D193">
            <v>3223.8346738871601</v>
          </cell>
        </row>
        <row r="194">
          <cell r="D194">
            <v>3211.8405279060298</v>
          </cell>
        </row>
        <row r="195">
          <cell r="D195">
            <v>3211.4997597367701</v>
          </cell>
        </row>
        <row r="196">
          <cell r="D196">
            <v>3205.8507751378102</v>
          </cell>
        </row>
        <row r="197">
          <cell r="D197">
            <v>3205.0295626112202</v>
          </cell>
        </row>
        <row r="198">
          <cell r="D198">
            <v>3209.5432206497999</v>
          </cell>
        </row>
        <row r="199">
          <cell r="D199">
            <v>3221.0360493952899</v>
          </cell>
        </row>
        <row r="200">
          <cell r="D200">
            <v>3231.2281422823899</v>
          </cell>
        </row>
        <row r="201">
          <cell r="D201">
            <v>3235.0550455360599</v>
          </cell>
        </row>
        <row r="202">
          <cell r="D202">
            <v>3229.9727391123702</v>
          </cell>
        </row>
        <row r="203">
          <cell r="D203">
            <v>3224.29832394907</v>
          </cell>
        </row>
        <row r="204">
          <cell r="D204">
            <v>3221.0548825658302</v>
          </cell>
        </row>
        <row r="205">
          <cell r="D205">
            <v>3216.99429202283</v>
          </cell>
        </row>
        <row r="206">
          <cell r="D206">
            <v>3205.0243901891599</v>
          </cell>
        </row>
        <row r="207">
          <cell r="D207">
            <v>3204.6831396809998</v>
          </cell>
        </row>
        <row r="208">
          <cell r="D208">
            <v>3199.0449416052102</v>
          </cell>
        </row>
        <row r="209">
          <cell r="D209">
            <v>3198.2242685279998</v>
          </cell>
        </row>
        <row r="210">
          <cell r="D210">
            <v>3202.7271365802799</v>
          </cell>
        </row>
        <row r="211">
          <cell r="D211">
            <v>3214.1943472810799</v>
          </cell>
        </row>
        <row r="212">
          <cell r="D212">
            <v>3224.3635763943598</v>
          </cell>
        </row>
        <row r="213">
          <cell r="D213">
            <v>3228.1811326658599</v>
          </cell>
        </row>
        <row r="214">
          <cell r="D214">
            <v>3223.1084097776302</v>
          </cell>
        </row>
        <row r="215">
          <cell r="D215">
            <v>3217.4448401156501</v>
          </cell>
        </row>
        <row r="216">
          <cell r="D216">
            <v>3214.2070799471098</v>
          </cell>
        </row>
        <row r="217">
          <cell r="D217">
            <v>3210.1539101584899</v>
          </cell>
        </row>
        <row r="218">
          <cell r="D218">
            <v>3198.2082524723</v>
          </cell>
        </row>
        <row r="219">
          <cell r="D219">
            <v>3197.86651962522</v>
          </cell>
        </row>
        <row r="220">
          <cell r="D220">
            <v>3192.2391080726202</v>
          </cell>
        </row>
        <row r="221">
          <cell r="D221">
            <v>3191.4189744447799</v>
          </cell>
        </row>
        <row r="222">
          <cell r="D222">
            <v>3195.9110525107599</v>
          </cell>
        </row>
        <row r="223">
          <cell r="D223">
            <v>3207.3526451668699</v>
          </cell>
        </row>
        <row r="224">
          <cell r="D224">
            <v>3217.4990105063298</v>
          </cell>
        </row>
        <row r="225">
          <cell r="D225">
            <v>3221.3072197956499</v>
          </cell>
        </row>
        <row r="226">
          <cell r="D226">
            <v>3216.2440804428802</v>
          </cell>
        </row>
        <row r="227">
          <cell r="D227">
            <v>3210.5913562822202</v>
          </cell>
        </row>
        <row r="228">
          <cell r="D228">
            <v>3207.3592773283899</v>
          </cell>
        </row>
        <row r="229">
          <cell r="D229">
            <v>3203.3135282941598</v>
          </cell>
        </row>
        <row r="230">
          <cell r="D230">
            <v>3191.3921147554302</v>
          </cell>
        </row>
        <row r="231">
          <cell r="D231">
            <v>3191.0498995694402</v>
          </cell>
        </row>
        <row r="232">
          <cell r="D232">
            <v>3185.4332745400202</v>
          </cell>
        </row>
        <row r="233">
          <cell r="D233">
            <v>3184.61368036156</v>
          </cell>
        </row>
        <row r="234">
          <cell r="D234">
            <v>3189.0949684412399</v>
          </cell>
        </row>
        <row r="235">
          <cell r="D235">
            <v>3200.51094305266</v>
          </cell>
        </row>
        <row r="236">
          <cell r="D236">
            <v>3210.6344446183102</v>
          </cell>
        </row>
        <row r="237">
          <cell r="D237">
            <v>3214.4333069254499</v>
          </cell>
        </row>
        <row r="238">
          <cell r="D238">
            <v>3209.3797511081302</v>
          </cell>
        </row>
        <row r="239">
          <cell r="D239">
            <v>3203.7378724487999</v>
          </cell>
        </row>
        <row r="240">
          <cell r="D240">
            <v>3200.51147470966</v>
          </cell>
        </row>
        <row r="241">
          <cell r="D241">
            <v>3196.4731464298202</v>
          </cell>
        </row>
        <row r="242">
          <cell r="D242">
            <v>3184.5759770385598</v>
          </cell>
        </row>
        <row r="243">
          <cell r="D243">
            <v>3184.2332795136699</v>
          </cell>
        </row>
        <row r="244">
          <cell r="D244">
            <v>3178.6274410074202</v>
          </cell>
        </row>
        <row r="245">
          <cell r="D245">
            <v>3177.8083862783401</v>
          </cell>
        </row>
        <row r="246">
          <cell r="D246">
            <v>3182.2788843717199</v>
          </cell>
        </row>
        <row r="247">
          <cell r="D247">
            <v>3193.66924093846</v>
          </cell>
        </row>
        <row r="248">
          <cell r="D248">
            <v>3203.7698787302802</v>
          </cell>
        </row>
        <row r="249">
          <cell r="D249">
            <v>3207.5593940552499</v>
          </cell>
        </row>
        <row r="250">
          <cell r="D250">
            <v>3202.5154217733798</v>
          </cell>
        </row>
        <row r="251">
          <cell r="D251">
            <v>3196.88438861537</v>
          </cell>
        </row>
        <row r="252">
          <cell r="D252">
            <v>3193.6636720909401</v>
          </cell>
        </row>
        <row r="253">
          <cell r="D253">
            <v>3189.6327645654801</v>
          </cell>
        </row>
        <row r="254">
          <cell r="D254">
            <v>3177.7598393216899</v>
          </cell>
        </row>
        <row r="255">
          <cell r="D255">
            <v>3177.4166594578901</v>
          </cell>
        </row>
        <row r="256">
          <cell r="D256">
            <v>3171.8216074748302</v>
          </cell>
        </row>
        <row r="257">
          <cell r="D257">
            <v>3171.0030921951202</v>
          </cell>
        </row>
        <row r="258">
          <cell r="D258">
            <v>3175.4628003022099</v>
          </cell>
        </row>
        <row r="259">
          <cell r="D259">
            <v>3186.82753882425</v>
          </cell>
        </row>
        <row r="260">
          <cell r="D260">
            <v>3196.9053128422502</v>
          </cell>
        </row>
        <row r="261">
          <cell r="D261">
            <v>3200.6854811850499</v>
          </cell>
        </row>
        <row r="262">
          <cell r="D262">
            <v>3195.6510924386298</v>
          </cell>
        </row>
        <row r="263">
          <cell r="D263">
            <v>3190.0309047819501</v>
          </cell>
        </row>
        <row r="264">
          <cell r="D264">
            <v>3186.8158694722201</v>
          </cell>
        </row>
        <row r="265">
          <cell r="D265">
            <v>3182.79238270115</v>
          </cell>
        </row>
        <row r="266">
          <cell r="D266">
            <v>3170.94370160482</v>
          </cell>
        </row>
        <row r="267">
          <cell r="D267">
            <v>3170.6000394021198</v>
          </cell>
        </row>
        <row r="268">
          <cell r="D268">
            <v>3165.0157739422302</v>
          </cell>
        </row>
        <row r="269">
          <cell r="D269">
            <v>3164.1977981118898</v>
          </cell>
        </row>
        <row r="270">
          <cell r="D270">
            <v>3168.6467162326899</v>
          </cell>
        </row>
        <row r="271">
          <cell r="D271">
            <v>3179.9858367100401</v>
          </cell>
        </row>
        <row r="272">
          <cell r="D272">
            <v>3190.0407469542301</v>
          </cell>
        </row>
        <row r="273">
          <cell r="D273">
            <v>3193.8115683148399</v>
          </cell>
        </row>
        <row r="274">
          <cell r="D274">
            <v>3188.7867631038798</v>
          </cell>
        </row>
        <row r="275">
          <cell r="D275">
            <v>3183.1774209485302</v>
          </cell>
        </row>
        <row r="276">
          <cell r="D276">
            <v>3179.9680668535002</v>
          </cell>
        </row>
        <row r="277">
          <cell r="D277">
            <v>3175.9520008368099</v>
          </cell>
        </row>
        <row r="278">
          <cell r="D278">
            <v>3164.1275638879602</v>
          </cell>
        </row>
        <row r="279">
          <cell r="D279">
            <v>3163.78341934634</v>
          </cell>
        </row>
        <row r="280">
          <cell r="D280">
            <v>3158.2099404096398</v>
          </cell>
        </row>
        <row r="281">
          <cell r="D281">
            <v>3157.3925040286699</v>
          </cell>
        </row>
        <row r="282">
          <cell r="D282">
            <v>3161.8306321631699</v>
          </cell>
        </row>
        <row r="283">
          <cell r="D283">
            <v>3173.1441345958401</v>
          </cell>
        </row>
        <row r="284">
          <cell r="D284">
            <v>3183.1761810662001</v>
          </cell>
        </row>
        <row r="285">
          <cell r="D285">
            <v>3186.9376554446399</v>
          </cell>
        </row>
        <row r="286">
          <cell r="D286">
            <v>3181.9224337691298</v>
          </cell>
        </row>
        <row r="287">
          <cell r="D287">
            <v>3176.3239371150999</v>
          </cell>
        </row>
        <row r="288">
          <cell r="D288">
            <v>3173.1202642347698</v>
          </cell>
        </row>
        <row r="289">
          <cell r="D289">
            <v>3169.1116189724698</v>
          </cell>
        </row>
        <row r="290">
          <cell r="D290">
            <v>3157.3114261710898</v>
          </cell>
        </row>
        <row r="291">
          <cell r="D291">
            <v>3156.9667992905602</v>
          </cell>
        </row>
        <row r="292">
          <cell r="D292">
            <v>3151.4041068770398</v>
          </cell>
        </row>
        <row r="293">
          <cell r="D293">
            <v>3150.58720994545</v>
          </cell>
        </row>
        <row r="294">
          <cell r="D294">
            <v>3155.0145480936499</v>
          </cell>
        </row>
        <row r="295">
          <cell r="D295">
            <v>3166.3024324816301</v>
          </cell>
        </row>
        <row r="296">
          <cell r="D296">
            <v>3176.3116151781701</v>
          </cell>
        </row>
        <row r="297">
          <cell r="D297">
            <v>3180.0637425744399</v>
          </cell>
        </row>
        <row r="298">
          <cell r="D298">
            <v>3175.0581044343799</v>
          </cell>
        </row>
        <row r="299">
          <cell r="D299">
            <v>3169.47045328168</v>
          </cell>
        </row>
        <row r="300">
          <cell r="D300">
            <v>3166.2724616160499</v>
          </cell>
        </row>
        <row r="301">
          <cell r="D301">
            <v>3162.2712371081402</v>
          </cell>
        </row>
        <row r="302">
          <cell r="D302">
            <v>3150.4952884542199</v>
          </cell>
        </row>
        <row r="303">
          <cell r="D303">
            <v>3150.1501792347899</v>
          </cell>
        </row>
        <row r="304">
          <cell r="D304">
            <v>3144.5982733444398</v>
          </cell>
        </row>
        <row r="305">
          <cell r="D305">
            <v>3143.7819158622301</v>
          </cell>
        </row>
        <row r="306">
          <cell r="D306">
            <v>3148.1984640241299</v>
          </cell>
        </row>
        <row r="307">
          <cell r="D307">
            <v>3159.4607303674202</v>
          </cell>
        </row>
        <row r="308">
          <cell r="D308">
            <v>3169.4470492901401</v>
          </cell>
        </row>
        <row r="309">
          <cell r="D309">
            <v>3173.1898297042399</v>
          </cell>
        </row>
        <row r="310">
          <cell r="D310">
            <v>3168.1937750996399</v>
          </cell>
        </row>
        <row r="311">
          <cell r="D311">
            <v>3162.6169694482501</v>
          </cell>
        </row>
        <row r="312">
          <cell r="D312">
            <v>3159.42465899733</v>
          </cell>
        </row>
        <row r="313">
          <cell r="D313">
            <v>3155.4308552438001</v>
          </cell>
        </row>
        <row r="314">
          <cell r="D314">
            <v>3143.67915073735</v>
          </cell>
        </row>
        <row r="315">
          <cell r="D315">
            <v>3143.3335591790101</v>
          </cell>
        </row>
        <row r="316">
          <cell r="D316">
            <v>3137.7924398118498</v>
          </cell>
        </row>
        <row r="317">
          <cell r="D317">
            <v>3136.9766217790102</v>
          </cell>
        </row>
        <row r="318">
          <cell r="D318">
            <v>3141.3823799546199</v>
          </cell>
        </row>
        <row r="319">
          <cell r="D319">
            <v>3152.6190282532102</v>
          </cell>
        </row>
        <row r="320">
          <cell r="D320">
            <v>3162.58248340212</v>
          </cell>
        </row>
        <row r="321">
          <cell r="D321">
            <v>3166.3159168340298</v>
          </cell>
        </row>
        <row r="322">
          <cell r="D322">
            <v>3161.3294457648899</v>
          </cell>
        </row>
        <row r="323">
          <cell r="D323">
            <v>3155.7634856148302</v>
          </cell>
        </row>
        <row r="324">
          <cell r="D324">
            <v>3152.5768563786</v>
          </cell>
        </row>
        <row r="325">
          <cell r="D325">
            <v>3148.59047337947</v>
          </cell>
        </row>
        <row r="326">
          <cell r="D326">
            <v>3136.8630130204801</v>
          </cell>
        </row>
        <row r="327">
          <cell r="D327">
            <v>3136.5169391232398</v>
          </cell>
        </row>
        <row r="328">
          <cell r="D328">
            <v>3130.9866062792498</v>
          </cell>
        </row>
        <row r="329">
          <cell r="D329">
            <v>3130.1713276957798</v>
          </cell>
        </row>
        <row r="330">
          <cell r="D330">
            <v>3134.5662958850999</v>
          </cell>
        </row>
        <row r="331">
          <cell r="D331">
            <v>3145.7773261390098</v>
          </cell>
        </row>
        <row r="332">
          <cell r="D332">
            <v>3155.71791751409</v>
          </cell>
        </row>
        <row r="333">
          <cell r="D333">
            <v>3159.4420039638298</v>
          </cell>
        </row>
        <row r="334">
          <cell r="D334">
            <v>3154.4651164301399</v>
          </cell>
        </row>
        <row r="335">
          <cell r="D335">
            <v>3148.9100017813998</v>
          </cell>
        </row>
        <row r="336">
          <cell r="D336">
            <v>3145.7290537598801</v>
          </cell>
        </row>
        <row r="337">
          <cell r="D337">
            <v>3141.75009151513</v>
          </cell>
        </row>
        <row r="338">
          <cell r="D338">
            <v>3130.0468753036098</v>
          </cell>
        </row>
        <row r="339">
          <cell r="D339">
            <v>3129.70031906746</v>
          </cell>
        </row>
        <row r="340">
          <cell r="D340">
            <v>3124.1807727466498</v>
          </cell>
        </row>
        <row r="341">
          <cell r="D341">
            <v>3123.3660336125599</v>
          </cell>
        </row>
        <row r="342">
          <cell r="D342">
            <v>3127.7502118155799</v>
          </cell>
        </row>
        <row r="343">
          <cell r="D343">
            <v>3138.9356240247998</v>
          </cell>
        </row>
        <row r="344">
          <cell r="D344">
            <v>3148.85335162606</v>
          </cell>
        </row>
        <row r="345">
          <cell r="D345">
            <v>3152.5680910936298</v>
          </cell>
        </row>
        <row r="346">
          <cell r="D346">
            <v>3147.6007870953899</v>
          </cell>
        </row>
        <row r="347">
          <cell r="D347">
            <v>3142.05651794798</v>
          </cell>
        </row>
        <row r="348">
          <cell r="D348">
            <v>3138.8812511411602</v>
          </cell>
        </row>
        <row r="349">
          <cell r="D349">
            <v>3134.9097096507899</v>
          </cell>
        </row>
        <row r="350">
          <cell r="D350">
            <v>3123.2307375867399</v>
          </cell>
        </row>
        <row r="351">
          <cell r="D351">
            <v>3122.8836990116802</v>
          </cell>
        </row>
        <row r="352">
          <cell r="D352">
            <v>3117.3749392140498</v>
          </cell>
        </row>
        <row r="353">
          <cell r="D353">
            <v>3116.56073952934</v>
          </cell>
        </row>
        <row r="354">
          <cell r="D354">
            <v>3120.9341277460599</v>
          </cell>
        </row>
        <row r="355">
          <cell r="D355">
            <v>3132.0939219105899</v>
          </cell>
        </row>
        <row r="356">
          <cell r="D356">
            <v>3141.9887857380299</v>
          </cell>
        </row>
        <row r="357">
          <cell r="D357">
            <v>3145.6941782234198</v>
          </cell>
        </row>
        <row r="358">
          <cell r="D358">
            <v>3140.73645776064</v>
          </cell>
        </row>
        <row r="359">
          <cell r="D359">
            <v>3135.2030341145501</v>
          </cell>
        </row>
        <row r="360">
          <cell r="D360">
            <v>3132.0334485224298</v>
          </cell>
        </row>
        <row r="361">
          <cell r="D361">
            <v>3128.0693277864498</v>
          </cell>
        </row>
        <row r="362">
          <cell r="D362">
            <v>3116.41459986987</v>
          </cell>
        </row>
        <row r="363">
          <cell r="D363">
            <v>3116.0670789559099</v>
          </cell>
        </row>
        <row r="364">
          <cell r="D364">
            <v>3110.5691056814599</v>
          </cell>
        </row>
        <row r="365">
          <cell r="D365">
            <v>3109.7554454461101</v>
          </cell>
        </row>
        <row r="366">
          <cell r="D366">
            <v>3114.1180436765399</v>
          </cell>
        </row>
        <row r="367">
          <cell r="D367">
            <v>3125.2522197963799</v>
          </cell>
        </row>
        <row r="368">
          <cell r="D368">
            <v>3135.1242198499999</v>
          </cell>
        </row>
        <row r="369">
          <cell r="D369">
            <v>3138.8202653532198</v>
          </cell>
        </row>
        <row r="370">
          <cell r="D370">
            <v>3133.87212842589</v>
          </cell>
        </row>
        <row r="371">
          <cell r="D371">
            <v>3128.3495502811202</v>
          </cell>
        </row>
        <row r="372">
          <cell r="D372">
            <v>3125.1856459036999</v>
          </cell>
        </row>
        <row r="373">
          <cell r="D373">
            <v>3121.2289459221101</v>
          </cell>
        </row>
        <row r="374">
          <cell r="D374">
            <v>3109.5984621530001</v>
          </cell>
        </row>
        <row r="375">
          <cell r="D375">
            <v>3109.2504589001301</v>
          </cell>
        </row>
        <row r="376">
          <cell r="D376">
            <v>3103.7632721488599</v>
          </cell>
        </row>
        <row r="377">
          <cell r="D377">
            <v>3102.9501513628902</v>
          </cell>
        </row>
        <row r="378">
          <cell r="D378">
            <v>3107.3019596070199</v>
          </cell>
        </row>
        <row r="379">
          <cell r="D379">
            <v>3118.4105176821699</v>
          </cell>
        </row>
        <row r="380">
          <cell r="D380">
            <v>3128.2596539619699</v>
          </cell>
        </row>
        <row r="381">
          <cell r="D381">
            <v>3131.9463524830198</v>
          </cell>
        </row>
        <row r="382">
          <cell r="D382">
            <v>3127.00779909114</v>
          </cell>
        </row>
        <row r="383">
          <cell r="D383">
            <v>3121.4960664476998</v>
          </cell>
        </row>
        <row r="384">
          <cell r="D384">
            <v>3118.33784328498</v>
          </cell>
        </row>
        <row r="385">
          <cell r="D385">
            <v>3114.3885640577801</v>
          </cell>
        </row>
        <row r="386">
          <cell r="D386">
            <v>3102.7823244361298</v>
          </cell>
        </row>
        <row r="387">
          <cell r="D387">
            <v>3102.4338388443498</v>
          </cell>
        </row>
        <row r="388">
          <cell r="D388">
            <v>3096.9574386162599</v>
          </cell>
        </row>
        <row r="389">
          <cell r="D389">
            <v>3096.1448572796698</v>
          </cell>
        </row>
        <row r="390">
          <cell r="D390">
            <v>3100.4858755374999</v>
          </cell>
        </row>
        <row r="391">
          <cell r="D391">
            <v>3111.56881556796</v>
          </cell>
        </row>
        <row r="392">
          <cell r="D392">
            <v>3121.3950880739499</v>
          </cell>
        </row>
        <row r="393">
          <cell r="D393">
            <v>3125.0724396128198</v>
          </cell>
        </row>
        <row r="394">
          <cell r="D394">
            <v>3120.14346975639</v>
          </cell>
        </row>
        <row r="395">
          <cell r="D395">
            <v>3114.6425826142699</v>
          </cell>
        </row>
        <row r="396">
          <cell r="D396">
            <v>3111.49004066626</v>
          </cell>
        </row>
        <row r="397">
          <cell r="D397">
            <v>3107.54818219344</v>
          </cell>
        </row>
        <row r="398">
          <cell r="D398">
            <v>3095.9661867192599</v>
          </cell>
        </row>
        <row r="399">
          <cell r="D399">
            <v>3095.61721878858</v>
          </cell>
        </row>
        <row r="400">
          <cell r="D400">
            <v>3090.1516050836699</v>
          </cell>
        </row>
        <row r="401">
          <cell r="D401">
            <v>3089.3395631964499</v>
          </cell>
        </row>
        <row r="402">
          <cell r="D402">
            <v>3093.6697914679798</v>
          </cell>
        </row>
        <row r="403">
          <cell r="D403">
            <v>3104.72711345376</v>
          </cell>
        </row>
        <row r="404">
          <cell r="D404">
            <v>3114.5305221859198</v>
          </cell>
        </row>
        <row r="405">
          <cell r="D405">
            <v>3118.1985267426098</v>
          </cell>
        </row>
        <row r="406">
          <cell r="D406">
            <v>3113.27914042164</v>
          </cell>
        </row>
        <row r="407">
          <cell r="D407">
            <v>3107.7890987808501</v>
          </cell>
        </row>
        <row r="408">
          <cell r="D408">
            <v>3104.6422380475401</v>
          </cell>
        </row>
        <row r="409">
          <cell r="D409">
            <v>3100.7078003291099</v>
          </cell>
        </row>
        <row r="410">
          <cell r="D410">
            <v>3089.1500490024</v>
          </cell>
        </row>
        <row r="411">
          <cell r="D411">
            <v>3088.8005987328002</v>
          </cell>
        </row>
        <row r="412">
          <cell r="D412">
            <v>3083.3457715510699</v>
          </cell>
        </row>
        <row r="413">
          <cell r="D413">
            <v>3082.53426911322</v>
          </cell>
        </row>
        <row r="414">
          <cell r="D414">
            <v>3086.8537073984699</v>
          </cell>
        </row>
        <row r="415">
          <cell r="D415">
            <v>3097.88541133955</v>
          </cell>
        </row>
        <row r="416">
          <cell r="D416">
            <v>3107.6659562978898</v>
          </cell>
        </row>
        <row r="417">
          <cell r="D417">
            <v>3111.3246138724098</v>
          </cell>
        </row>
        <row r="418">
          <cell r="D418">
            <v>3106.41481108689</v>
          </cell>
        </row>
        <row r="419">
          <cell r="D419">
            <v>3100.9356149474302</v>
          </cell>
        </row>
        <row r="420">
          <cell r="D420">
            <v>3097.7944354288102</v>
          </cell>
        </row>
        <row r="421">
          <cell r="D421">
            <v>3093.8674184647698</v>
          </cell>
        </row>
        <row r="422">
          <cell r="D422">
            <v>3082.3339112855301</v>
          </cell>
        </row>
        <row r="423">
          <cell r="D423">
            <v>3081.9839786770299</v>
          </cell>
        </row>
        <row r="424">
          <cell r="D424">
            <v>3076.5399380184699</v>
          </cell>
        </row>
        <row r="425">
          <cell r="D425">
            <v>3075.7289750300001</v>
          </cell>
        </row>
        <row r="426">
          <cell r="D426">
            <v>3080.0376233289498</v>
          </cell>
        </row>
        <row r="427">
          <cell r="D427">
            <v>3091.0437092253401</v>
          </cell>
        </row>
        <row r="428">
          <cell r="D428">
            <v>3100.8013904098598</v>
          </cell>
        </row>
        <row r="429">
          <cell r="D429">
            <v>3104.4507010022098</v>
          </cell>
        </row>
        <row r="430">
          <cell r="D430">
            <v>3099.5504817521401</v>
          </cell>
        </row>
        <row r="431">
          <cell r="D431">
            <v>3094.0821311139998</v>
          </cell>
        </row>
        <row r="432">
          <cell r="D432">
            <v>3090.9466328100898</v>
          </cell>
        </row>
        <row r="433">
          <cell r="D433">
            <v>3087.0270366004302</v>
          </cell>
        </row>
        <row r="434">
          <cell r="D434">
            <v>3075.5177735686598</v>
          </cell>
        </row>
        <row r="435">
          <cell r="D435">
            <v>3075.1673586212501</v>
          </cell>
        </row>
        <row r="436">
          <cell r="D436">
            <v>3069.7341044858699</v>
          </cell>
        </row>
        <row r="437">
          <cell r="D437">
            <v>3068.9236809467802</v>
          </cell>
        </row>
        <row r="438">
          <cell r="D438">
            <v>3073.2215392594298</v>
          </cell>
        </row>
        <row r="439">
          <cell r="D439">
            <v>3084.2020071111301</v>
          </cell>
        </row>
        <row r="440">
          <cell r="D440">
            <v>3093.9368245218302</v>
          </cell>
        </row>
        <row r="441">
          <cell r="D441">
            <v>3097.5767881319998</v>
          </cell>
        </row>
        <row r="442">
          <cell r="D442">
            <v>3092.6861524173901</v>
          </cell>
        </row>
        <row r="443">
          <cell r="D443">
            <v>3087.2286472805699</v>
          </cell>
        </row>
        <row r="444">
          <cell r="D444">
            <v>3084.0988301913599</v>
          </cell>
        </row>
        <row r="445">
          <cell r="D445">
            <v>3080.1866547360901</v>
          </cell>
        </row>
        <row r="446">
          <cell r="D446">
            <v>3068.7016358517899</v>
          </cell>
        </row>
        <row r="447">
          <cell r="D447">
            <v>3068.3507385654698</v>
          </cell>
        </row>
        <row r="448">
          <cell r="D448">
            <v>3062.9282709532799</v>
          </cell>
        </row>
        <row r="449">
          <cell r="D449">
            <v>3062.1183868635499</v>
          </cell>
        </row>
        <row r="450">
          <cell r="D450">
            <v>3066.4054551899098</v>
          </cell>
        </row>
        <row r="451">
          <cell r="D451">
            <v>3077.3603049969201</v>
          </cell>
        </row>
        <row r="452">
          <cell r="D452">
            <v>3087.0722586338102</v>
          </cell>
        </row>
        <row r="453">
          <cell r="D453">
            <v>3090.7028752617998</v>
          </cell>
        </row>
        <row r="454">
          <cell r="D454">
            <v>3085.8218230826401</v>
          </cell>
        </row>
        <row r="455">
          <cell r="D455">
            <v>3080.37516344715</v>
          </cell>
        </row>
        <row r="456">
          <cell r="D456">
            <v>3077.2510275726399</v>
          </cell>
        </row>
        <row r="457">
          <cell r="D457">
            <v>3073.34627287176</v>
          </cell>
        </row>
      </sheetData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ly_Inputs"/>
      <sheetName val="Winter Peak"/>
      <sheetName val="Vero Winter Pk"/>
      <sheetName val="Summer Peak"/>
      <sheetName val="Vero Summer Pk"/>
      <sheetName val="Vero NEL &amp; Sales"/>
      <sheetName val="calculation_WN_retail"/>
      <sheetName val="Monthly_NEL_Model"/>
      <sheetName val="Vero Annual Forecasts"/>
      <sheetName val="NEL_Calendar"/>
      <sheetName val="Total_customers_month"/>
      <sheetName val="Customers_revenue_class"/>
      <sheetName val="Sales by Class (ST) Delta"/>
      <sheetName val="Sales by Class (ST) "/>
      <sheetName val="NEL,SALES,Unbilled ST"/>
      <sheetName val="Monthly_NEL_WN"/>
      <sheetName val=" NEL,SALES,Unbilled ST Calc"/>
      <sheetName val="Sales(ST)"/>
      <sheetName val="Lg IND Sales Model"/>
      <sheetName val="Med IND Sales Mod"/>
      <sheetName val="Small IND Sales Mod"/>
      <sheetName val="Vero Monthly Forecasts"/>
      <sheetName val="Monthly Peaks"/>
      <sheetName val="Vero Monthly Peaks"/>
      <sheetName val="RES_Sales Model"/>
      <sheetName val="Commercial Sales Model"/>
      <sheetName val="SHY"/>
      <sheetName val="Other"/>
      <sheetName val="METRO"/>
      <sheetName val="Wholesale Sales"/>
      <sheetName val="Wholesale NEL"/>
      <sheetName val="Table NEL"/>
      <sheetName val="Table NEL PER CUSTOMER"/>
      <sheetName val="Table NEL_no_inc_DSM"/>
      <sheetName val="Table SumPK PER CUSTOMER"/>
      <sheetName val="Table Winter Peak"/>
      <sheetName val="Table FL Pop- April values"/>
      <sheetName val="Table Fla Population Avg Annual"/>
      <sheetName val="Table Real Per Capita Inc"/>
      <sheetName val="Table Income"/>
      <sheetName val="Table CPI"/>
      <sheetName val="Table CPI-Energy"/>
      <sheetName val="Table NEL_no_inc_DSM-UPC "/>
      <sheetName val="Table SumPKPerCust no EV-EDRAdj"/>
      <sheetName val="Table SumPK PER CUST no adj"/>
      <sheetName val="Table Customers"/>
      <sheetName val="Table Summer Peak"/>
      <sheetName val="Checkoff Sheet"/>
      <sheetName val="Model Variables"/>
      <sheetName val="Annual Input Check"/>
      <sheetName val="Econ Input Check"/>
      <sheetName val="Annual Weather Input Check"/>
      <sheetName val="Monthly Weather Input Chec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K4">
            <v>14917.262685343039</v>
          </cell>
        </row>
      </sheetData>
      <sheetData sheetId="22"/>
      <sheetData sheetId="23"/>
      <sheetData sheetId="24"/>
      <sheetData sheetId="25">
        <row r="50">
          <cell r="Q50">
            <v>3588072.0110000004</v>
          </cell>
        </row>
        <row r="51">
          <cell r="Q51">
            <v>3201547.929</v>
          </cell>
        </row>
        <row r="52">
          <cell r="Q52">
            <v>3072576.7620000001</v>
          </cell>
        </row>
        <row r="53">
          <cell r="Q53">
            <v>3245212.0120000001</v>
          </cell>
        </row>
        <row r="54">
          <cell r="Q54">
            <v>3686740.9049999993</v>
          </cell>
        </row>
        <row r="55">
          <cell r="Q55">
            <v>4150599.8140000002</v>
          </cell>
        </row>
        <row r="56">
          <cell r="Q56">
            <v>4239946.3930000002</v>
          </cell>
        </row>
        <row r="57">
          <cell r="Q57">
            <v>4182914.2820000001</v>
          </cell>
        </row>
        <row r="58">
          <cell r="Q58">
            <v>4216695.9620000003</v>
          </cell>
        </row>
        <row r="59">
          <cell r="Q59">
            <v>3893832.5959999999</v>
          </cell>
        </row>
        <row r="60">
          <cell r="Q60">
            <v>3608841.5649999999</v>
          </cell>
        </row>
        <row r="61">
          <cell r="Q61">
            <v>3457175.7659999998</v>
          </cell>
        </row>
        <row r="62">
          <cell r="Q62">
            <v>3391263.1809999999</v>
          </cell>
        </row>
        <row r="63">
          <cell r="Q63">
            <v>3153069.6579999998</v>
          </cell>
        </row>
        <row r="64">
          <cell r="Q64">
            <v>3308624.53</v>
          </cell>
        </row>
        <row r="65">
          <cell r="Q65">
            <v>3733380.5020000003</v>
          </cell>
        </row>
        <row r="66">
          <cell r="Q66">
            <v>3800633.9669999997</v>
          </cell>
        </row>
        <row r="67">
          <cell r="Q67">
            <v>4124100.2539999997</v>
          </cell>
        </row>
        <row r="68">
          <cell r="Q68">
            <v>4084168.5460000001</v>
          </cell>
        </row>
        <row r="69">
          <cell r="Q69">
            <v>4165023.1719999993</v>
          </cell>
        </row>
        <row r="70">
          <cell r="Q70">
            <v>4401250.5339999991</v>
          </cell>
        </row>
        <row r="71">
          <cell r="Q71">
            <v>3896890.9369999999</v>
          </cell>
        </row>
        <row r="72">
          <cell r="Q72">
            <v>3478005.8690000004</v>
          </cell>
        </row>
        <row r="73">
          <cell r="Q73">
            <v>3515879.8470000001</v>
          </cell>
        </row>
        <row r="74">
          <cell r="Q74">
            <v>3546422.6980000003</v>
          </cell>
        </row>
        <row r="75">
          <cell r="Q75">
            <v>3282168.5829999996</v>
          </cell>
        </row>
        <row r="76">
          <cell r="Q76">
            <v>3475976.682</v>
          </cell>
        </row>
        <row r="77">
          <cell r="Q77">
            <v>3670592.2630000003</v>
          </cell>
        </row>
        <row r="78">
          <cell r="Q78">
            <v>3715830.8440000005</v>
          </cell>
        </row>
        <row r="79">
          <cell r="Q79">
            <v>4061134.4630000005</v>
          </cell>
        </row>
        <row r="80">
          <cell r="Q80">
            <v>4139492.0020000003</v>
          </cell>
        </row>
        <row r="81">
          <cell r="Q81">
            <v>4184881.2320000003</v>
          </cell>
        </row>
        <row r="82">
          <cell r="Q82">
            <v>4147214.2620000001</v>
          </cell>
        </row>
        <row r="83">
          <cell r="Q83">
            <v>4033820.1740000001</v>
          </cell>
        </row>
        <row r="84">
          <cell r="Q84">
            <v>3536667.7380000004</v>
          </cell>
        </row>
        <row r="85">
          <cell r="Q85">
            <v>3426057.7950000004</v>
          </cell>
        </row>
        <row r="86">
          <cell r="Q86">
            <v>3534822.719</v>
          </cell>
        </row>
        <row r="87">
          <cell r="Q87">
            <v>3346761.4930000002</v>
          </cell>
        </row>
        <row r="88">
          <cell r="Q88">
            <v>3193801.7309999997</v>
          </cell>
        </row>
        <row r="89">
          <cell r="Q89">
            <v>3498692.5439999998</v>
          </cell>
        </row>
        <row r="90">
          <cell r="Q90">
            <v>3863495.466</v>
          </cell>
        </row>
        <row r="91">
          <cell r="Q91">
            <v>3924772.2429999998</v>
          </cell>
        </row>
        <row r="92">
          <cell r="Q92">
            <v>4141932.00116379</v>
          </cell>
        </row>
        <row r="93">
          <cell r="Q93">
            <v>4226948.3477720302</v>
          </cell>
        </row>
        <row r="94">
          <cell r="Q94">
            <v>4247879.1663949536</v>
          </cell>
        </row>
        <row r="95">
          <cell r="Q95">
            <v>4051820.9694528566</v>
          </cell>
        </row>
        <row r="96">
          <cell r="Q96">
            <v>3769769.7335160379</v>
          </cell>
        </row>
        <row r="97">
          <cell r="Q97">
            <v>3727708.2095422763</v>
          </cell>
        </row>
        <row r="98">
          <cell r="Q98">
            <v>3532472.7919999361</v>
          </cell>
        </row>
        <row r="99">
          <cell r="Q99">
            <v>3505611.8879569098</v>
          </cell>
        </row>
        <row r="100">
          <cell r="Q100">
            <v>3559115.9547086894</v>
          </cell>
        </row>
        <row r="101">
          <cell r="Q101">
            <v>3660425.299344623</v>
          </cell>
        </row>
        <row r="102">
          <cell r="Q102">
            <v>3884377.6865764735</v>
          </cell>
        </row>
        <row r="103">
          <cell r="Q103">
            <v>4145540.5987963048</v>
          </cell>
        </row>
        <row r="104">
          <cell r="Q104">
            <v>4326386.7248503976</v>
          </cell>
        </row>
        <row r="105">
          <cell r="Q105">
            <v>4434795.0135637932</v>
          </cell>
        </row>
        <row r="106">
          <cell r="Q106">
            <v>4360220.8123631012</v>
          </cell>
        </row>
        <row r="107">
          <cell r="Q107">
            <v>4173749.586740932</v>
          </cell>
        </row>
        <row r="108">
          <cell r="Q108">
            <v>3886542.5843844991</v>
          </cell>
        </row>
        <row r="109">
          <cell r="Q109">
            <v>3843891.2958338982</v>
          </cell>
        </row>
        <row r="110">
          <cell r="Q110">
            <v>3644878.7827890115</v>
          </cell>
        </row>
        <row r="111">
          <cell r="Q111">
            <v>3617713.7741944729</v>
          </cell>
        </row>
        <row r="112">
          <cell r="Q112">
            <v>3671416.2262215666</v>
          </cell>
        </row>
        <row r="113">
          <cell r="Q113">
            <v>3774619.2176568913</v>
          </cell>
        </row>
        <row r="114">
          <cell r="Q114">
            <v>4002354.9968262957</v>
          </cell>
        </row>
        <row r="115">
          <cell r="Q115">
            <v>4267706.4600723973</v>
          </cell>
        </row>
        <row r="116">
          <cell r="Q116">
            <v>4450173.8027574392</v>
          </cell>
        </row>
        <row r="117">
          <cell r="Q117">
            <v>4556922.2060265411</v>
          </cell>
        </row>
        <row r="118">
          <cell r="Q118">
            <v>4481785.9611908663</v>
          </cell>
        </row>
        <row r="119">
          <cell r="Q119">
            <v>4291759.6674634982</v>
          </cell>
        </row>
        <row r="120">
          <cell r="Q120">
            <v>3998741.3125304496</v>
          </cell>
        </row>
        <row r="121">
          <cell r="Q121">
            <v>3954028.7589366981</v>
          </cell>
        </row>
        <row r="122">
          <cell r="Q122">
            <v>3750160.7044105693</v>
          </cell>
        </row>
        <row r="123">
          <cell r="Q123">
            <v>3720930.1894573225</v>
          </cell>
        </row>
        <row r="124">
          <cell r="Q124">
            <v>3773359.7007780364</v>
          </cell>
        </row>
        <row r="125">
          <cell r="Q125">
            <v>3876663.8521406432</v>
          </cell>
        </row>
        <row r="126">
          <cell r="Q126">
            <v>4106435.5221148245</v>
          </cell>
        </row>
        <row r="127">
          <cell r="Q127">
            <v>4374526.7686742544</v>
          </cell>
        </row>
        <row r="128">
          <cell r="Q128">
            <v>4557208.8276208062</v>
          </cell>
        </row>
        <row r="129">
          <cell r="Q129">
            <v>4662914.3862450337</v>
          </cell>
        </row>
        <row r="130">
          <cell r="Q130">
            <v>4587026.7144850595</v>
          </cell>
        </row>
        <row r="131">
          <cell r="Q131">
            <v>4394355.4324265746</v>
          </cell>
        </row>
        <row r="132">
          <cell r="Q132">
            <v>4095446.8122900394</v>
          </cell>
        </row>
        <row r="133">
          <cell r="Q133">
            <v>4048461.2561078216</v>
          </cell>
        </row>
        <row r="134">
          <cell r="Q134">
            <v>3839346.4629214555</v>
          </cell>
        </row>
        <row r="135">
          <cell r="Q135">
            <v>3808883.4102280084</v>
          </cell>
        </row>
        <row r="136">
          <cell r="Q136">
            <v>3861478.9500957849</v>
          </cell>
        </row>
        <row r="137">
          <cell r="Q137">
            <v>3966477.0786282416</v>
          </cell>
        </row>
        <row r="138">
          <cell r="Q138">
            <v>4199538.4911151817</v>
          </cell>
        </row>
        <row r="139">
          <cell r="Q139">
            <v>4471089.637144478</v>
          </cell>
        </row>
        <row r="140">
          <cell r="Q140">
            <v>4655945.8312839735</v>
          </cell>
        </row>
        <row r="141">
          <cell r="Q141">
            <v>4760677.822934485</v>
          </cell>
        </row>
        <row r="142">
          <cell r="Q142">
            <v>4682928.2190597542</v>
          </cell>
        </row>
        <row r="143">
          <cell r="Q143">
            <v>4486343.9433501801</v>
          </cell>
        </row>
        <row r="144">
          <cell r="Q144">
            <v>4181050.7631956795</v>
          </cell>
        </row>
        <row r="145">
          <cell r="Q145">
            <v>4131372.7787373527</v>
          </cell>
        </row>
        <row r="146">
          <cell r="Q146">
            <v>3916722.3209657944</v>
          </cell>
        </row>
        <row r="147">
          <cell r="Q147">
            <v>3884284.601746032</v>
          </cell>
        </row>
        <row r="148">
          <cell r="Q148">
            <v>3936234.2639914136</v>
          </cell>
        </row>
        <row r="149">
          <cell r="Q149">
            <v>4041519.5642974214</v>
          </cell>
        </row>
        <row r="150">
          <cell r="Q150">
            <v>4277159.886439709</v>
          </cell>
        </row>
        <row r="151">
          <cell r="Q151">
            <v>4551724.886297673</v>
          </cell>
        </row>
        <row r="152">
          <cell r="Q152">
            <v>4738220.6320249913</v>
          </cell>
        </row>
        <row r="153">
          <cell r="Q153">
            <v>4842393.180706284</v>
          </cell>
        </row>
        <row r="154">
          <cell r="Q154">
            <v>4763109.3608284798</v>
          </cell>
        </row>
        <row r="155">
          <cell r="Q155">
            <v>4562006.4840999413</v>
          </cell>
        </row>
        <row r="156">
          <cell r="Q156">
            <v>4252475.8127703024</v>
          </cell>
        </row>
        <row r="157">
          <cell r="Q157">
            <v>4202478.3299714485</v>
          </cell>
        </row>
        <row r="158">
          <cell r="Q158">
            <v>3985195.5039800657</v>
          </cell>
        </row>
        <row r="159">
          <cell r="Q159">
            <v>3952273.8457720294</v>
          </cell>
        </row>
        <row r="160">
          <cell r="Q160">
            <v>4004587.7083739592</v>
          </cell>
        </row>
        <row r="161">
          <cell r="Q161">
            <v>4111319.9403385795</v>
          </cell>
        </row>
        <row r="162">
          <cell r="Q162">
            <v>4350079.7445466537</v>
          </cell>
        </row>
        <row r="163">
          <cell r="Q163">
            <v>4628224.0870845001</v>
          </cell>
        </row>
        <row r="164">
          <cell r="Q164">
            <v>4817121.6055439198</v>
          </cell>
        </row>
        <row r="165">
          <cell r="Q165">
            <v>4921716.7418874055</v>
          </cell>
        </row>
        <row r="166">
          <cell r="Q166">
            <v>4841148.2798418123</v>
          </cell>
        </row>
        <row r="167">
          <cell r="Q167">
            <v>4637375.2552320864</v>
          </cell>
        </row>
        <row r="168">
          <cell r="Q168">
            <v>4322005.7100894451</v>
          </cell>
        </row>
        <row r="169">
          <cell r="Q169">
            <v>4269766.3818287915</v>
          </cell>
        </row>
        <row r="170">
          <cell r="Q170">
            <v>4046858.7206798312</v>
          </cell>
        </row>
        <row r="171">
          <cell r="Q171">
            <v>4013426.71364237</v>
          </cell>
        </row>
        <row r="172">
          <cell r="Q172">
            <v>4066754.146460434</v>
          </cell>
        </row>
        <row r="173">
          <cell r="Q173">
            <v>4176307.5717765959</v>
          </cell>
        </row>
        <row r="174">
          <cell r="Q174">
            <v>4417232.5301015563</v>
          </cell>
        </row>
        <row r="175">
          <cell r="Q175">
            <v>4697300.3969672956</v>
          </cell>
        </row>
        <row r="176">
          <cell r="Q176">
            <v>4886892.1550970618</v>
          </cell>
        </row>
        <row r="177">
          <cell r="Q177">
            <v>4990661.6326726396</v>
          </cell>
        </row>
        <row r="178">
          <cell r="Q178">
            <v>4908003.3671813402</v>
          </cell>
        </row>
        <row r="179">
          <cell r="Q179">
            <v>4699430.2766992105</v>
          </cell>
        </row>
        <row r="180">
          <cell r="Q180">
            <v>4379414.8322770717</v>
          </cell>
        </row>
        <row r="181">
          <cell r="Q181">
            <v>4326157.3194188001</v>
          </cell>
        </row>
        <row r="182">
          <cell r="Q182">
            <v>4100427.8297667527</v>
          </cell>
        </row>
        <row r="183">
          <cell r="Q183">
            <v>4065448.1301965793</v>
          </cell>
        </row>
        <row r="184">
          <cell r="Q184">
            <v>4118196.7034531538</v>
          </cell>
        </row>
        <row r="185">
          <cell r="Q185">
            <v>4227391.7234606696</v>
          </cell>
        </row>
        <row r="186">
          <cell r="Q186">
            <v>4471764.6982824579</v>
          </cell>
        </row>
        <row r="187">
          <cell r="Q187">
            <v>4756142.6097830208</v>
          </cell>
        </row>
        <row r="188">
          <cell r="Q188">
            <v>4949036.5596660012</v>
          </cell>
        </row>
        <row r="189">
          <cell r="Q189">
            <v>5054215.7741827983</v>
          </cell>
        </row>
        <row r="190">
          <cell r="Q190">
            <v>4970931.5335132945</v>
          </cell>
        </row>
        <row r="191">
          <cell r="Q191">
            <v>4759759.4129705084</v>
          </cell>
        </row>
        <row r="192">
          <cell r="Q192">
            <v>4435911.5904199677</v>
          </cell>
        </row>
        <row r="193">
          <cell r="Q193">
            <v>4382388.0343447169</v>
          </cell>
        </row>
        <row r="194">
          <cell r="Q194">
            <v>4154581.7768493993</v>
          </cell>
        </row>
        <row r="195">
          <cell r="Q195">
            <v>4118865.0095962165</v>
          </cell>
        </row>
        <row r="196">
          <cell r="Q196">
            <v>4171847.410721078</v>
          </cell>
        </row>
        <row r="197">
          <cell r="Q197">
            <v>4281817.1492107725</v>
          </cell>
        </row>
        <row r="198">
          <cell r="Q198">
            <v>4529549.5454023648</v>
          </cell>
        </row>
        <row r="199">
          <cell r="Q199">
            <v>4817999.887841953</v>
          </cell>
        </row>
        <row r="200">
          <cell r="Q200">
            <v>5013725.3387192935</v>
          </cell>
        </row>
        <row r="201">
          <cell r="Q201">
            <v>5120470.503689222</v>
          </cell>
        </row>
        <row r="202">
          <cell r="Q202">
            <v>5036620.2747659069</v>
          </cell>
        </row>
        <row r="203">
          <cell r="Q203">
            <v>4823373.0102331555</v>
          </cell>
        </row>
        <row r="204">
          <cell r="Q204">
            <v>4495018.0142132053</v>
          </cell>
        </row>
        <row r="205">
          <cell r="Q205">
            <v>4440490.1191701964</v>
          </cell>
        </row>
        <row r="206">
          <cell r="Q206">
            <v>4209066.6979715489</v>
          </cell>
        </row>
        <row r="207">
          <cell r="Q207">
            <v>4173104.275276131</v>
          </cell>
        </row>
        <row r="208">
          <cell r="Q208">
            <v>4227160.2231520414</v>
          </cell>
        </row>
        <row r="209">
          <cell r="Q209">
            <v>4339362.378907539</v>
          </cell>
        </row>
        <row r="210">
          <cell r="Q210">
            <v>4590310.7996465974</v>
          </cell>
        </row>
        <row r="211">
          <cell r="Q211">
            <v>4882149.6129618371</v>
          </cell>
        </row>
        <row r="212">
          <cell r="Q212">
            <v>5080251.4919984965</v>
          </cell>
        </row>
        <row r="213">
          <cell r="Q213">
            <v>5187809.7772213174</v>
          </cell>
        </row>
        <row r="214">
          <cell r="Q214">
            <v>5102853.7734227637</v>
          </cell>
        </row>
        <row r="215">
          <cell r="Q215">
            <v>4886406.0947256172</v>
          </cell>
        </row>
        <row r="216">
          <cell r="Q216">
            <v>4553921.1313475035</v>
          </cell>
        </row>
        <row r="217">
          <cell r="Q217">
            <v>4498831.9117789948</v>
          </cell>
        </row>
        <row r="218">
          <cell r="Q218">
            <v>4274235.7133012526</v>
          </cell>
        </row>
        <row r="219">
          <cell r="Q219">
            <v>4237545.6790443556</v>
          </cell>
        </row>
        <row r="220">
          <cell r="Q220">
            <v>4291938.6499128267</v>
          </cell>
        </row>
        <row r="221">
          <cell r="Q221">
            <v>4405015.2385673393</v>
          </cell>
        </row>
        <row r="222">
          <cell r="Q222">
            <v>4659051.8342490448</v>
          </cell>
        </row>
        <row r="223">
          <cell r="Q223">
            <v>4954603.9215713665</v>
          </cell>
        </row>
        <row r="224">
          <cell r="Q224">
            <v>5155345.2193667935</v>
          </cell>
        </row>
        <row r="225">
          <cell r="Q225">
            <v>5264045.1244587582</v>
          </cell>
        </row>
        <row r="226">
          <cell r="Q226">
            <v>5177813.7871799907</v>
          </cell>
        </row>
        <row r="227">
          <cell r="Q227">
            <v>4958023.2059357231</v>
          </cell>
        </row>
        <row r="228">
          <cell r="Q228">
            <v>4621705.5373790953</v>
          </cell>
        </row>
        <row r="229">
          <cell r="Q229">
            <v>4566497.4142117668</v>
          </cell>
        </row>
        <row r="230">
          <cell r="Q230">
            <v>4339683.1238491237</v>
          </cell>
        </row>
        <row r="231">
          <cell r="Q231">
            <v>4302979.7825906854</v>
          </cell>
        </row>
        <row r="232">
          <cell r="Q232">
            <v>4358400.2151244041</v>
          </cell>
        </row>
        <row r="233">
          <cell r="Q233">
            <v>4473300.2045939164</v>
          </cell>
        </row>
        <row r="234">
          <cell r="Q234">
            <v>4730862.3433770053</v>
          </cell>
        </row>
        <row r="235">
          <cell r="Q235">
            <v>5030556.9999545505</v>
          </cell>
        </row>
        <row r="236">
          <cell r="Q236">
            <v>5233985.3337077722</v>
          </cell>
        </row>
        <row r="237">
          <cell r="Q237">
            <v>5344850.4734122874</v>
          </cell>
        </row>
        <row r="238">
          <cell r="Q238">
            <v>5258303.1157160774</v>
          </cell>
        </row>
        <row r="239">
          <cell r="Q239">
            <v>5037135.1462099077</v>
          </cell>
        </row>
        <row r="240">
          <cell r="Q240">
            <v>4696449.861485756</v>
          </cell>
        </row>
        <row r="241">
          <cell r="Q241">
            <v>4640219.216264098</v>
          </cell>
        </row>
        <row r="242">
          <cell r="Q242">
            <v>4409793.2885498879</v>
          </cell>
        </row>
        <row r="243">
          <cell r="Q243">
            <v>4372946.9909845488</v>
          </cell>
        </row>
        <row r="244">
          <cell r="Q244">
            <v>4429750.8633933738</v>
          </cell>
        </row>
        <row r="245">
          <cell r="Q245">
            <v>4546643.5772153949</v>
          </cell>
        </row>
        <row r="246">
          <cell r="Q246">
            <v>4808137.6026827451</v>
          </cell>
        </row>
        <row r="247">
          <cell r="Q247">
            <v>5112182.9115226939</v>
          </cell>
        </row>
        <row r="248">
          <cell r="Q248">
            <v>5318998.7089467226</v>
          </cell>
        </row>
        <row r="249">
          <cell r="Q249">
            <v>5431532.3277810095</v>
          </cell>
        </row>
        <row r="250">
          <cell r="Q250">
            <v>5344140.0997522539</v>
          </cell>
        </row>
        <row r="251">
          <cell r="Q251">
            <v>5120259.8376805158</v>
          </cell>
        </row>
        <row r="252">
          <cell r="Q252">
            <v>4775848.0820902595</v>
          </cell>
        </row>
        <row r="253">
          <cell r="Q253">
            <v>4719451.7875362337</v>
          </cell>
        </row>
        <row r="254">
          <cell r="Q254">
            <v>4487375.8771101674</v>
          </cell>
        </row>
        <row r="255">
          <cell r="Q255">
            <v>4449674.8367422521</v>
          </cell>
        </row>
        <row r="256">
          <cell r="Q256">
            <v>4506478.5423426824</v>
          </cell>
        </row>
        <row r="257">
          <cell r="Q257">
            <v>4624018.6478076084</v>
          </cell>
        </row>
        <row r="258">
          <cell r="Q258">
            <v>4888333.673719286</v>
          </cell>
        </row>
        <row r="259">
          <cell r="Q259">
            <v>5195880.8395957304</v>
          </cell>
        </row>
        <row r="260">
          <cell r="Q260">
            <v>5405117.5377953704</v>
          </cell>
        </row>
        <row r="261">
          <cell r="Q261">
            <v>5518466.2683960591</v>
          </cell>
        </row>
        <row r="262">
          <cell r="Q262">
            <v>5429309.2306321496</v>
          </cell>
        </row>
        <row r="263">
          <cell r="Q263">
            <v>5201690.1068710294</v>
          </cell>
        </row>
        <row r="264">
          <cell r="Q264">
            <v>4852697.7075780481</v>
          </cell>
        </row>
        <row r="265">
          <cell r="Q265">
            <v>4795558.928774897</v>
          </cell>
        </row>
        <row r="266">
          <cell r="Q266">
            <v>4560202.6027354812</v>
          </cell>
        </row>
        <row r="267">
          <cell r="Q267">
            <v>4522393.3384084972</v>
          </cell>
        </row>
        <row r="268">
          <cell r="Q268">
            <v>4580309.7486307183</v>
          </cell>
        </row>
        <row r="269">
          <cell r="Q269">
            <v>4699960.1643936122</v>
          </cell>
        </row>
        <row r="270">
          <cell r="Q270">
            <v>4967622.3844482452</v>
          </cell>
        </row>
        <row r="271">
          <cell r="Q271">
            <v>5278907.0182842687</v>
          </cell>
        </row>
        <row r="272">
          <cell r="Q272">
            <v>5490600.8249440631</v>
          </cell>
        </row>
        <row r="273">
          <cell r="Q273">
            <v>5605368.9521642569</v>
          </cell>
        </row>
        <row r="274">
          <cell r="Q274">
            <v>5515243.6580945607</v>
          </cell>
        </row>
        <row r="275">
          <cell r="Q275">
            <v>5284768.4687089296</v>
          </cell>
        </row>
        <row r="276">
          <cell r="Q276">
            <v>4931764.6022123666</v>
          </cell>
        </row>
        <row r="277">
          <cell r="Q277">
            <v>4874280.1613109177</v>
          </cell>
        </row>
        <row r="278">
          <cell r="Q278">
            <v>4636407.8099262575</v>
          </cell>
        </row>
        <row r="279">
          <cell r="Q279">
            <v>4598455.2333565261</v>
          </cell>
        </row>
        <row r="280">
          <cell r="Q280">
            <v>4657328.6894710166</v>
          </cell>
        </row>
        <row r="281">
          <cell r="Q281">
            <v>4778967.8429830167</v>
          </cell>
        </row>
        <row r="282">
          <cell r="Q282">
            <v>5049860.6380271362</v>
          </cell>
        </row>
        <row r="283">
          <cell r="Q283">
            <v>5364833.1611680929</v>
          </cell>
        </row>
        <row r="284">
          <cell r="Q284">
            <v>5578916.4990591891</v>
          </cell>
        </row>
        <row r="285">
          <cell r="Q285">
            <v>5695098.5833144151</v>
          </cell>
        </row>
        <row r="286">
          <cell r="Q286">
            <v>5603800.5528017133</v>
          </cell>
        </row>
        <row r="287">
          <cell r="Q287">
            <v>5370833.1019069655</v>
          </cell>
        </row>
        <row r="288">
          <cell r="Q288">
            <v>5012773.6481121136</v>
          </cell>
        </row>
        <row r="289">
          <cell r="Q289">
            <v>4953881.226171772</v>
          </cell>
        </row>
        <row r="290">
          <cell r="Q290">
            <v>4711537.3301800815</v>
          </cell>
        </row>
        <row r="291">
          <cell r="Q291">
            <v>4673604.0126232281</v>
          </cell>
        </row>
        <row r="292">
          <cell r="Q292">
            <v>4734099.2336215526</v>
          </cell>
        </row>
        <row r="293">
          <cell r="Q293">
            <v>4858475.8360156864</v>
          </cell>
        </row>
        <row r="294">
          <cell r="Q294">
            <v>5133142.0986012192</v>
          </cell>
        </row>
        <row r="295">
          <cell r="Q295">
            <v>5451950.2392280018</v>
          </cell>
        </row>
        <row r="296">
          <cell r="Q296">
            <v>5669092.7267732285</v>
          </cell>
        </row>
        <row r="297">
          <cell r="Q297">
            <v>5786050.9540057974</v>
          </cell>
        </row>
        <row r="298">
          <cell r="Q298">
            <v>5693158.3926255507</v>
          </cell>
        </row>
        <row r="299">
          <cell r="Q299">
            <v>5455808.3270162772</v>
          </cell>
        </row>
        <row r="300">
          <cell r="Q300">
            <v>5094386.8017506702</v>
          </cell>
        </row>
        <row r="301">
          <cell r="Q301">
            <v>5036119.1495847227</v>
          </cell>
        </row>
        <row r="302">
          <cell r="Q302">
            <v>4792788.4801906552</v>
          </cell>
        </row>
        <row r="303">
          <cell r="Q303">
            <v>4754751.1159700165</v>
          </cell>
        </row>
        <row r="304">
          <cell r="Q304">
            <v>4815892.1609176649</v>
          </cell>
        </row>
        <row r="305">
          <cell r="Q305">
            <v>4941586.9838083982</v>
          </cell>
        </row>
        <row r="306">
          <cell r="Q306">
            <v>5219705.7605134901</v>
          </cell>
        </row>
        <row r="307">
          <cell r="Q307">
            <v>5542767.8430309212</v>
          </cell>
        </row>
        <row r="308">
          <cell r="Q308">
            <v>5762748.4293672154</v>
          </cell>
        </row>
        <row r="309">
          <cell r="Q309">
            <v>5881620.0793252084</v>
          </cell>
        </row>
        <row r="310">
          <cell r="Q310">
            <v>5788179.6631737789</v>
          </cell>
        </row>
        <row r="311">
          <cell r="Q311">
            <v>5548159.110658519</v>
          </cell>
        </row>
        <row r="312">
          <cell r="Q312">
            <v>5183443.0434714397</v>
          </cell>
        </row>
        <row r="313">
          <cell r="Q313">
            <v>5125597.0404784903</v>
          </cell>
        </row>
        <row r="314">
          <cell r="Q314">
            <v>4881046.9819653612</v>
          </cell>
        </row>
        <row r="315">
          <cell r="Q315">
            <v>4842843.6198961986</v>
          </cell>
        </row>
        <row r="316">
          <cell r="Q316">
            <v>4904673.1802386474</v>
          </cell>
        </row>
        <row r="317">
          <cell r="Q317">
            <v>5031968.6539860945</v>
          </cell>
        </row>
        <row r="318">
          <cell r="Q318">
            <v>5313404.7670596177</v>
          </cell>
        </row>
        <row r="319">
          <cell r="Q319">
            <v>5640410.3878599247</v>
          </cell>
        </row>
        <row r="320">
          <cell r="Q320">
            <v>5863147.5961809661</v>
          </cell>
        </row>
        <row r="321">
          <cell r="Q321">
            <v>5983400.1378871603</v>
          </cell>
        </row>
        <row r="322">
          <cell r="Q322">
            <v>5888569.5625177221</v>
          </cell>
        </row>
        <row r="323">
          <cell r="Q323">
            <v>5645948.4945479259</v>
          </cell>
        </row>
        <row r="324">
          <cell r="Q324">
            <v>5275909.1859131427</v>
          </cell>
        </row>
        <row r="325">
          <cell r="Q325">
            <v>5216239.6336886352</v>
          </cell>
        </row>
        <row r="326">
          <cell r="Q326">
            <v>4967744.8266453147</v>
          </cell>
        </row>
        <row r="327">
          <cell r="Q327">
            <v>4927898.4966978235</v>
          </cell>
        </row>
        <row r="328">
          <cell r="Q328">
            <v>4989357.4384670854</v>
          </cell>
        </row>
        <row r="329">
          <cell r="Q329">
            <v>5116814.8520794073</v>
          </cell>
        </row>
        <row r="330">
          <cell r="Q330">
            <v>5400713.5688277939</v>
          </cell>
        </row>
        <row r="331">
          <cell r="Q331">
            <v>5730765.7322619036</v>
          </cell>
        </row>
        <row r="332">
          <cell r="Q332">
            <v>5955294.8646806302</v>
          </cell>
        </row>
        <row r="333">
          <cell r="Q333">
            <v>6076053.9984242851</v>
          </cell>
        </row>
        <row r="334">
          <cell r="Q334">
            <v>5979287.5918769455</v>
          </cell>
        </row>
        <row r="335">
          <cell r="Q335">
            <v>5732628.4772126237</v>
          </cell>
        </row>
        <row r="336">
          <cell r="Q336">
            <v>5358062.2861206057</v>
          </cell>
        </row>
        <row r="337">
          <cell r="Q337">
            <v>5297554.9215053041</v>
          </cell>
        </row>
        <row r="338">
          <cell r="Q338">
            <v>5046406.6638521217</v>
          </cell>
        </row>
        <row r="339">
          <cell r="Q339">
            <v>5005413.5839756588</v>
          </cell>
        </row>
        <row r="340">
          <cell r="Q340">
            <v>5066715.0334715582</v>
          </cell>
        </row>
        <row r="341">
          <cell r="Q341">
            <v>5194400.6317923907</v>
          </cell>
        </row>
        <row r="342">
          <cell r="Q342">
            <v>5481125.9259536089</v>
          </cell>
        </row>
        <row r="343">
          <cell r="Q343">
            <v>5814846.6733568152</v>
          </cell>
        </row>
        <row r="344">
          <cell r="Q344">
            <v>6041504.4942484125</v>
          </cell>
        </row>
        <row r="345">
          <cell r="Q345">
            <v>6163924.5712647205</v>
          </cell>
        </row>
        <row r="346">
          <cell r="Q346">
            <v>6066327.7779388698</v>
          </cell>
        </row>
        <row r="347">
          <cell r="Q347">
            <v>5817515.8627457488</v>
          </cell>
        </row>
        <row r="348">
          <cell r="Q348">
            <v>5438471.3688866822</v>
          </cell>
        </row>
        <row r="349">
          <cell r="Q349">
            <v>5376935.1667298181</v>
          </cell>
        </row>
        <row r="350">
          <cell r="Q350">
            <v>5122280.7340435684</v>
          </cell>
        </row>
        <row r="351">
          <cell r="Q351">
            <v>5081006.4784821989</v>
          </cell>
        </row>
        <row r="352">
          <cell r="Q352">
            <v>5143358.0998720294</v>
          </cell>
        </row>
        <row r="353">
          <cell r="Q353">
            <v>5273056.8613422392</v>
          </cell>
        </row>
        <row r="354">
          <cell r="Q354">
            <v>5563063.5844313856</v>
          </cell>
        </row>
        <row r="355">
          <cell r="Q355">
            <v>5900373.6667112084</v>
          </cell>
        </row>
        <row r="356">
          <cell r="Q356">
            <v>6129403.2027402809</v>
          </cell>
        </row>
        <row r="357">
          <cell r="Q357">
            <v>6253056.1360395951</v>
          </cell>
        </row>
        <row r="358">
          <cell r="Q358">
            <v>6154427.9159791172</v>
          </cell>
        </row>
        <row r="359">
          <cell r="Q359">
            <v>5902521.8879224341</v>
          </cell>
        </row>
        <row r="360">
          <cell r="Q360">
            <v>5519876.1736814203</v>
          </cell>
        </row>
        <row r="361">
          <cell r="Q361">
            <v>5458278.3413492534</v>
          </cell>
        </row>
        <row r="362">
          <cell r="Q362">
            <v>5201935.7871825024</v>
          </cell>
        </row>
        <row r="363">
          <cell r="Q363">
            <v>5160104.7994228648</v>
          </cell>
        </row>
        <row r="364">
          <cell r="Q364">
            <v>5222852.8672187049</v>
          </cell>
        </row>
        <row r="365">
          <cell r="Q365">
            <v>5353223.8153667217</v>
          </cell>
        </row>
        <row r="366">
          <cell r="Q366">
            <v>5646727.4176511923</v>
          </cell>
        </row>
        <row r="367">
          <cell r="Q367">
            <v>5988369.940669992</v>
          </cell>
        </row>
        <row r="368">
          <cell r="Q368">
            <v>6220777.5709079159</v>
          </cell>
        </row>
        <row r="369">
          <cell r="Q369">
            <v>6346182.4752687551</v>
          </cell>
        </row>
        <row r="370">
          <cell r="Q370">
            <v>6246404.7731021652</v>
          </cell>
        </row>
        <row r="371">
          <cell r="Q371">
            <v>5992661.6030055843</v>
          </cell>
        </row>
        <row r="372">
          <cell r="Q372">
            <v>5604491.4102619719</v>
          </cell>
        </row>
        <row r="373">
          <cell r="Q373">
            <v>5540784.3748310497</v>
          </cell>
        </row>
        <row r="374">
          <cell r="Q374">
            <v>5279165.7999200746</v>
          </cell>
        </row>
        <row r="375">
          <cell r="Q375">
            <v>5236952.8851540023</v>
          </cell>
        </row>
        <row r="376">
          <cell r="Q376">
            <v>5300955.8726869626</v>
          </cell>
        </row>
        <row r="377">
          <cell r="Q377">
            <v>5433772.7156753214</v>
          </cell>
        </row>
        <row r="378">
          <cell r="Q378">
            <v>5730160.7433882114</v>
          </cell>
        </row>
        <row r="379">
          <cell r="Q379">
            <v>6074862.0562019991</v>
          </cell>
        </row>
        <row r="380">
          <cell r="Q380">
            <v>6308512.7479218431</v>
          </cell>
        </row>
        <row r="381">
          <cell r="Q381">
            <v>6435554.1404966088</v>
          </cell>
        </row>
        <row r="382">
          <cell r="Q382">
            <v>6335431.0315375393</v>
          </cell>
        </row>
        <row r="383">
          <cell r="Q383">
            <v>6079810.3303021789</v>
          </cell>
        </row>
        <row r="384">
          <cell r="Q384">
            <v>5687893.5101091936</v>
          </cell>
        </row>
        <row r="385">
          <cell r="Q385">
            <v>5623628.1104205633</v>
          </cell>
        </row>
        <row r="386">
          <cell r="Q386">
            <v>5359660.1913968185</v>
          </cell>
        </row>
        <row r="387">
          <cell r="Q387">
            <v>5316744.6681725653</v>
          </cell>
        </row>
        <row r="388">
          <cell r="Q388">
            <v>5381242.4731329335</v>
          </cell>
        </row>
        <row r="389">
          <cell r="Q389">
            <v>5514770.8873728374</v>
          </cell>
        </row>
        <row r="390">
          <cell r="Q390">
            <v>5814853.4252462294</v>
          </cell>
        </row>
        <row r="391">
          <cell r="Q391">
            <v>6163917.1569009405</v>
          </cell>
        </row>
        <row r="392">
          <cell r="Q392">
            <v>6401271.3147068052</v>
          </cell>
        </row>
        <row r="393">
          <cell r="Q393">
            <v>6529567.3719377499</v>
          </cell>
        </row>
        <row r="394">
          <cell r="Q394">
            <v>6428021.1521790056</v>
          </cell>
        </row>
        <row r="395">
          <cell r="Q395">
            <v>6168905.1080726692</v>
          </cell>
        </row>
        <row r="396">
          <cell r="Q396">
            <v>5773147.0957634589</v>
          </cell>
        </row>
        <row r="397">
          <cell r="Q397">
            <v>5708769.940926047</v>
          </cell>
        </row>
        <row r="398">
          <cell r="Q398">
            <v>5442980.2579601863</v>
          </cell>
        </row>
        <row r="399">
          <cell r="Q399">
            <v>5399580.0318006156</v>
          </cell>
        </row>
        <row r="400">
          <cell r="Q400">
            <v>5464345.1430919347</v>
          </cell>
        </row>
        <row r="401">
          <cell r="Q401">
            <v>5599237.1662652651</v>
          </cell>
        </row>
        <row r="402">
          <cell r="Q402">
            <v>5901696.3126941109</v>
          </cell>
        </row>
        <row r="403">
          <cell r="Q403">
            <v>6253703.3553728769</v>
          </cell>
        </row>
        <row r="404">
          <cell r="Q404">
            <v>6492362.3863702351</v>
          </cell>
        </row>
        <row r="405">
          <cell r="Q405">
            <v>6621866.2930273153</v>
          </cell>
        </row>
        <row r="406">
          <cell r="Q406">
            <v>6519194.5977582652</v>
          </cell>
        </row>
        <row r="407">
          <cell r="Q407">
            <v>6257678.3018517504</v>
          </cell>
        </row>
        <row r="408">
          <cell r="Q408">
            <v>5856974.7619675202</v>
          </cell>
        </row>
        <row r="409">
          <cell r="Q409">
            <v>5791180.4793552859</v>
          </cell>
        </row>
        <row r="410">
          <cell r="Q410">
            <v>5520679.962885499</v>
          </cell>
        </row>
        <row r="411">
          <cell r="Q411">
            <v>5477773.2422592696</v>
          </cell>
        </row>
        <row r="412">
          <cell r="Q412">
            <v>5544597.4171688138</v>
          </cell>
        </row>
        <row r="413">
          <cell r="Q413">
            <v>5683300.2976021646</v>
          </cell>
        </row>
        <row r="414">
          <cell r="Q414">
            <v>5988902.6702502687</v>
          </cell>
        </row>
        <row r="415">
          <cell r="Q415">
            <v>6343810.6102356007</v>
          </cell>
        </row>
        <row r="416">
          <cell r="Q416">
            <v>6584207.0006674426</v>
          </cell>
        </row>
        <row r="417">
          <cell r="Q417">
            <v>6714310.1310532829</v>
          </cell>
        </row>
        <row r="418">
          <cell r="Q418">
            <v>6610271.988652695</v>
          </cell>
        </row>
        <row r="419">
          <cell r="Q419">
            <v>6344888.4617197281</v>
          </cell>
        </row>
        <row r="420">
          <cell r="Q420">
            <v>5940821.3899440784</v>
          </cell>
        </row>
        <row r="421">
          <cell r="Q421">
            <v>5875149.0266781189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8"/>
  <sheetViews>
    <sheetView tabSelected="1" zoomScaleNormal="100" zoomScaleSheetLayoutView="100" workbookViewId="0">
      <pane xSplit="2" ySplit="5" topLeftCell="C9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1" max="1" width="11.109375" customWidth="1"/>
    <col min="7" max="7" width="2.6640625" customWidth="1"/>
    <col min="8" max="8" width="10" style="1" customWidth="1"/>
    <col min="9" max="9" width="10" customWidth="1"/>
    <col min="10" max="10" width="10.88671875" customWidth="1"/>
    <col min="11" max="11" width="11.5546875" customWidth="1"/>
    <col min="12" max="12" width="11" customWidth="1"/>
    <col min="13" max="14" width="10.88671875" customWidth="1"/>
    <col min="15" max="15" width="2.6640625" customWidth="1"/>
    <col min="16" max="16" width="10" style="1" customWidth="1"/>
    <col min="17" max="17" width="12" customWidth="1"/>
    <col min="18" max="18" width="12.44140625" customWidth="1"/>
    <col min="19" max="19" width="11.5546875" customWidth="1"/>
    <col min="20" max="20" width="11" customWidth="1"/>
    <col min="21" max="22" width="10.88671875" customWidth="1"/>
    <col min="23" max="23" width="2.6640625" customWidth="1"/>
    <col min="24" max="24" width="10" style="1" customWidth="1"/>
    <col min="25" max="25" width="12" customWidth="1"/>
    <col min="26" max="26" width="12.44140625" customWidth="1"/>
    <col min="27" max="27" width="11.5546875" customWidth="1"/>
    <col min="28" max="28" width="11" customWidth="1"/>
    <col min="29" max="29" width="17.88671875" customWidth="1"/>
    <col min="30" max="30" width="13.33203125" customWidth="1"/>
    <col min="31" max="31" width="2.6640625" customWidth="1"/>
    <col min="32" max="32" width="11.5546875" bestFit="1" customWidth="1"/>
    <col min="33" max="33" width="12.109375" customWidth="1"/>
    <col min="34" max="34" width="10.6640625" customWidth="1"/>
    <col min="35" max="35" width="12" style="132" customWidth="1"/>
    <col min="36" max="36" width="2.6640625" customWidth="1"/>
    <col min="37" max="37" width="10.109375" customWidth="1"/>
    <col min="38" max="38" width="2.6640625" customWidth="1"/>
    <col min="39" max="39" width="10" customWidth="1"/>
    <col min="40" max="40" width="12.88671875" style="1" customWidth="1"/>
  </cols>
  <sheetData>
    <row r="1" spans="1:40" x14ac:dyDescent="0.3">
      <c r="A1" s="1" t="s">
        <v>37</v>
      </c>
    </row>
    <row r="2" spans="1:40" x14ac:dyDescent="0.3">
      <c r="A2" s="1" t="s">
        <v>36</v>
      </c>
    </row>
    <row r="4" spans="1:40" ht="15" thickBot="1" x14ac:dyDescent="0.35">
      <c r="C4" s="139" t="s">
        <v>30</v>
      </c>
      <c r="D4" s="139"/>
      <c r="E4" s="139"/>
      <c r="F4" s="139"/>
      <c r="H4" s="136" t="s">
        <v>25</v>
      </c>
      <c r="I4" s="136"/>
      <c r="J4" s="136"/>
      <c r="K4" s="136"/>
      <c r="L4" s="136"/>
      <c r="M4" s="136"/>
      <c r="N4" s="136"/>
      <c r="P4" s="137" t="s">
        <v>26</v>
      </c>
      <c r="Q4" s="137" t="s">
        <v>10</v>
      </c>
      <c r="R4" s="137"/>
      <c r="S4" s="137"/>
      <c r="T4" s="137"/>
      <c r="U4" s="137"/>
      <c r="V4" s="137"/>
      <c r="X4" s="138" t="s">
        <v>27</v>
      </c>
      <c r="Y4" s="138" t="s">
        <v>11</v>
      </c>
      <c r="Z4" s="138"/>
      <c r="AA4" s="138"/>
      <c r="AB4" s="138"/>
      <c r="AC4" s="138"/>
      <c r="AD4" s="138"/>
      <c r="AF4" s="137" t="s">
        <v>35</v>
      </c>
      <c r="AG4" s="137"/>
      <c r="AH4" s="137"/>
      <c r="AI4" s="137"/>
    </row>
    <row r="5" spans="1:40" s="5" customFormat="1" ht="43.2" x14ac:dyDescent="0.3">
      <c r="A5" s="6" t="s">
        <v>1</v>
      </c>
      <c r="B5" s="6" t="s">
        <v>2</v>
      </c>
      <c r="C5" s="55" t="s">
        <v>8</v>
      </c>
      <c r="D5" s="55" t="s">
        <v>9</v>
      </c>
      <c r="E5" s="55" t="s">
        <v>6</v>
      </c>
      <c r="F5" s="55" t="s">
        <v>7</v>
      </c>
      <c r="H5" s="69" t="s">
        <v>3</v>
      </c>
      <c r="I5" s="69" t="s">
        <v>8</v>
      </c>
      <c r="J5" s="69" t="s">
        <v>9</v>
      </c>
      <c r="K5" s="69" t="s">
        <v>4</v>
      </c>
      <c r="L5" s="69" t="s">
        <v>5</v>
      </c>
      <c r="M5" s="69" t="s">
        <v>6</v>
      </c>
      <c r="N5" s="69" t="s">
        <v>7</v>
      </c>
      <c r="P5" s="87" t="s">
        <v>3</v>
      </c>
      <c r="Q5" s="87" t="s">
        <v>8</v>
      </c>
      <c r="R5" s="87" t="s">
        <v>9</v>
      </c>
      <c r="S5" s="87" t="s">
        <v>4</v>
      </c>
      <c r="T5" s="87" t="s">
        <v>5</v>
      </c>
      <c r="U5" s="87" t="s">
        <v>6</v>
      </c>
      <c r="V5" s="87" t="s">
        <v>7</v>
      </c>
      <c r="X5" s="55" t="s">
        <v>3</v>
      </c>
      <c r="Y5" s="55" t="s">
        <v>8</v>
      </c>
      <c r="Z5" s="55" t="s">
        <v>9</v>
      </c>
      <c r="AA5" s="55" t="s">
        <v>4</v>
      </c>
      <c r="AB5" s="55" t="s">
        <v>5</v>
      </c>
      <c r="AC5" s="55" t="s">
        <v>6</v>
      </c>
      <c r="AD5" s="55" t="s">
        <v>7</v>
      </c>
      <c r="AF5" s="87" t="s">
        <v>8</v>
      </c>
      <c r="AG5" s="87" t="s">
        <v>9</v>
      </c>
      <c r="AH5" s="87" t="s">
        <v>6</v>
      </c>
      <c r="AI5" s="127" t="s">
        <v>7</v>
      </c>
      <c r="AK5" s="4"/>
      <c r="AM5" s="116" t="s">
        <v>34</v>
      </c>
      <c r="AN5" s="4" t="s">
        <v>7</v>
      </c>
    </row>
    <row r="6" spans="1:40" x14ac:dyDescent="0.3">
      <c r="A6" s="2">
        <v>2010</v>
      </c>
      <c r="B6" s="2">
        <v>1</v>
      </c>
      <c r="C6" s="56">
        <f>+[1]DATA_2013!I122</f>
        <v>13926.18</v>
      </c>
      <c r="D6" s="57"/>
      <c r="E6" s="103">
        <f>+[2]Err!D122</f>
        <v>13849.0082087218</v>
      </c>
      <c r="F6" s="58"/>
      <c r="H6" s="70">
        <f>+[3]Err!$C122</f>
        <v>1140.4037048759301</v>
      </c>
      <c r="I6" s="71">
        <f>+[1]DATA_2013!J122</f>
        <v>443187.109</v>
      </c>
      <c r="J6" s="71"/>
      <c r="K6" s="70">
        <f>+[3]Err!$D122</f>
        <v>1113.3897819577801</v>
      </c>
      <c r="L6" s="84">
        <f>+[4]Err!$D122</f>
        <v>390275.02869775199</v>
      </c>
      <c r="M6" s="85">
        <f>+L6*K6/1000</f>
        <v>434528.22910535644</v>
      </c>
      <c r="N6" s="73"/>
      <c r="P6" s="88">
        <f>+[5]Err!$C122</f>
        <v>19199.2963307381</v>
      </c>
      <c r="Q6" s="89">
        <f>+[1]DATA_2013!K122</f>
        <v>1940722.4709999999</v>
      </c>
      <c r="R6" s="89"/>
      <c r="S6" s="112">
        <f>+[5]Err!$D122</f>
        <v>18437.167200185399</v>
      </c>
      <c r="T6" s="90">
        <f>+[6]Err!$D98</f>
        <v>99689.901532813004</v>
      </c>
      <c r="U6" s="112">
        <f>+T6*S6/1000</f>
        <v>1837999.3827304922</v>
      </c>
      <c r="V6" s="91"/>
      <c r="X6" s="59">
        <f>+[7]Err!$C122</f>
        <v>348327.84635645302</v>
      </c>
      <c r="Y6" s="57">
        <f>+[1]DATA_2013!L122</f>
        <v>1190236.2509999999</v>
      </c>
      <c r="Z6" s="57"/>
      <c r="AA6" s="57">
        <f>+[7]Err!$D122</f>
        <v>343265.57331317</v>
      </c>
      <c r="AB6" s="57">
        <f>+[8]Err!$D86</f>
        <v>3378.93473960764</v>
      </c>
      <c r="AC6" s="103">
        <f>+AB6*AA6/1000</f>
        <v>1159871.9705792035</v>
      </c>
      <c r="AD6" s="103"/>
      <c r="AF6" s="89">
        <f t="shared" ref="AF6:AF51" si="0">+Y6+Q6+I6+C6</f>
        <v>3588072.0110000004</v>
      </c>
      <c r="AG6" s="89"/>
      <c r="AH6" s="112">
        <f t="shared" ref="AH6:AH65" si="1">+AC6+U6+M6+E6</f>
        <v>3446248.5906237741</v>
      </c>
      <c r="AI6" s="128"/>
      <c r="AM6" s="51">
        <f>+'[9]Commercial Sales Model'!$Q50</f>
        <v>3588072.0110000004</v>
      </c>
      <c r="AN6" s="52"/>
    </row>
    <row r="7" spans="1:40" x14ac:dyDescent="0.3">
      <c r="A7" s="2">
        <v>2010</v>
      </c>
      <c r="B7" s="2">
        <v>2</v>
      </c>
      <c r="C7" s="56">
        <f>+[1]DATA_2013!I123</f>
        <v>13401.045</v>
      </c>
      <c r="D7" s="57"/>
      <c r="E7" s="103">
        <f>+[2]Err!D123</f>
        <v>13839.8787941354</v>
      </c>
      <c r="F7" s="58"/>
      <c r="H7" s="70">
        <f>+[3]Err!$C123</f>
        <v>996.69529060205195</v>
      </c>
      <c r="I7" s="71">
        <f>+[1]DATA_2013!J123</f>
        <v>387237.05099999998</v>
      </c>
      <c r="J7" s="71"/>
      <c r="K7" s="70">
        <f>+[3]Err!$D123</f>
        <v>1061.15173752995</v>
      </c>
      <c r="L7" s="84">
        <f>+[4]Err!$D123</f>
        <v>388836.384679284</v>
      </c>
      <c r="M7" s="85">
        <f t="shared" ref="M7:M70" si="2">+L7*K7/1000</f>
        <v>412614.40521728626</v>
      </c>
      <c r="N7" s="73"/>
      <c r="P7" s="88">
        <f>+[5]Err!$C123</f>
        <v>17075.841077560999</v>
      </c>
      <c r="Q7" s="89">
        <f>+[1]DATA_2013!K123</f>
        <v>1725394.21</v>
      </c>
      <c r="R7" s="89"/>
      <c r="S7" s="112">
        <f>+[5]Err!$D123</f>
        <v>17822.900523512599</v>
      </c>
      <c r="T7" s="90">
        <f>+[6]Err!$D99</f>
        <v>101463.82687306299</v>
      </c>
      <c r="U7" s="112">
        <f t="shared" ref="U7:U70" si="3">+T7*S7/1000</f>
        <v>1808379.6930935062</v>
      </c>
      <c r="V7" s="91"/>
      <c r="X7" s="59">
        <f>+[7]Err!$C123</f>
        <v>314938.68901903398</v>
      </c>
      <c r="Y7" s="57">
        <f>+[1]DATA_2013!L123</f>
        <v>1075515.6229999999</v>
      </c>
      <c r="Z7" s="57"/>
      <c r="AA7" s="57">
        <f>+[7]Err!$D123</f>
        <v>330164.06383245002</v>
      </c>
      <c r="AB7" s="57">
        <f>+[8]Err!$D87</f>
        <v>3434.8246231734502</v>
      </c>
      <c r="AC7" s="103">
        <f t="shared" ref="AC7:AC70" si="4">+AB7*AA7/1000</f>
        <v>1134055.65613871</v>
      </c>
      <c r="AD7" s="103"/>
      <c r="AF7" s="89">
        <f t="shared" si="0"/>
        <v>3201547.9289999995</v>
      </c>
      <c r="AG7" s="89"/>
      <c r="AH7" s="112">
        <f t="shared" si="1"/>
        <v>3368889.6332436381</v>
      </c>
      <c r="AI7" s="128"/>
      <c r="AM7" s="51">
        <f>+'[9]Commercial Sales Model'!$Q51</f>
        <v>3201547.929</v>
      </c>
      <c r="AN7" s="52"/>
    </row>
    <row r="8" spans="1:40" x14ac:dyDescent="0.3">
      <c r="A8" s="2">
        <v>2010</v>
      </c>
      <c r="B8" s="2">
        <v>3</v>
      </c>
      <c r="C8" s="56">
        <f>+[1]DATA_2013!I124</f>
        <v>14456.977000000001</v>
      </c>
      <c r="D8" s="57"/>
      <c r="E8" s="103">
        <f>+[2]Err!D124</f>
        <v>13859.7847523778</v>
      </c>
      <c r="F8" s="58"/>
      <c r="H8" s="70">
        <f>+[3]Err!$C124</f>
        <v>954.82567024231901</v>
      </c>
      <c r="I8" s="71">
        <f>+[1]DATA_2013!J124</f>
        <v>371891.23100000003</v>
      </c>
      <c r="J8" s="71"/>
      <c r="K8" s="70">
        <f>+[3]Err!$D124</f>
        <v>1003.35869100363</v>
      </c>
      <c r="L8" s="84">
        <f>+[4]Err!$D124</f>
        <v>388951.046906868</v>
      </c>
      <c r="M8" s="85">
        <f t="shared" si="2"/>
        <v>390257.41328896658</v>
      </c>
      <c r="N8" s="73"/>
      <c r="P8" s="88">
        <f>+[5]Err!$C124</f>
        <v>16345.210205296</v>
      </c>
      <c r="Q8" s="89">
        <f>+[1]DATA_2013!K124</f>
        <v>1648087.5449999999</v>
      </c>
      <c r="R8" s="89"/>
      <c r="S8" s="112">
        <f>+[5]Err!$D124</f>
        <v>17651.8686205628</v>
      </c>
      <c r="T8" s="90">
        <f>+[6]Err!$D100</f>
        <v>101065.092165971</v>
      </c>
      <c r="U8" s="112">
        <f t="shared" si="3"/>
        <v>1783987.7290387908</v>
      </c>
      <c r="V8" s="91"/>
      <c r="X8" s="59">
        <f>+[7]Err!$C124</f>
        <v>303994.43894582702</v>
      </c>
      <c r="Y8" s="57">
        <f>+[1]DATA_2013!L124</f>
        <v>1038141.009</v>
      </c>
      <c r="Z8" s="57"/>
      <c r="AA8" s="57">
        <f>+[7]Err!$D124</f>
        <v>324185.40881847701</v>
      </c>
      <c r="AB8" s="57">
        <f>+[8]Err!$D88</f>
        <v>3406.1520446804702</v>
      </c>
      <c r="AC8" s="103">
        <f t="shared" si="4"/>
        <v>1104224.7931026297</v>
      </c>
      <c r="AD8" s="103"/>
      <c r="AF8" s="89">
        <f t="shared" si="0"/>
        <v>3072576.7620000001</v>
      </c>
      <c r="AG8" s="89"/>
      <c r="AH8" s="112">
        <f t="shared" si="1"/>
        <v>3292329.7201827648</v>
      </c>
      <c r="AI8" s="128"/>
      <c r="AM8" s="51">
        <f>+'[9]Commercial Sales Model'!$Q52</f>
        <v>3072576.7620000001</v>
      </c>
      <c r="AN8" s="52"/>
    </row>
    <row r="9" spans="1:40" x14ac:dyDescent="0.3">
      <c r="A9" s="2">
        <v>2010</v>
      </c>
      <c r="B9" s="2">
        <v>4</v>
      </c>
      <c r="C9" s="56">
        <f>+[1]DATA_2013!I125</f>
        <v>13366.768</v>
      </c>
      <c r="D9" s="57"/>
      <c r="E9" s="103">
        <f>+[2]Err!D125</f>
        <v>13674.5992194881</v>
      </c>
      <c r="F9" s="58"/>
      <c r="H9" s="70">
        <f>+[3]Err!$C125</f>
        <v>997.27257031296097</v>
      </c>
      <c r="I9" s="71">
        <f>+[1]DATA_2013!J125</f>
        <v>388729.86700000003</v>
      </c>
      <c r="J9" s="71"/>
      <c r="K9" s="70">
        <f>+[3]Err!$D125</f>
        <v>994.09078958528301</v>
      </c>
      <c r="L9" s="84">
        <f>+[4]Err!$D125</f>
        <v>390151.98020910099</v>
      </c>
      <c r="M9" s="85">
        <f t="shared" si="2"/>
        <v>387846.49006432696</v>
      </c>
      <c r="N9" s="73"/>
      <c r="P9" s="88">
        <f>+[5]Err!$C125</f>
        <v>17431.200929013801</v>
      </c>
      <c r="Q9" s="89">
        <f>+[1]DATA_2013!K125</f>
        <v>1756228.3559999999</v>
      </c>
      <c r="R9" s="89"/>
      <c r="S9" s="112">
        <f>+[5]Err!$D125</f>
        <v>17939.0534514834</v>
      </c>
      <c r="T9" s="90">
        <f>+[6]Err!$D101</f>
        <v>100835.956862413</v>
      </c>
      <c r="U9" s="112">
        <f t="shared" si="3"/>
        <v>1808901.6199863013</v>
      </c>
      <c r="V9" s="91"/>
      <c r="X9" s="59">
        <f>+[7]Err!$C125</f>
        <v>317989.18110005802</v>
      </c>
      <c r="Y9" s="57">
        <f>+[1]DATA_2013!L125</f>
        <v>1086887.0209999999</v>
      </c>
      <c r="Z9" s="57"/>
      <c r="AA9" s="57">
        <f>+[7]Err!$D125</f>
        <v>323210.14980014297</v>
      </c>
      <c r="AB9" s="57">
        <f>+[8]Err!$D89</f>
        <v>3422.23331237708</v>
      </c>
      <c r="AC9" s="103">
        <f t="shared" si="4"/>
        <v>1106100.5415444355</v>
      </c>
      <c r="AD9" s="103"/>
      <c r="AF9" s="89">
        <f t="shared" si="0"/>
        <v>3245212.0120000001</v>
      </c>
      <c r="AG9" s="89"/>
      <c r="AH9" s="112">
        <f t="shared" si="1"/>
        <v>3316523.250814552</v>
      </c>
      <c r="AI9" s="128"/>
      <c r="AM9" s="51">
        <f>+'[9]Commercial Sales Model'!$Q53</f>
        <v>3245212.0120000001</v>
      </c>
      <c r="AN9" s="52"/>
    </row>
    <row r="10" spans="1:40" x14ac:dyDescent="0.3">
      <c r="A10" s="2">
        <v>2010</v>
      </c>
      <c r="B10" s="2">
        <v>5</v>
      </c>
      <c r="C10" s="56">
        <f>+[1]DATA_2013!I126</f>
        <v>14459.269</v>
      </c>
      <c r="D10" s="57"/>
      <c r="E10" s="103">
        <f>+[2]Err!D126</f>
        <v>13996.9981236855</v>
      </c>
      <c r="F10" s="58"/>
      <c r="H10" s="70">
        <f>+[3]Err!$C126</f>
        <v>1162.3781735321299</v>
      </c>
      <c r="I10" s="71">
        <f>+[1]DATA_2013!J126</f>
        <v>453491.38299999997</v>
      </c>
      <c r="J10" s="71"/>
      <c r="K10" s="70">
        <f>+[3]Err!$D126</f>
        <v>1164.5402242898799</v>
      </c>
      <c r="L10" s="84">
        <f>+[4]Err!$D126</f>
        <v>390158.70553003601</v>
      </c>
      <c r="M10" s="85">
        <f t="shared" si="2"/>
        <v>454355.50644659734</v>
      </c>
      <c r="N10" s="73"/>
      <c r="P10" s="88">
        <f>+[5]Err!$C126</f>
        <v>19912.084397430299</v>
      </c>
      <c r="Q10" s="89">
        <f>+[1]DATA_2013!K126</f>
        <v>2008492.129</v>
      </c>
      <c r="R10" s="89"/>
      <c r="S10" s="112">
        <f>+[5]Err!$D126</f>
        <v>19864.415058403902</v>
      </c>
      <c r="T10" s="90">
        <f>+[6]Err!$D102</f>
        <v>100757.133759513</v>
      </c>
      <c r="U10" s="112">
        <f t="shared" si="3"/>
        <v>2001481.5250940861</v>
      </c>
      <c r="V10" s="91"/>
      <c r="X10" s="59">
        <f>+[7]Err!$C126</f>
        <v>352445.58066394902</v>
      </c>
      <c r="Y10" s="57">
        <f>+[1]DATA_2013!L126</f>
        <v>1210298.1240000001</v>
      </c>
      <c r="Z10" s="57"/>
      <c r="AA10" s="57">
        <f>+[7]Err!$D126</f>
        <v>348746.08813788102</v>
      </c>
      <c r="AB10" s="57">
        <f>+[8]Err!$D90</f>
        <v>3426.3314202832198</v>
      </c>
      <c r="AC10" s="103">
        <f t="shared" si="4"/>
        <v>1194919.6794876829</v>
      </c>
      <c r="AD10" s="103"/>
      <c r="AF10" s="89">
        <f t="shared" si="0"/>
        <v>3686740.9049999998</v>
      </c>
      <c r="AG10" s="89"/>
      <c r="AH10" s="112">
        <f t="shared" si="1"/>
        <v>3664753.7091520517</v>
      </c>
      <c r="AI10" s="128"/>
      <c r="AM10" s="51">
        <f>+'[9]Commercial Sales Model'!$Q54</f>
        <v>3686740.9049999993</v>
      </c>
      <c r="AN10" s="52"/>
    </row>
    <row r="11" spans="1:40" x14ac:dyDescent="0.3">
      <c r="A11" s="2">
        <v>2010</v>
      </c>
      <c r="B11" s="2">
        <v>6</v>
      </c>
      <c r="C11" s="56">
        <f>+[1]DATA_2013!I127</f>
        <v>13956.136</v>
      </c>
      <c r="D11" s="57"/>
      <c r="E11" s="103">
        <f>+[2]Err!D127</f>
        <v>13814.0256784914</v>
      </c>
      <c r="F11" s="58"/>
      <c r="H11" s="70">
        <f>+[3]Err!$C127</f>
        <v>1344.6390882499099</v>
      </c>
      <c r="I11" s="71">
        <f>+[1]DATA_2013!J127</f>
        <v>524965.92500000005</v>
      </c>
      <c r="J11" s="71"/>
      <c r="K11" s="70">
        <f>+[3]Err!$D127</f>
        <v>1356.41291204035</v>
      </c>
      <c r="L11" s="84">
        <f>+[4]Err!$D127</f>
        <v>390496.40628467401</v>
      </c>
      <c r="M11" s="85">
        <f t="shared" si="2"/>
        <v>529674.3675898863</v>
      </c>
      <c r="N11" s="73"/>
      <c r="P11" s="88">
        <f>+[5]Err!$C127</f>
        <v>22427.860135917101</v>
      </c>
      <c r="Q11" s="89">
        <f>+[1]DATA_2013!K127</f>
        <v>2267254.8089999999</v>
      </c>
      <c r="R11" s="89"/>
      <c r="S11" s="112">
        <f>+[5]Err!$D127</f>
        <v>22235.073218940899</v>
      </c>
      <c r="T11" s="90">
        <f>+[6]Err!$D103</f>
        <v>100918.289008215</v>
      </c>
      <c r="U11" s="112">
        <f t="shared" si="3"/>
        <v>2243925.5452278992</v>
      </c>
      <c r="V11" s="91"/>
      <c r="X11" s="59">
        <f>+[7]Err!$C127</f>
        <v>390366.708478513</v>
      </c>
      <c r="Y11" s="57">
        <f>+[1]DATA_2013!L127</f>
        <v>1344422.9439999999</v>
      </c>
      <c r="Z11" s="57"/>
      <c r="AA11" s="57">
        <f>+[7]Err!$D127</f>
        <v>382785.485084927</v>
      </c>
      <c r="AB11" s="57">
        <f>+[8]Err!$D91</f>
        <v>3454.4825879046102</v>
      </c>
      <c r="AC11" s="103">
        <f t="shared" si="4"/>
        <v>1322325.7931285002</v>
      </c>
      <c r="AD11" s="103"/>
      <c r="AF11" s="89">
        <f t="shared" si="0"/>
        <v>4150599.8139999993</v>
      </c>
      <c r="AG11" s="89"/>
      <c r="AH11" s="112">
        <f t="shared" si="1"/>
        <v>4109739.731624777</v>
      </c>
      <c r="AI11" s="128"/>
      <c r="AM11" s="51">
        <f>+'[9]Commercial Sales Model'!$Q55</f>
        <v>4150599.8140000002</v>
      </c>
      <c r="AN11" s="52"/>
    </row>
    <row r="12" spans="1:40" x14ac:dyDescent="0.3">
      <c r="A12" s="2">
        <v>2010</v>
      </c>
      <c r="B12" s="2">
        <v>7</v>
      </c>
      <c r="C12" s="56">
        <f>+[1]DATA_2013!I128</f>
        <v>13855.175999999999</v>
      </c>
      <c r="D12" s="57"/>
      <c r="E12" s="103">
        <f>+[2]Err!D128</f>
        <v>14015.231394300899</v>
      </c>
      <c r="F12" s="58"/>
      <c r="H12" s="70">
        <f>+[3]Err!$C128</f>
        <v>1400.5672954720401</v>
      </c>
      <c r="I12" s="71">
        <f>+[1]DATA_2013!J128</f>
        <v>547704.446</v>
      </c>
      <c r="J12" s="71"/>
      <c r="K12" s="70">
        <f>+[3]Err!$D128</f>
        <v>1422.27028140469</v>
      </c>
      <c r="L12" s="84">
        <f>+[4]Err!$D128</f>
        <v>390737.75986006198</v>
      </c>
      <c r="M12" s="85">
        <f t="shared" si="2"/>
        <v>555734.70367160859</v>
      </c>
      <c r="N12" s="73"/>
      <c r="P12" s="88">
        <f>+[5]Err!$C128</f>
        <v>23019.798026003798</v>
      </c>
      <c r="Q12" s="89">
        <f>+[1]DATA_2013!K128</f>
        <v>2329971.8769999999</v>
      </c>
      <c r="R12" s="89"/>
      <c r="S12" s="112">
        <f>+[5]Err!$D128</f>
        <v>23203.489132752002</v>
      </c>
      <c r="T12" s="90">
        <f>+[6]Err!$D104</f>
        <v>101176.470013802</v>
      </c>
      <c r="U12" s="112">
        <f t="shared" si="3"/>
        <v>2347647.1224554633</v>
      </c>
      <c r="V12" s="91"/>
      <c r="X12" s="59">
        <f>+[7]Err!$C128</f>
        <v>393009.29583211901</v>
      </c>
      <c r="Y12" s="57">
        <f>+[1]DATA_2013!L128</f>
        <v>1348414.8940000001</v>
      </c>
      <c r="Z12" s="57"/>
      <c r="AA12" s="57">
        <f>+[7]Err!$D128</f>
        <v>399677.61675069202</v>
      </c>
      <c r="AB12" s="57">
        <f>+[8]Err!$D92</f>
        <v>3455.6962149444498</v>
      </c>
      <c r="AC12" s="103">
        <f t="shared" si="4"/>
        <v>1381164.4274033848</v>
      </c>
      <c r="AD12" s="103"/>
      <c r="AF12" s="89">
        <f t="shared" si="0"/>
        <v>4239946.3930000002</v>
      </c>
      <c r="AG12" s="89"/>
      <c r="AH12" s="112">
        <f t="shared" si="1"/>
        <v>4298561.4849247579</v>
      </c>
      <c r="AI12" s="128"/>
      <c r="AM12" s="51">
        <f>+'[9]Commercial Sales Model'!$Q56</f>
        <v>4239946.3930000002</v>
      </c>
      <c r="AN12" s="52"/>
    </row>
    <row r="13" spans="1:40" x14ac:dyDescent="0.3">
      <c r="A13" s="2">
        <v>2010</v>
      </c>
      <c r="B13" s="2">
        <v>8</v>
      </c>
      <c r="C13" s="56">
        <f>+[1]DATA_2013!I129</f>
        <v>13956.790999999999</v>
      </c>
      <c r="D13" s="57"/>
      <c r="E13" s="103">
        <f>+[2]Err!D129</f>
        <v>13894.609235976801</v>
      </c>
      <c r="F13" s="58"/>
      <c r="H13" s="70">
        <f>+[3]Err!$C129</f>
        <v>1378.9447362778701</v>
      </c>
      <c r="I13" s="71">
        <f>+[1]DATA_2013!J129</f>
        <v>540237.45299999998</v>
      </c>
      <c r="J13" s="71"/>
      <c r="K13" s="70">
        <f>+[3]Err!$D129</f>
        <v>1417.49717747725</v>
      </c>
      <c r="L13" s="84">
        <f>+[4]Err!$D129</f>
        <v>391523.42899145</v>
      </c>
      <c r="M13" s="85">
        <f t="shared" si="2"/>
        <v>554983.35551159491</v>
      </c>
      <c r="N13" s="73"/>
      <c r="P13" s="88">
        <f>+[5]Err!$C129</f>
        <v>22673.675650328201</v>
      </c>
      <c r="Q13" s="89">
        <f>+[1]DATA_2013!K129</f>
        <v>2296729.9750000001</v>
      </c>
      <c r="R13" s="89"/>
      <c r="S13" s="112">
        <f>+[5]Err!$D129</f>
        <v>23178.173932331101</v>
      </c>
      <c r="T13" s="90">
        <f>+[6]Err!$D105</f>
        <v>101247.893325173</v>
      </c>
      <c r="U13" s="112">
        <f t="shared" si="3"/>
        <v>2346741.2817729651</v>
      </c>
      <c r="V13" s="91"/>
      <c r="X13" s="59">
        <f>+[7]Err!$C129</f>
        <v>389584.69230769202</v>
      </c>
      <c r="Y13" s="57">
        <f>+[1]DATA_2013!L129</f>
        <v>1331990.0630000001</v>
      </c>
      <c r="Z13" s="57"/>
      <c r="AA13" s="57">
        <f>+[7]Err!$D129</f>
        <v>396358.19516976801</v>
      </c>
      <c r="AB13" s="57">
        <f>+[8]Err!$D93</f>
        <v>3431.43162144594</v>
      </c>
      <c r="AC13" s="103">
        <f t="shared" si="4"/>
        <v>1360076.0443247834</v>
      </c>
      <c r="AD13" s="103"/>
      <c r="AF13" s="89">
        <f t="shared" si="0"/>
        <v>4182914.2820000006</v>
      </c>
      <c r="AG13" s="89"/>
      <c r="AH13" s="112">
        <f t="shared" si="1"/>
        <v>4275695.2908453196</v>
      </c>
      <c r="AI13" s="128"/>
      <c r="AM13" s="51">
        <f>+'[9]Commercial Sales Model'!$Q57</f>
        <v>4182914.2820000001</v>
      </c>
      <c r="AN13" s="52"/>
    </row>
    <row r="14" spans="1:40" x14ac:dyDescent="0.3">
      <c r="A14" s="2">
        <v>2010</v>
      </c>
      <c r="B14" s="2">
        <v>9</v>
      </c>
      <c r="C14" s="56">
        <f>+[1]DATA_2013!I130</f>
        <v>13965.11</v>
      </c>
      <c r="D14" s="57"/>
      <c r="E14" s="103">
        <f>+[2]Err!D130</f>
        <v>13991.5478668337</v>
      </c>
      <c r="F14" s="58"/>
      <c r="H14" s="70">
        <f>+[3]Err!$C130</f>
        <v>1365.8888520391199</v>
      </c>
      <c r="I14" s="71">
        <f>+[1]DATA_2013!J130</f>
        <v>535403.84400000004</v>
      </c>
      <c r="J14" s="71"/>
      <c r="K14" s="70">
        <f>+[3]Err!$D130</f>
        <v>1378.23877885613</v>
      </c>
      <c r="L14" s="84">
        <f>+[4]Err!$D130</f>
        <v>392266.70130583498</v>
      </c>
      <c r="M14" s="85">
        <f t="shared" si="2"/>
        <v>540637.17939367623</v>
      </c>
      <c r="N14" s="73"/>
      <c r="P14" s="88">
        <f>+[5]Err!$C130</f>
        <v>22769.253459592001</v>
      </c>
      <c r="Q14" s="89">
        <f>+[1]DATA_2013!K130</f>
        <v>2303519.8339999998</v>
      </c>
      <c r="R14" s="89"/>
      <c r="S14" s="112">
        <f>+[5]Err!$D130</f>
        <v>22927.360728207401</v>
      </c>
      <c r="T14" s="90">
        <f>+[6]Err!$D106</f>
        <v>101317.275761621</v>
      </c>
      <c r="U14" s="112">
        <f t="shared" si="3"/>
        <v>2322937.7293859487</v>
      </c>
      <c r="V14" s="91"/>
      <c r="X14" s="59">
        <f>+[7]Err!$C130</f>
        <v>397495.53308073402</v>
      </c>
      <c r="Y14" s="57">
        <f>+[1]DATA_2013!L130</f>
        <v>1363807.1740000001</v>
      </c>
      <c r="Z14" s="57"/>
      <c r="AA14" s="57">
        <f>+[7]Err!$D130</f>
        <v>393764.27182192501</v>
      </c>
      <c r="AB14" s="57">
        <f>+[8]Err!$D94</f>
        <v>3412.8352855951198</v>
      </c>
      <c r="AC14" s="103">
        <f t="shared" si="4"/>
        <v>1343852.6010805338</v>
      </c>
      <c r="AD14" s="103"/>
      <c r="AF14" s="89">
        <f t="shared" si="0"/>
        <v>4216695.9620000003</v>
      </c>
      <c r="AG14" s="89"/>
      <c r="AH14" s="112">
        <f t="shared" si="1"/>
        <v>4221419.0577269923</v>
      </c>
      <c r="AI14" s="128"/>
      <c r="AM14" s="51">
        <f>+'[9]Commercial Sales Model'!$Q58</f>
        <v>4216695.9620000003</v>
      </c>
      <c r="AN14" s="52"/>
    </row>
    <row r="15" spans="1:40" x14ac:dyDescent="0.3">
      <c r="A15" s="2">
        <v>2010</v>
      </c>
      <c r="B15" s="2">
        <v>10</v>
      </c>
      <c r="C15" s="56">
        <f>+[1]DATA_2013!I131</f>
        <v>13849.196</v>
      </c>
      <c r="D15" s="57"/>
      <c r="E15" s="103">
        <f>+[2]Err!D131</f>
        <v>13939.4934513915</v>
      </c>
      <c r="F15" s="58"/>
      <c r="H15" s="70">
        <f>+[3]Err!$C131</f>
        <v>1230.1563769956001</v>
      </c>
      <c r="I15" s="71">
        <f>+[1]DATA_2013!J131</f>
        <v>482514.07699999999</v>
      </c>
      <c r="J15" s="71"/>
      <c r="K15" s="70">
        <f>+[3]Err!$D131</f>
        <v>1246.1194221987801</v>
      </c>
      <c r="L15" s="84">
        <f>+[4]Err!$D131</f>
        <v>392390.65108368202</v>
      </c>
      <c r="M15" s="85">
        <f t="shared" si="2"/>
        <v>488965.61140460096</v>
      </c>
      <c r="N15" s="73"/>
      <c r="P15" s="88">
        <f>+[5]Err!$C131</f>
        <v>20871.444381716399</v>
      </c>
      <c r="Q15" s="89">
        <f>+[1]DATA_2013!K131</f>
        <v>2107285.3820000002</v>
      </c>
      <c r="R15" s="89"/>
      <c r="S15" s="112">
        <f>+[5]Err!$D131</f>
        <v>21383.067863679498</v>
      </c>
      <c r="T15" s="90">
        <f>+[6]Err!$D107</f>
        <v>101144.987128015</v>
      </c>
      <c r="U15" s="112">
        <f t="shared" si="3"/>
        <v>2162790.1238293336</v>
      </c>
      <c r="V15" s="91"/>
      <c r="X15" s="59">
        <f>+[7]Err!$C131</f>
        <v>379354.29020876199</v>
      </c>
      <c r="Y15" s="57">
        <f>+[1]DATA_2013!L131</f>
        <v>1290183.9410000001</v>
      </c>
      <c r="Z15" s="57"/>
      <c r="AA15" s="57">
        <f>+[7]Err!$D131</f>
        <v>377593.40520971402</v>
      </c>
      <c r="AB15" s="57">
        <f>+[8]Err!$D95</f>
        <v>3436.4998636916098</v>
      </c>
      <c r="AC15" s="103">
        <f t="shared" si="4"/>
        <v>1297599.685534033</v>
      </c>
      <c r="AD15" s="103"/>
      <c r="AF15" s="89">
        <f t="shared" si="0"/>
        <v>3893832.5960000004</v>
      </c>
      <c r="AG15" s="89"/>
      <c r="AH15" s="112">
        <f t="shared" si="1"/>
        <v>3963294.9142193589</v>
      </c>
      <c r="AI15" s="128"/>
      <c r="AM15" s="51">
        <f>+'[9]Commercial Sales Model'!$Q59</f>
        <v>3893832.5959999999</v>
      </c>
      <c r="AN15" s="52"/>
    </row>
    <row r="16" spans="1:40" x14ac:dyDescent="0.3">
      <c r="A16" s="2">
        <v>2010</v>
      </c>
      <c r="B16" s="2">
        <v>11</v>
      </c>
      <c r="C16" s="56">
        <f>+[1]DATA_2013!I132</f>
        <v>13955.287</v>
      </c>
      <c r="D16" s="57"/>
      <c r="E16" s="103">
        <f>+[2]Err!D132</f>
        <v>14011.504197717</v>
      </c>
      <c r="F16" s="58"/>
      <c r="H16" s="70">
        <f>+[3]Err!$C132</f>
        <v>1127.76991220337</v>
      </c>
      <c r="I16" s="71">
        <f>+[1]DATA_2013!J132</f>
        <v>442647.435</v>
      </c>
      <c r="J16" s="71"/>
      <c r="K16" s="70">
        <f>+[3]Err!$D132</f>
        <v>1103.5984219786999</v>
      </c>
      <c r="L16" s="84">
        <f>+[4]Err!$D132</f>
        <v>392625.47961927002</v>
      </c>
      <c r="M16" s="85">
        <f t="shared" si="2"/>
        <v>433300.85973645659</v>
      </c>
      <c r="N16" s="73"/>
      <c r="P16" s="88">
        <f>+[5]Err!$C132</f>
        <v>19412.287512033399</v>
      </c>
      <c r="Q16" s="89">
        <f>+[1]DATA_2013!K132</f>
        <v>1956001.5020000001</v>
      </c>
      <c r="R16" s="89"/>
      <c r="S16" s="112">
        <f>+[5]Err!$D132</f>
        <v>19444.272111423401</v>
      </c>
      <c r="T16" s="90">
        <f>+[6]Err!$D108</f>
        <v>100932.3883244</v>
      </c>
      <c r="U16" s="112">
        <f t="shared" si="3"/>
        <v>1962556.8234354877</v>
      </c>
      <c r="V16" s="91"/>
      <c r="X16" s="59">
        <f>+[7]Err!$C132</f>
        <v>348452.47334692703</v>
      </c>
      <c r="Y16" s="57">
        <f>+[1]DATA_2013!L132</f>
        <v>1196237.341</v>
      </c>
      <c r="Z16" s="57"/>
      <c r="AA16" s="57">
        <f>+[7]Err!$D132</f>
        <v>351730.397464298</v>
      </c>
      <c r="AB16" s="57">
        <f>+[8]Err!$D96</f>
        <v>3387.5806167619498</v>
      </c>
      <c r="AC16" s="103">
        <f t="shared" si="4"/>
        <v>1191515.0767760323</v>
      </c>
      <c r="AD16" s="103"/>
      <c r="AF16" s="89">
        <f t="shared" si="0"/>
        <v>3608841.5650000004</v>
      </c>
      <c r="AG16" s="89"/>
      <c r="AH16" s="112">
        <f t="shared" si="1"/>
        <v>3601384.2641456937</v>
      </c>
      <c r="AI16" s="128"/>
      <c r="AM16" s="51">
        <f>+'[9]Commercial Sales Model'!$Q60</f>
        <v>3608841.5649999999</v>
      </c>
      <c r="AN16" s="52"/>
    </row>
    <row r="17" spans="1:40" x14ac:dyDescent="0.3">
      <c r="A17" s="2">
        <v>2010</v>
      </c>
      <c r="B17" s="2">
        <v>12</v>
      </c>
      <c r="C17" s="56">
        <f>+[1]DATA_2013!I133</f>
        <v>13945.688</v>
      </c>
      <c r="D17" s="59">
        <f>SUM(C6:C17)</f>
        <v>167093.62300000002</v>
      </c>
      <c r="E17" s="103">
        <f>+[2]Err!D133</f>
        <v>14045.681860709399</v>
      </c>
      <c r="F17" s="60">
        <f>SUM(E6:E17)</f>
        <v>166932.36278382927</v>
      </c>
      <c r="H17" s="70">
        <f>+[3]Err!$C133</f>
        <v>1081.15841182637</v>
      </c>
      <c r="I17" s="71">
        <f>+[1]DATA_2013!J133</f>
        <v>423893.022</v>
      </c>
      <c r="J17" s="72">
        <f>SUM(I6:I17)</f>
        <v>5541902.8429999994</v>
      </c>
      <c r="K17" s="70">
        <f>+[3]Err!$D133</f>
        <v>1116.4151198558</v>
      </c>
      <c r="L17" s="84">
        <f>+[4]Err!$D133</f>
        <v>392875.85792653001</v>
      </c>
      <c r="M17" s="85">
        <f t="shared" si="2"/>
        <v>438612.54801549722</v>
      </c>
      <c r="N17" s="73">
        <f>SUM(M6:M17)</f>
        <v>5621510.6694458546</v>
      </c>
      <c r="P17" s="88">
        <f>+[5]Err!$C133</f>
        <v>18440.209463141098</v>
      </c>
      <c r="Q17" s="89">
        <f>+[1]DATA_2013!K133</f>
        <v>1861336.3030000001</v>
      </c>
      <c r="R17" s="88">
        <f>SUM(Q6:Q17)</f>
        <v>24201024.392999999</v>
      </c>
      <c r="S17" s="112">
        <f>+[5]Err!$D133</f>
        <v>19473.294504623798</v>
      </c>
      <c r="T17" s="90">
        <f>+[6]Err!$D109</f>
        <v>100730.75215617901</v>
      </c>
      <c r="U17" s="112">
        <f t="shared" si="3"/>
        <v>1961559.6024095425</v>
      </c>
      <c r="V17" s="91">
        <f>SUM(U6:U17)</f>
        <v>24588908.178459816</v>
      </c>
      <c r="X17" s="59">
        <f>+[7]Err!$C133</f>
        <v>334006.56273435202</v>
      </c>
      <c r="Y17" s="57">
        <f>+[1]DATA_2013!L133</f>
        <v>1158000.753</v>
      </c>
      <c r="Z17" s="59">
        <f>SUM(Y6:Y17)</f>
        <v>14634135.138000002</v>
      </c>
      <c r="AA17" s="57">
        <f>+[7]Err!$D133</f>
        <v>356536.08451643097</v>
      </c>
      <c r="AB17" s="57">
        <f>+[8]Err!$D97</f>
        <v>3447.9415022043299</v>
      </c>
      <c r="AC17" s="103">
        <f t="shared" si="4"/>
        <v>1229315.5628376328</v>
      </c>
      <c r="AD17" s="103">
        <f>SUM(AC6:AC17)</f>
        <v>14825021.831937561</v>
      </c>
      <c r="AF17" s="89">
        <f t="shared" si="0"/>
        <v>3457175.7659999998</v>
      </c>
      <c r="AG17" s="88">
        <f>SUM(AF6:AF17)</f>
        <v>44544155.997000001</v>
      </c>
      <c r="AH17" s="112">
        <f t="shared" si="1"/>
        <v>3643533.3951233821</v>
      </c>
      <c r="AI17" s="128">
        <f>SUM(AH6:AH17)</f>
        <v>45202373.042627066</v>
      </c>
      <c r="AM17" s="51">
        <f>+'[9]Commercial Sales Model'!$Q61</f>
        <v>3457175.7659999998</v>
      </c>
      <c r="AN17" s="52">
        <f>SUM(AM6:AM17)</f>
        <v>44544155.997000001</v>
      </c>
    </row>
    <row r="18" spans="1:40" x14ac:dyDescent="0.3">
      <c r="A18" s="2">
        <v>2011</v>
      </c>
      <c r="B18" s="2">
        <v>1</v>
      </c>
      <c r="C18" s="56">
        <f>+[1]DATA_2013!I134</f>
        <v>13951.1</v>
      </c>
      <c r="D18" s="59"/>
      <c r="E18" s="103">
        <f>+[2]Err!D134</f>
        <v>13964.199461780699</v>
      </c>
      <c r="F18" s="60"/>
      <c r="H18" s="70">
        <f>+[3]Err!$C134</f>
        <v>1065.4379951388701</v>
      </c>
      <c r="I18" s="71">
        <f>+[1]DATA_2013!J134</f>
        <v>419062.33399999997</v>
      </c>
      <c r="J18" s="72"/>
      <c r="K18" s="70">
        <f>+[3]Err!$D134</f>
        <v>998.99659884799803</v>
      </c>
      <c r="L18" s="84">
        <f>+[4]Err!$D134</f>
        <v>392336.36402111501</v>
      </c>
      <c r="M18" s="85">
        <f t="shared" si="2"/>
        <v>391942.69326148398</v>
      </c>
      <c r="N18" s="73"/>
      <c r="P18" s="88">
        <f>+[5]Err!$C134</f>
        <v>18013.1059461072</v>
      </c>
      <c r="Q18" s="89">
        <f>+[1]DATA_2013!K134</f>
        <v>1811578.0649999999</v>
      </c>
      <c r="R18" s="88"/>
      <c r="S18" s="112">
        <f>+[5]Err!$D134</f>
        <v>17716.904476154799</v>
      </c>
      <c r="T18" s="90">
        <f>+[6]Err!$D110</f>
        <v>101002.732113772</v>
      </c>
      <c r="U18" s="112">
        <f t="shared" si="3"/>
        <v>1789455.7566903513</v>
      </c>
      <c r="V18" s="91"/>
      <c r="X18" s="59">
        <f>+[7]Err!$C134</f>
        <v>330167.48689893499</v>
      </c>
      <c r="Y18" s="57">
        <f>+[1]DATA_2013!L134</f>
        <v>1146671.682</v>
      </c>
      <c r="Z18" s="59"/>
      <c r="AA18" s="57">
        <f>+[7]Err!$D134</f>
        <v>323022.70715675497</v>
      </c>
      <c r="AB18" s="57">
        <f>+[8]Err!$D98</f>
        <v>3464.44146743088</v>
      </c>
      <c r="AC18" s="103">
        <f t="shared" si="4"/>
        <v>1119093.2615956436</v>
      </c>
      <c r="AD18" s="103"/>
      <c r="AF18" s="89">
        <f t="shared" si="0"/>
        <v>3391263.1809999999</v>
      </c>
      <c r="AG18" s="88"/>
      <c r="AH18" s="112">
        <f t="shared" si="1"/>
        <v>3314455.9110092595</v>
      </c>
      <c r="AI18" s="128"/>
      <c r="AM18" s="51">
        <f>+'[9]Commercial Sales Model'!$Q62</f>
        <v>3391263.1809999999</v>
      </c>
      <c r="AN18" s="52"/>
    </row>
    <row r="19" spans="1:40" x14ac:dyDescent="0.3">
      <c r="A19" s="2">
        <v>2011</v>
      </c>
      <c r="B19" s="2">
        <v>2</v>
      </c>
      <c r="C19" s="56">
        <f>+[1]DATA_2013!I135</f>
        <v>13570.463</v>
      </c>
      <c r="D19" s="59"/>
      <c r="E19" s="103">
        <f>+[2]Err!D135</f>
        <v>13910.752053546399</v>
      </c>
      <c r="F19" s="60"/>
      <c r="H19" s="70">
        <f>+[3]Err!$C135</f>
        <v>967.79342244930103</v>
      </c>
      <c r="I19" s="71">
        <f>+[1]DATA_2013!J135</f>
        <v>381111.24300000002</v>
      </c>
      <c r="J19" s="72"/>
      <c r="K19" s="70">
        <f>+[3]Err!$D135</f>
        <v>1058.82129391649</v>
      </c>
      <c r="L19" s="84">
        <f>+[4]Err!$D135</f>
        <v>393877.51732593297</v>
      </c>
      <c r="M19" s="85">
        <f t="shared" si="2"/>
        <v>417045.90253965906</v>
      </c>
      <c r="N19" s="73"/>
      <c r="P19" s="88">
        <f>+[5]Err!$C135</f>
        <v>16697.987647534999</v>
      </c>
      <c r="Q19" s="89">
        <f>+[1]DATA_2013!K135</f>
        <v>1670817.3419999999</v>
      </c>
      <c r="R19" s="88"/>
      <c r="S19" s="112">
        <f>+[5]Err!$D135</f>
        <v>17951.428074609499</v>
      </c>
      <c r="T19" s="90">
        <f>+[6]Err!$D111</f>
        <v>100492.53170962899</v>
      </c>
      <c r="U19" s="112">
        <f t="shared" si="3"/>
        <v>1803984.4550208191</v>
      </c>
      <c r="V19" s="91"/>
      <c r="X19" s="59">
        <f>+[7]Err!$C135</f>
        <v>311446.33734249702</v>
      </c>
      <c r="Y19" s="57">
        <f>+[1]DATA_2013!L135</f>
        <v>1087570.6100000001</v>
      </c>
      <c r="Z19" s="59"/>
      <c r="AA19" s="57">
        <f>+[7]Err!$D135</f>
        <v>328493.84583327197</v>
      </c>
      <c r="AB19" s="57">
        <f>+[8]Err!$D99</f>
        <v>3480.6855162493698</v>
      </c>
      <c r="AC19" s="103">
        <f t="shared" si="4"/>
        <v>1143383.7713689231</v>
      </c>
      <c r="AD19" s="103"/>
      <c r="AF19" s="89">
        <f t="shared" si="0"/>
        <v>3153069.6580000003</v>
      </c>
      <c r="AG19" s="88"/>
      <c r="AH19" s="112">
        <f t="shared" si="1"/>
        <v>3378324.880982948</v>
      </c>
      <c r="AI19" s="128"/>
      <c r="AM19" s="51">
        <f>+'[9]Commercial Sales Model'!$Q63</f>
        <v>3153069.6579999998</v>
      </c>
      <c r="AN19" s="52"/>
    </row>
    <row r="20" spans="1:40" x14ac:dyDescent="0.3">
      <c r="A20" s="2">
        <v>2011</v>
      </c>
      <c r="B20" s="2">
        <v>3</v>
      </c>
      <c r="C20" s="56">
        <f>+[1]DATA_2013!I136</f>
        <v>14179.444</v>
      </c>
      <c r="D20" s="59"/>
      <c r="E20" s="103">
        <f>+[2]Err!D136</f>
        <v>14018.3147150186</v>
      </c>
      <c r="F20" s="60"/>
      <c r="H20" s="70">
        <f>+[3]Err!$C136</f>
        <v>1027.5947387221199</v>
      </c>
      <c r="I20" s="71">
        <f>+[1]DATA_2013!J136</f>
        <v>405625.554</v>
      </c>
      <c r="J20" s="72"/>
      <c r="K20" s="70">
        <f>+[3]Err!$D136</f>
        <v>1028.3822840523401</v>
      </c>
      <c r="L20" s="84">
        <f>+[4]Err!$D136</f>
        <v>394226.35601557</v>
      </c>
      <c r="M20" s="85">
        <f t="shared" si="2"/>
        <v>405415.40043292282</v>
      </c>
      <c r="N20" s="73"/>
      <c r="P20" s="88">
        <f>+[5]Err!$C136</f>
        <v>17764.680497260299</v>
      </c>
      <c r="Q20" s="89">
        <f>+[1]DATA_2013!K136</f>
        <v>1773394.76</v>
      </c>
      <c r="R20" s="88"/>
      <c r="S20" s="112">
        <f>+[5]Err!$D136</f>
        <v>18231.512126678001</v>
      </c>
      <c r="T20" s="90">
        <f>+[6]Err!$D112</f>
        <v>99953.815460410304</v>
      </c>
      <c r="U20" s="112">
        <f t="shared" si="3"/>
        <v>1822309.1986742055</v>
      </c>
      <c r="V20" s="91"/>
      <c r="X20" s="59">
        <f>+[7]Err!$C136</f>
        <v>319240.06067544402</v>
      </c>
      <c r="Y20" s="57">
        <f>+[1]DATA_2013!L136</f>
        <v>1115424.7720000001</v>
      </c>
      <c r="Z20" s="59"/>
      <c r="AA20" s="57">
        <f>+[7]Err!$D136</f>
        <v>328412.179204427</v>
      </c>
      <c r="AB20" s="57">
        <f>+[8]Err!$D100</f>
        <v>3493.9145820568001</v>
      </c>
      <c r="AC20" s="103">
        <f t="shared" si="4"/>
        <v>1147444.1018473986</v>
      </c>
      <c r="AD20" s="103"/>
      <c r="AF20" s="89">
        <f t="shared" si="0"/>
        <v>3308624.5300000003</v>
      </c>
      <c r="AG20" s="88"/>
      <c r="AH20" s="112">
        <f t="shared" si="1"/>
        <v>3389187.0156695452</v>
      </c>
      <c r="AI20" s="128"/>
      <c r="AM20" s="51">
        <f>+'[9]Commercial Sales Model'!$Q64</f>
        <v>3308624.53</v>
      </c>
      <c r="AN20" s="52"/>
    </row>
    <row r="21" spans="1:40" x14ac:dyDescent="0.3">
      <c r="A21" s="2">
        <v>2011</v>
      </c>
      <c r="B21" s="2">
        <v>4</v>
      </c>
      <c r="C21" s="56">
        <f>+[1]DATA_2013!I137</f>
        <v>13959.355</v>
      </c>
      <c r="D21" s="59"/>
      <c r="E21" s="103">
        <f>+[2]Err!D137</f>
        <v>13732.5233636047</v>
      </c>
      <c r="F21" s="60"/>
      <c r="H21" s="70">
        <f>+[3]Err!$C137</f>
        <v>1175.94953868423</v>
      </c>
      <c r="I21" s="71">
        <f>+[1]DATA_2013!J137</f>
        <v>464704.68300000002</v>
      </c>
      <c r="J21" s="72"/>
      <c r="K21" s="70">
        <f>+[3]Err!$D137</f>
        <v>1152.41480406562</v>
      </c>
      <c r="L21" s="84">
        <f>+[4]Err!$D137</f>
        <v>395227.385467635</v>
      </c>
      <c r="M21" s="85">
        <f t="shared" si="2"/>
        <v>455465.88998505188</v>
      </c>
      <c r="N21" s="73"/>
      <c r="P21" s="88">
        <f>+[5]Err!$C137</f>
        <v>20006.007899368102</v>
      </c>
      <c r="Q21" s="89">
        <f>+[1]DATA_2013!K137</f>
        <v>2000760.838</v>
      </c>
      <c r="R21" s="88"/>
      <c r="S21" s="112">
        <f>+[5]Err!$D137</f>
        <v>19617.687777003601</v>
      </c>
      <c r="T21" s="90">
        <f>+[6]Err!$D113</f>
        <v>99805.119487742704</v>
      </c>
      <c r="U21" s="112">
        <f t="shared" si="3"/>
        <v>1957945.6726570739</v>
      </c>
      <c r="V21" s="91"/>
      <c r="X21" s="59">
        <f>+[7]Err!$C137</f>
        <v>358375.428979708</v>
      </c>
      <c r="Y21" s="57">
        <f>+[1]DATA_2013!L137</f>
        <v>1253955.6259999999</v>
      </c>
      <c r="Z21" s="59"/>
      <c r="AA21" s="57">
        <f>+[7]Err!$D137</f>
        <v>344365.95066397899</v>
      </c>
      <c r="AB21" s="57">
        <f>+[8]Err!$D101</f>
        <v>3498.7955811195902</v>
      </c>
      <c r="AC21" s="103">
        <f t="shared" si="4"/>
        <v>1204866.0664711767</v>
      </c>
      <c r="AD21" s="103"/>
      <c r="AF21" s="89">
        <f t="shared" si="0"/>
        <v>3733380.5019999999</v>
      </c>
      <c r="AG21" s="88"/>
      <c r="AH21" s="112">
        <f t="shared" si="1"/>
        <v>3632010.1524769072</v>
      </c>
      <c r="AI21" s="128"/>
      <c r="AM21" s="51">
        <f>+'[9]Commercial Sales Model'!$Q65</f>
        <v>3733380.5020000003</v>
      </c>
      <c r="AN21" s="52"/>
    </row>
    <row r="22" spans="1:40" x14ac:dyDescent="0.3">
      <c r="A22" s="2">
        <v>2011</v>
      </c>
      <c r="B22" s="2">
        <v>5</v>
      </c>
      <c r="C22" s="56">
        <f>+[1]DATA_2013!I138</f>
        <v>13925.956</v>
      </c>
      <c r="D22" s="59"/>
      <c r="E22" s="103">
        <f>+[2]Err!D138</f>
        <v>14133.789777956101</v>
      </c>
      <c r="F22" s="60"/>
      <c r="H22" s="70">
        <f>+[3]Err!$C138</f>
        <v>1214.7898425455601</v>
      </c>
      <c r="I22" s="71">
        <f>+[1]DATA_2013!J138</f>
        <v>480655.897</v>
      </c>
      <c r="J22" s="72"/>
      <c r="K22" s="70">
        <f>+[3]Err!$D138</f>
        <v>1270.50850654327</v>
      </c>
      <c r="L22" s="84">
        <f>+[4]Err!$D138</f>
        <v>395602.53589768399</v>
      </c>
      <c r="M22" s="85">
        <f t="shared" si="2"/>
        <v>502616.38706809684</v>
      </c>
      <c r="N22" s="73"/>
      <c r="P22" s="88">
        <f>+[5]Err!$C138</f>
        <v>20465.438479350101</v>
      </c>
      <c r="Q22" s="89">
        <f>+[1]DATA_2013!K138</f>
        <v>2050514.1429999999</v>
      </c>
      <c r="R22" s="88"/>
      <c r="S22" s="112">
        <f>+[5]Err!$D138</f>
        <v>20946.8877845563</v>
      </c>
      <c r="T22" s="90">
        <f>+[6]Err!$D114</f>
        <v>100036.008046729</v>
      </c>
      <c r="U22" s="112">
        <f t="shared" si="3"/>
        <v>2095443.0349698034</v>
      </c>
      <c r="V22" s="91"/>
      <c r="X22" s="59">
        <f>+[7]Err!$C138</f>
        <v>359032.87703746097</v>
      </c>
      <c r="Y22" s="57">
        <f>+[1]DATA_2013!L138</f>
        <v>1255537.9709999999</v>
      </c>
      <c r="Z22" s="59"/>
      <c r="AA22" s="57">
        <f>+[7]Err!$D138</f>
        <v>368228.15467303101</v>
      </c>
      <c r="AB22" s="57">
        <f>+[8]Err!$D102</f>
        <v>3509.66162974382</v>
      </c>
      <c r="AC22" s="103">
        <f t="shared" si="4"/>
        <v>1292356.2254473094</v>
      </c>
      <c r="AD22" s="103"/>
      <c r="AF22" s="89">
        <f t="shared" si="0"/>
        <v>3800633.9669999997</v>
      </c>
      <c r="AG22" s="88"/>
      <c r="AH22" s="112">
        <f t="shared" si="1"/>
        <v>3904549.4372631661</v>
      </c>
      <c r="AI22" s="128"/>
      <c r="AM22" s="51">
        <f>+'[9]Commercial Sales Model'!$Q66</f>
        <v>3800633.9669999997</v>
      </c>
      <c r="AN22" s="52"/>
    </row>
    <row r="23" spans="1:40" x14ac:dyDescent="0.3">
      <c r="A23" s="2">
        <v>2011</v>
      </c>
      <c r="B23" s="2">
        <v>6</v>
      </c>
      <c r="C23" s="56">
        <f>+[1]DATA_2013!I139</f>
        <v>13871.878000000001</v>
      </c>
      <c r="D23" s="59"/>
      <c r="E23" s="103">
        <f>+[2]Err!D139</f>
        <v>13888.4032451167</v>
      </c>
      <c r="F23" s="60"/>
      <c r="H23" s="70">
        <f>+[3]Err!$C139</f>
        <v>1338.0230579767899</v>
      </c>
      <c r="I23" s="71">
        <f>+[1]DATA_2013!J139</f>
        <v>530207.69299999997</v>
      </c>
      <c r="J23" s="72"/>
      <c r="K23" s="70">
        <f>+[3]Err!$D139</f>
        <v>1320.4199371494001</v>
      </c>
      <c r="L23" s="84">
        <f>+[4]Err!$D139</f>
        <v>396105.98985253501</v>
      </c>
      <c r="M23" s="85">
        <f t="shared" si="2"/>
        <v>523026.24622558517</v>
      </c>
      <c r="N23" s="73"/>
      <c r="P23" s="88">
        <f>+[5]Err!$C139</f>
        <v>22291.089365647498</v>
      </c>
      <c r="Q23" s="89">
        <f>+[1]DATA_2013!K139</f>
        <v>2235952.301</v>
      </c>
      <c r="R23" s="88"/>
      <c r="S23" s="112">
        <f>+[5]Err!$D139</f>
        <v>21878.637775127801</v>
      </c>
      <c r="T23" s="90">
        <f>+[6]Err!$D115</f>
        <v>100225.93330552999</v>
      </c>
      <c r="U23" s="112">
        <f t="shared" si="3"/>
        <v>2192806.8904658086</v>
      </c>
      <c r="V23" s="91"/>
      <c r="X23" s="59">
        <f>+[7]Err!$C139</f>
        <v>387116.46947004599</v>
      </c>
      <c r="Y23" s="57">
        <f>+[1]DATA_2013!L139</f>
        <v>1344068.382</v>
      </c>
      <c r="Z23" s="59"/>
      <c r="AA23" s="57">
        <f>+[7]Err!$D139</f>
        <v>376423.35026288999</v>
      </c>
      <c r="AB23" s="57">
        <f>+[8]Err!$D103</f>
        <v>3511.2071731844399</v>
      </c>
      <c r="AC23" s="103">
        <f t="shared" si="4"/>
        <v>1321700.3675971783</v>
      </c>
      <c r="AD23" s="103"/>
      <c r="AF23" s="89">
        <f t="shared" si="0"/>
        <v>4124100.2540000002</v>
      </c>
      <c r="AG23" s="88"/>
      <c r="AH23" s="112">
        <f t="shared" si="1"/>
        <v>4051421.9075336885</v>
      </c>
      <c r="AI23" s="128"/>
      <c r="AM23" s="51">
        <f>+'[9]Commercial Sales Model'!$Q67</f>
        <v>4124100.2539999997</v>
      </c>
      <c r="AN23" s="52"/>
    </row>
    <row r="24" spans="1:40" x14ac:dyDescent="0.3">
      <c r="A24" s="2">
        <v>2011</v>
      </c>
      <c r="B24" s="2">
        <v>7</v>
      </c>
      <c r="C24" s="56">
        <f>+[1]DATA_2013!I140</f>
        <v>13997.769</v>
      </c>
      <c r="D24" s="59"/>
      <c r="E24" s="103">
        <f>+[2]Err!D140</f>
        <v>14024.9721291283</v>
      </c>
      <c r="F24" s="60"/>
      <c r="H24" s="70">
        <f>+[3]Err!$C140</f>
        <v>1337.2200660465401</v>
      </c>
      <c r="I24" s="71">
        <f>+[1]DATA_2013!J140</f>
        <v>530461.82799999998</v>
      </c>
      <c r="J24" s="72"/>
      <c r="K24" s="70">
        <f>+[3]Err!$D140</f>
        <v>1437.19972504519</v>
      </c>
      <c r="L24" s="84">
        <f>+[4]Err!$D140</f>
        <v>396698.219573443</v>
      </c>
      <c r="M24" s="85">
        <f t="shared" si="2"/>
        <v>570134.57209686865</v>
      </c>
      <c r="N24" s="73"/>
      <c r="P24" s="88">
        <f>+[5]Err!$C140</f>
        <v>22201.135111155399</v>
      </c>
      <c r="Q24" s="89">
        <f>+[1]DATA_2013!K140</f>
        <v>2226995.8629999999</v>
      </c>
      <c r="R24" s="88"/>
      <c r="S24" s="112">
        <f>+[5]Err!$D140</f>
        <v>23149.9561478004</v>
      </c>
      <c r="T24" s="90">
        <f>+[6]Err!$D116</f>
        <v>100306.3136102</v>
      </c>
      <c r="U24" s="112">
        <f t="shared" si="3"/>
        <v>2322086.7614236446</v>
      </c>
      <c r="V24" s="91"/>
      <c r="X24" s="59">
        <f>+[7]Err!$C140</f>
        <v>379945.90043415298</v>
      </c>
      <c r="Y24" s="57">
        <f>+[1]DATA_2013!L140</f>
        <v>1312713.0859999999</v>
      </c>
      <c r="Z24" s="59"/>
      <c r="AA24" s="57">
        <f>+[7]Err!$D140</f>
        <v>396342.22782366502</v>
      </c>
      <c r="AB24" s="57">
        <f>+[8]Err!$D104</f>
        <v>3474.0453081861801</v>
      </c>
      <c r="AC24" s="103">
        <f t="shared" si="4"/>
        <v>1376910.8570068614</v>
      </c>
      <c r="AD24" s="103"/>
      <c r="AF24" s="89">
        <f t="shared" si="0"/>
        <v>4084168.5459999996</v>
      </c>
      <c r="AG24" s="88"/>
      <c r="AH24" s="112">
        <f t="shared" si="1"/>
        <v>4283157.1626565028</v>
      </c>
      <c r="AI24" s="128"/>
      <c r="AM24" s="51">
        <f>+'[9]Commercial Sales Model'!$Q68</f>
        <v>4084168.5460000001</v>
      </c>
      <c r="AN24" s="52"/>
    </row>
    <row r="25" spans="1:40" x14ac:dyDescent="0.3">
      <c r="A25" s="2">
        <v>2011</v>
      </c>
      <c r="B25" s="2">
        <v>8</v>
      </c>
      <c r="C25" s="56">
        <f>+[1]DATA_2013!I141</f>
        <v>13908.089</v>
      </c>
      <c r="D25" s="59"/>
      <c r="E25" s="103">
        <f>+[2]Err!D141</f>
        <v>13893.4362325357</v>
      </c>
      <c r="F25" s="60"/>
      <c r="H25" s="70">
        <f>+[3]Err!$C141</f>
        <v>1372.32804416618</v>
      </c>
      <c r="I25" s="71">
        <f>+[1]DATA_2013!J141</f>
        <v>545125.75199999998</v>
      </c>
      <c r="J25" s="72"/>
      <c r="K25" s="70">
        <f>+[3]Err!$D141</f>
        <v>1381.47057984616</v>
      </c>
      <c r="L25" s="84">
        <f>+[4]Err!$D141</f>
        <v>397127.289284845</v>
      </c>
      <c r="M25" s="85">
        <f t="shared" si="2"/>
        <v>548619.66660106857</v>
      </c>
      <c r="N25" s="73"/>
      <c r="P25" s="88">
        <f>+[5]Err!$C141</f>
        <v>22544.3600746269</v>
      </c>
      <c r="Q25" s="89">
        <f>+[1]DATA_2013!K141</f>
        <v>2259666.2990000001</v>
      </c>
      <c r="R25" s="88"/>
      <c r="S25" s="112">
        <f>+[5]Err!$D141</f>
        <v>23164.006679485701</v>
      </c>
      <c r="T25" s="90">
        <f>+[6]Err!$D117</f>
        <v>100320.512273692</v>
      </c>
      <c r="U25" s="112">
        <f t="shared" si="3"/>
        <v>2323825.0163972289</v>
      </c>
      <c r="V25" s="91"/>
      <c r="X25" s="59">
        <f>+[7]Err!$C141</f>
        <v>389110.70289017301</v>
      </c>
      <c r="Y25" s="57">
        <f>+[1]DATA_2013!L141</f>
        <v>1346323.0319999999</v>
      </c>
      <c r="Z25" s="59"/>
      <c r="AA25" s="57">
        <f>+[7]Err!$D141</f>
        <v>394363.014930406</v>
      </c>
      <c r="AB25" s="57">
        <f>+[8]Err!$D105</f>
        <v>3457.0781305503901</v>
      </c>
      <c r="AC25" s="103">
        <f t="shared" si="4"/>
        <v>1363343.7544138236</v>
      </c>
      <c r="AD25" s="103"/>
      <c r="AF25" s="89">
        <f t="shared" si="0"/>
        <v>4165023.1720000003</v>
      </c>
      <c r="AG25" s="88"/>
      <c r="AH25" s="112">
        <f t="shared" si="1"/>
        <v>4249681.8736446574</v>
      </c>
      <c r="AI25" s="128"/>
      <c r="AM25" s="51">
        <f>+'[9]Commercial Sales Model'!$Q69</f>
        <v>4165023.1719999993</v>
      </c>
      <c r="AN25" s="52"/>
    </row>
    <row r="26" spans="1:40" x14ac:dyDescent="0.3">
      <c r="A26" s="2">
        <v>2011</v>
      </c>
      <c r="B26" s="2">
        <v>9</v>
      </c>
      <c r="C26" s="56">
        <f>+[1]DATA_2013!I142</f>
        <v>13873.347</v>
      </c>
      <c r="D26" s="59"/>
      <c r="E26" s="103">
        <f>+[2]Err!D142</f>
        <v>13952.5005170977</v>
      </c>
      <c r="F26" s="60"/>
      <c r="H26" s="70">
        <f>+[3]Err!$C142</f>
        <v>1424.48477278165</v>
      </c>
      <c r="I26" s="71">
        <f>+[1]DATA_2013!J142</f>
        <v>565641.53599999996</v>
      </c>
      <c r="J26" s="72"/>
      <c r="K26" s="70">
        <f>+[3]Err!$D142</f>
        <v>1349.3590221058</v>
      </c>
      <c r="L26" s="84">
        <f>+[4]Err!$D142</f>
        <v>397684.33679358597</v>
      </c>
      <c r="M26" s="85">
        <f t="shared" si="2"/>
        <v>536618.94780258683</v>
      </c>
      <c r="N26" s="73"/>
      <c r="P26" s="88">
        <f>+[5]Err!$C142</f>
        <v>23879.438876894201</v>
      </c>
      <c r="Q26" s="89">
        <f>+[1]DATA_2013!K142</f>
        <v>2388994.5830000001</v>
      </c>
      <c r="R26" s="88"/>
      <c r="S26" s="112">
        <f>+[5]Err!$D142</f>
        <v>22592.3326604918</v>
      </c>
      <c r="T26" s="90">
        <f>+[6]Err!$D118</f>
        <v>100228.714741772</v>
      </c>
      <c r="U26" s="112">
        <f t="shared" si="3"/>
        <v>2264400.4655796513</v>
      </c>
      <c r="V26" s="91"/>
      <c r="X26" s="59">
        <f>+[7]Err!$C142</f>
        <v>415769.31746952998</v>
      </c>
      <c r="Y26" s="57">
        <f>+[1]DATA_2013!L142</f>
        <v>1432741.068</v>
      </c>
      <c r="Z26" s="59"/>
      <c r="AA26" s="57">
        <f>+[7]Err!$D142</f>
        <v>388107.68070672202</v>
      </c>
      <c r="AB26" s="57">
        <f>+[8]Err!$D106</f>
        <v>3459.0477297951802</v>
      </c>
      <c r="AC26" s="103">
        <f t="shared" si="4"/>
        <v>1342482.9918646596</v>
      </c>
      <c r="AD26" s="103"/>
      <c r="AF26" s="89">
        <f t="shared" si="0"/>
        <v>4401250.534</v>
      </c>
      <c r="AG26" s="88"/>
      <c r="AH26" s="112">
        <f t="shared" si="1"/>
        <v>4157454.9057639958</v>
      </c>
      <c r="AI26" s="128"/>
      <c r="AM26" s="51">
        <f>+'[9]Commercial Sales Model'!$Q70</f>
        <v>4401250.5339999991</v>
      </c>
      <c r="AN26" s="52"/>
    </row>
    <row r="27" spans="1:40" x14ac:dyDescent="0.3">
      <c r="A27" s="2">
        <v>2011</v>
      </c>
      <c r="B27" s="2">
        <v>10</v>
      </c>
      <c r="C27" s="56">
        <f>+[1]DATA_2013!I143</f>
        <v>13913.085999999999</v>
      </c>
      <c r="D27" s="59"/>
      <c r="E27" s="103">
        <f>+[2]Err!D143</f>
        <v>13863.3369573049</v>
      </c>
      <c r="F27" s="60"/>
      <c r="H27" s="70">
        <f>+[3]Err!$C143</f>
        <v>1240.5353516288601</v>
      </c>
      <c r="I27" s="71">
        <f>+[1]DATA_2013!J143</f>
        <v>492945.33</v>
      </c>
      <c r="J27" s="72"/>
      <c r="K27" s="70">
        <f>+[3]Err!$D143</f>
        <v>1290.3747605364999</v>
      </c>
      <c r="L27" s="84">
        <f>+[4]Err!$D143</f>
        <v>397416.29297292902</v>
      </c>
      <c r="M27" s="85">
        <f t="shared" si="2"/>
        <v>512815.95387824677</v>
      </c>
      <c r="N27" s="73"/>
      <c r="P27" s="88">
        <f>+[5]Err!$C143</f>
        <v>21035.727567340498</v>
      </c>
      <c r="Q27" s="89">
        <f>+[1]DATA_2013!K143</f>
        <v>2103088.9350000001</v>
      </c>
      <c r="R27" s="88"/>
      <c r="S27" s="112">
        <f>+[5]Err!$D143</f>
        <v>21292.302255515799</v>
      </c>
      <c r="T27" s="90">
        <f>+[6]Err!$D119</f>
        <v>100001.582741819</v>
      </c>
      <c r="U27" s="112">
        <f t="shared" si="3"/>
        <v>2129263.9257687824</v>
      </c>
      <c r="V27" s="91"/>
      <c r="X27" s="59">
        <f>+[7]Err!$C143</f>
        <v>377181.590269637</v>
      </c>
      <c r="Y27" s="57">
        <f>+[1]DATA_2013!L143</f>
        <v>1286943.5859999999</v>
      </c>
      <c r="Z27" s="59"/>
      <c r="AA27" s="57">
        <f>+[7]Err!$D143</f>
        <v>378253.96233502001</v>
      </c>
      <c r="AB27" s="57">
        <f>+[8]Err!$D107</f>
        <v>3440.1504465632402</v>
      </c>
      <c r="AC27" s="103">
        <f t="shared" si="4"/>
        <v>1301250.5374411342</v>
      </c>
      <c r="AD27" s="103"/>
      <c r="AF27" s="89">
        <f t="shared" si="0"/>
        <v>3896890.9369999999</v>
      </c>
      <c r="AG27" s="88"/>
      <c r="AH27" s="112">
        <f t="shared" si="1"/>
        <v>3957193.7540454683</v>
      </c>
      <c r="AI27" s="128"/>
      <c r="AM27" s="51">
        <f>+'[9]Commercial Sales Model'!$Q71</f>
        <v>3896890.9369999999</v>
      </c>
      <c r="AN27" s="52"/>
    </row>
    <row r="28" spans="1:40" x14ac:dyDescent="0.3">
      <c r="A28" s="2">
        <v>2011</v>
      </c>
      <c r="B28" s="2">
        <v>11</v>
      </c>
      <c r="C28" s="56">
        <f>+[1]DATA_2013!I144</f>
        <v>13767.915999999999</v>
      </c>
      <c r="D28" s="59"/>
      <c r="E28" s="103">
        <f>+[2]Err!D144</f>
        <v>13917.565586335601</v>
      </c>
      <c r="F28" s="60"/>
      <c r="H28" s="70">
        <f>+[3]Err!$C144</f>
        <v>1072.63869138013</v>
      </c>
      <c r="I28" s="71">
        <f>+[1]DATA_2013!J144</f>
        <v>426622.73200000002</v>
      </c>
      <c r="J28" s="72"/>
      <c r="K28" s="70">
        <f>+[3]Err!$D144</f>
        <v>1118.96890329247</v>
      </c>
      <c r="L28" s="84">
        <f>+[4]Err!$D144</f>
        <v>397797.31237630598</v>
      </c>
      <c r="M28" s="85">
        <f t="shared" si="2"/>
        <v>445122.82236240723</v>
      </c>
      <c r="N28" s="73"/>
      <c r="P28" s="88">
        <f>+[5]Err!$C144</f>
        <v>18731.804070890299</v>
      </c>
      <c r="Q28" s="89">
        <f>+[1]DATA_2013!K144</f>
        <v>1871850.449</v>
      </c>
      <c r="R28" s="88"/>
      <c r="S28" s="112">
        <f>+[5]Err!$D144</f>
        <v>19381.910513238301</v>
      </c>
      <c r="T28" s="90">
        <f>+[6]Err!$D120</f>
        <v>99992.914864236198</v>
      </c>
      <c r="U28" s="112">
        <f t="shared" si="3"/>
        <v>1938053.7278564819</v>
      </c>
      <c r="V28" s="91"/>
      <c r="X28" s="59">
        <f>+[7]Err!$C144</f>
        <v>342167.52920457901</v>
      </c>
      <c r="Y28" s="57">
        <f>+[1]DATA_2013!L144</f>
        <v>1165764.7720000001</v>
      </c>
      <c r="Z28" s="59"/>
      <c r="AA28" s="57">
        <f>+[7]Err!$D144</f>
        <v>349134.55763947999</v>
      </c>
      <c r="AB28" s="57">
        <f>+[8]Err!$D108</f>
        <v>3401.5888858762801</v>
      </c>
      <c r="AC28" s="103">
        <f t="shared" si="4"/>
        <v>1187612.2309417864</v>
      </c>
      <c r="AD28" s="103"/>
      <c r="AF28" s="89">
        <f t="shared" si="0"/>
        <v>3478005.8689999999</v>
      </c>
      <c r="AG28" s="88"/>
      <c r="AH28" s="112">
        <f t="shared" si="1"/>
        <v>3584706.3467470109</v>
      </c>
      <c r="AI28" s="128"/>
      <c r="AM28" s="51">
        <f>+'[9]Commercial Sales Model'!$Q72</f>
        <v>3478005.8690000004</v>
      </c>
      <c r="AN28" s="52"/>
    </row>
    <row r="29" spans="1:40" x14ac:dyDescent="0.3">
      <c r="A29" s="2">
        <v>2011</v>
      </c>
      <c r="B29" s="2">
        <v>12</v>
      </c>
      <c r="C29" s="56">
        <f>+[1]DATA_2013!I145</f>
        <v>14091.915999999999</v>
      </c>
      <c r="D29" s="59">
        <f>SUM(C18:C29)</f>
        <v>167010.31899999999</v>
      </c>
      <c r="E29" s="103">
        <f>+[2]Err!D145</f>
        <v>13921.7607539936</v>
      </c>
      <c r="F29" s="60">
        <f>SUM(E18:E29)</f>
        <v>167221.55479341903</v>
      </c>
      <c r="H29" s="70">
        <f>+[3]Err!$C145</f>
        <v>1085.39976645195</v>
      </c>
      <c r="I29" s="71">
        <f>+[1]DATA_2013!J145</f>
        <v>432211.614</v>
      </c>
      <c r="J29" s="72">
        <f>SUM(I18:I29)</f>
        <v>5674376.1959999995</v>
      </c>
      <c r="K29" s="70">
        <f>+[3]Err!$D145</f>
        <v>1064.10324741975</v>
      </c>
      <c r="L29" s="84">
        <f>+[4]Err!$D145</f>
        <v>398178.90577494598</v>
      </c>
      <c r="M29" s="85">
        <f t="shared" si="2"/>
        <v>423703.46668916265</v>
      </c>
      <c r="N29" s="73">
        <f>SUM(M18:M29)</f>
        <v>5732527.9489431409</v>
      </c>
      <c r="P29" s="88">
        <f>+[5]Err!$C145</f>
        <v>19083.664015425398</v>
      </c>
      <c r="Q29" s="89">
        <f>+[1]DATA_2013!K145</f>
        <v>1900274.9280000001</v>
      </c>
      <c r="R29" s="88">
        <f>SUM(Q18:Q29)</f>
        <v>24293888.505999997</v>
      </c>
      <c r="S29" s="112">
        <f>+[5]Err!$D145</f>
        <v>19317.031814259401</v>
      </c>
      <c r="T29" s="90">
        <f>+[6]Err!$D121</f>
        <v>99947.180555922299</v>
      </c>
      <c r="U29" s="112">
        <f t="shared" si="3"/>
        <v>1930682.8665442795</v>
      </c>
      <c r="V29" s="91">
        <f>SUM(U18:U29)</f>
        <v>24570257.772048134</v>
      </c>
      <c r="X29" s="59">
        <f>+[7]Err!$C145</f>
        <v>346870.77692079498</v>
      </c>
      <c r="Y29" s="57">
        <f>+[1]DATA_2013!L145</f>
        <v>1169301.389</v>
      </c>
      <c r="Z29" s="59">
        <f>SUM(Y18:Y29)</f>
        <v>14917015.976</v>
      </c>
      <c r="AA29" s="57">
        <f>+[7]Err!$D145</f>
        <v>348153.52162547602</v>
      </c>
      <c r="AB29" s="57">
        <f>+[8]Err!$D109</f>
        <v>3407.5929708511198</v>
      </c>
      <c r="AC29" s="103">
        <f t="shared" si="4"/>
        <v>1186365.4930680355</v>
      </c>
      <c r="AD29" s="103">
        <f>SUM(AC18:AC29)</f>
        <v>14986809.659063932</v>
      </c>
      <c r="AF29" s="89">
        <f t="shared" si="0"/>
        <v>3515879.8470000001</v>
      </c>
      <c r="AG29" s="88">
        <f>SUM(AF18:AF29)</f>
        <v>45052290.997000009</v>
      </c>
      <c r="AH29" s="112">
        <f t="shared" si="1"/>
        <v>3554673.5870554713</v>
      </c>
      <c r="AI29" s="128">
        <f>SUM(AH18:AH29)</f>
        <v>45456816.934848629</v>
      </c>
      <c r="AM29" s="51">
        <f>+'[9]Commercial Sales Model'!$Q73</f>
        <v>3515879.8470000001</v>
      </c>
      <c r="AN29" s="52">
        <f>SUM(AM18:AM29)</f>
        <v>45052290.997000001</v>
      </c>
    </row>
    <row r="30" spans="1:40" x14ac:dyDescent="0.3">
      <c r="A30" s="2">
        <v>2012</v>
      </c>
      <c r="B30" s="2">
        <v>1</v>
      </c>
      <c r="C30" s="56">
        <f>+[1]DATA_2013!I146</f>
        <v>13896.528</v>
      </c>
      <c r="D30" s="61">
        <f>+D29/D17-1</f>
        <v>-4.9854685358063922E-4</v>
      </c>
      <c r="E30" s="103">
        <f>+[2]Err!D146</f>
        <v>13842.700573508801</v>
      </c>
      <c r="F30" s="61">
        <f>+F29/F17-1</f>
        <v>1.7323903212478342E-3</v>
      </c>
      <c r="H30" s="70">
        <f>+[3]Err!$C146</f>
        <v>1105.2520907197099</v>
      </c>
      <c r="I30" s="71">
        <f>+[1]DATA_2013!J146</f>
        <v>441420.00099999999</v>
      </c>
      <c r="J30" s="74">
        <f>+J29/J17-1</f>
        <v>2.3903947209635401E-2</v>
      </c>
      <c r="K30" s="70">
        <f>+[3]Err!$D146</f>
        <v>1056.4737717314099</v>
      </c>
      <c r="L30" s="84">
        <f>+[4]Err!$D146</f>
        <v>398662.52560254303</v>
      </c>
      <c r="M30" s="85">
        <f t="shared" si="2"/>
        <v>421176.50207128841</v>
      </c>
      <c r="N30" s="74">
        <f>+N29/N17-1</f>
        <v>1.9748655837422691E-2</v>
      </c>
      <c r="P30" s="88">
        <f>+[5]Err!$C146</f>
        <v>19395.021373999502</v>
      </c>
      <c r="Q30" s="89">
        <f>+[1]DATA_2013!K146</f>
        <v>1919176.155</v>
      </c>
      <c r="R30" s="92">
        <f>+R29/R17-1</f>
        <v>3.8371976116373663E-3</v>
      </c>
      <c r="S30" s="112">
        <f>+[5]Err!$D146</f>
        <v>18268.0972295879</v>
      </c>
      <c r="T30" s="90">
        <f>+[6]Err!$D122</f>
        <v>99528.233515235799</v>
      </c>
      <c r="U30" s="112">
        <f t="shared" si="3"/>
        <v>1818191.4469454568</v>
      </c>
      <c r="V30" s="92">
        <f>+V29/V17-1</f>
        <v>-7.5848859478921948E-4</v>
      </c>
      <c r="X30" s="59">
        <f>+[7]Err!$C146</f>
        <v>350143.41619360598</v>
      </c>
      <c r="Y30" s="57">
        <f>+[1]DATA_2013!L146</f>
        <v>1171930.014</v>
      </c>
      <c r="Z30" s="61">
        <f>+Z29/Z17-1</f>
        <v>1.9330205395291955E-2</v>
      </c>
      <c r="AA30" s="57">
        <f>+[7]Err!$D146</f>
        <v>332315.90351382003</v>
      </c>
      <c r="AB30" s="57">
        <f>+[8]Err!$D110</f>
        <v>3348.5963916247501</v>
      </c>
      <c r="AC30" s="103">
        <f t="shared" si="4"/>
        <v>1112791.8353858965</v>
      </c>
      <c r="AD30" s="103">
        <f>+AD29/AD17-1</f>
        <v>1.0913159451666488E-2</v>
      </c>
      <c r="AF30" s="89">
        <f t="shared" si="0"/>
        <v>3546422.6979999999</v>
      </c>
      <c r="AG30" s="92">
        <f>+AG29/AG17-1</f>
        <v>1.1407444784321985E-2</v>
      </c>
      <c r="AH30" s="112">
        <f t="shared" si="1"/>
        <v>3366002.4849761501</v>
      </c>
      <c r="AI30" s="129">
        <f>+AI29/AI17-1</f>
        <v>5.6289941234195506E-3</v>
      </c>
      <c r="AM30" s="51">
        <f>+'[9]Commercial Sales Model'!$Q74</f>
        <v>3546422.6980000003</v>
      </c>
      <c r="AN30" s="3">
        <f>+AN29/AN17-1</f>
        <v>1.1407444784321985E-2</v>
      </c>
    </row>
    <row r="31" spans="1:40" x14ac:dyDescent="0.3">
      <c r="A31" s="2">
        <v>2012</v>
      </c>
      <c r="B31" s="2">
        <v>2</v>
      </c>
      <c r="C31" s="56">
        <f>+[1]DATA_2013!I147</f>
        <v>13699.476000000001</v>
      </c>
      <c r="D31" s="57"/>
      <c r="E31" s="103">
        <f>+[2]Err!D147</f>
        <v>13762.5542384049</v>
      </c>
      <c r="F31" s="60"/>
      <c r="H31" s="70">
        <f>+[3]Err!$C147</f>
        <v>1013.29658628563</v>
      </c>
      <c r="I31" s="71">
        <f>+[1]DATA_2013!J147</f>
        <v>405204.13199999998</v>
      </c>
      <c r="J31" s="71"/>
      <c r="K31" s="70">
        <f>+[3]Err!$D147</f>
        <v>1092.35461119514</v>
      </c>
      <c r="L31" s="84">
        <f>+[4]Err!$D147</f>
        <v>399964.68618351902</v>
      </c>
      <c r="M31" s="85">
        <f t="shared" si="2"/>
        <v>436903.26926778414</v>
      </c>
      <c r="N31" s="73"/>
      <c r="P31" s="88">
        <f>+[5]Err!$C147</f>
        <v>17891.5181398083</v>
      </c>
      <c r="Q31" s="89">
        <f>+[1]DATA_2013!K147</f>
        <v>1765499.227</v>
      </c>
      <c r="R31" s="89"/>
      <c r="S31" s="112">
        <f>+[5]Err!$D147</f>
        <v>18355.125833331502</v>
      </c>
      <c r="T31" s="90">
        <f>+[6]Err!$D123</f>
        <v>98853.329083417004</v>
      </c>
      <c r="U31" s="112">
        <f t="shared" si="3"/>
        <v>1814465.2943698477</v>
      </c>
      <c r="V31" s="91"/>
      <c r="X31" s="59">
        <f>+[7]Err!$C147</f>
        <v>328574.004190362</v>
      </c>
      <c r="Y31" s="57">
        <f>+[1]DATA_2013!L147</f>
        <v>1097765.7479999999</v>
      </c>
      <c r="Z31" s="57"/>
      <c r="AA31" s="57">
        <f>+[7]Err!$D147</f>
        <v>333836.802702296</v>
      </c>
      <c r="AB31" s="57">
        <f>+[8]Err!$D111</f>
        <v>3348.6365232447201</v>
      </c>
      <c r="AC31" s="103">
        <f t="shared" si="4"/>
        <v>1117898.11033215</v>
      </c>
      <c r="AD31" s="103"/>
      <c r="AF31" s="89">
        <f t="shared" si="0"/>
        <v>3282168.5829999996</v>
      </c>
      <c r="AG31" s="89"/>
      <c r="AH31" s="112">
        <f t="shared" si="1"/>
        <v>3383029.2282081866</v>
      </c>
      <c r="AI31" s="128"/>
      <c r="AM31" s="51">
        <f>+'[9]Commercial Sales Model'!$Q75</f>
        <v>3282168.5829999996</v>
      </c>
      <c r="AN31" s="52"/>
    </row>
    <row r="32" spans="1:40" x14ac:dyDescent="0.3">
      <c r="A32" s="2">
        <v>2012</v>
      </c>
      <c r="B32" s="2">
        <v>3</v>
      </c>
      <c r="C32" s="56">
        <f>+[1]DATA_2013!I148</f>
        <v>14052.179</v>
      </c>
      <c r="D32" s="57"/>
      <c r="E32" s="103">
        <f>+[2]Err!D148</f>
        <v>13926.4342251579</v>
      </c>
      <c r="F32" s="60"/>
      <c r="H32" s="70">
        <f>+[3]Err!$C148</f>
        <v>1094.8706080464899</v>
      </c>
      <c r="I32" s="71">
        <f>+[1]DATA_2013!J148</f>
        <v>438220.86599999998</v>
      </c>
      <c r="J32" s="71"/>
      <c r="K32" s="70">
        <f>+[3]Err!$D148</f>
        <v>1079.86301272168</v>
      </c>
      <c r="L32" s="84">
        <f>+[4]Err!$D148</f>
        <v>400346.724842255</v>
      </c>
      <c r="M32" s="85">
        <f t="shared" si="2"/>
        <v>432319.6204214149</v>
      </c>
      <c r="N32" s="73"/>
      <c r="P32" s="88">
        <f>+[5]Err!$C148</f>
        <v>19092.649237848102</v>
      </c>
      <c r="Q32" s="89">
        <f>+[1]DATA_2013!K148</f>
        <v>1883833.5149999999</v>
      </c>
      <c r="R32" s="89"/>
      <c r="S32" s="112">
        <f>+[5]Err!$D148</f>
        <v>18705.881590811099</v>
      </c>
      <c r="T32" s="90">
        <f>+[6]Err!$D124</f>
        <v>98657.0583097528</v>
      </c>
      <c r="U32" s="112">
        <f t="shared" si="3"/>
        <v>1845467.2508399819</v>
      </c>
      <c r="V32" s="91"/>
      <c r="X32" s="59">
        <f>+[7]Err!$C148</f>
        <v>339752.64441132598</v>
      </c>
      <c r="Y32" s="57">
        <f>+[1]DATA_2013!L148</f>
        <v>1139870.122</v>
      </c>
      <c r="Z32" s="57"/>
      <c r="AA32" s="57">
        <f>+[7]Err!$D148</f>
        <v>334946.36577735899</v>
      </c>
      <c r="AB32" s="57">
        <f>+[8]Err!$D112</f>
        <v>3333.7875675600299</v>
      </c>
      <c r="AC32" s="103">
        <f t="shared" si="4"/>
        <v>1116640.0300279737</v>
      </c>
      <c r="AD32" s="103"/>
      <c r="AF32" s="89">
        <f t="shared" si="0"/>
        <v>3475976.682</v>
      </c>
      <c r="AG32" s="89"/>
      <c r="AH32" s="112">
        <f t="shared" si="1"/>
        <v>3408353.3355145282</v>
      </c>
      <c r="AI32" s="128"/>
      <c r="AM32" s="51">
        <f>+'[9]Commercial Sales Model'!$Q76</f>
        <v>3475976.682</v>
      </c>
      <c r="AN32" s="52"/>
    </row>
    <row r="33" spans="1:40" x14ac:dyDescent="0.3">
      <c r="A33" s="2">
        <v>2012</v>
      </c>
      <c r="B33" s="2">
        <v>4</v>
      </c>
      <c r="C33" s="56">
        <f>+[1]DATA_2013!I149</f>
        <v>13857.423000000001</v>
      </c>
      <c r="D33" s="57"/>
      <c r="E33" s="103">
        <f>+[2]Err!D149</f>
        <v>13660.585848032801</v>
      </c>
      <c r="F33" s="60"/>
      <c r="H33" s="70">
        <f>+[3]Err!$C149</f>
        <v>1171.7124505608299</v>
      </c>
      <c r="I33" s="71">
        <f>+[1]DATA_2013!J149</f>
        <v>469557.90600000002</v>
      </c>
      <c r="J33" s="71"/>
      <c r="K33" s="70">
        <f>+[3]Err!$D149</f>
        <v>1137.5571475402101</v>
      </c>
      <c r="L33" s="84">
        <f>+[4]Err!$D149</f>
        <v>400723.26581543603</v>
      </c>
      <c r="M33" s="85">
        <f t="shared" si="2"/>
        <v>455845.61521400476</v>
      </c>
      <c r="N33" s="73"/>
      <c r="P33" s="88">
        <f>+[5]Err!$C149</f>
        <v>20138.031064713901</v>
      </c>
      <c r="Q33" s="89">
        <f>+[1]DATA_2013!K149</f>
        <v>1986918.835</v>
      </c>
      <c r="R33" s="89"/>
      <c r="S33" s="112">
        <f>+[5]Err!$D149</f>
        <v>19255.264598940601</v>
      </c>
      <c r="T33" s="90">
        <f>+[6]Err!$D125</f>
        <v>98723.246548595402</v>
      </c>
      <c r="U33" s="112">
        <f t="shared" si="3"/>
        <v>1900942.2343596539</v>
      </c>
      <c r="V33" s="91"/>
      <c r="X33" s="59">
        <f>+[7]Err!$C149</f>
        <v>355526.68809241703</v>
      </c>
      <c r="Y33" s="57">
        <f>+[1]DATA_2013!L149</f>
        <v>1200258.0989999999</v>
      </c>
      <c r="Z33" s="57"/>
      <c r="AA33" s="57">
        <f>+[7]Err!$D149</f>
        <v>343035.66652904102</v>
      </c>
      <c r="AB33" s="57">
        <f>+[8]Err!$D113</f>
        <v>3363.5844609451901</v>
      </c>
      <c r="AC33" s="103">
        <f t="shared" si="4"/>
        <v>1153829.4374870583</v>
      </c>
      <c r="AD33" s="103"/>
      <c r="AF33" s="89">
        <f t="shared" si="0"/>
        <v>3670592.2629999998</v>
      </c>
      <c r="AG33" s="89"/>
      <c r="AH33" s="112">
        <f t="shared" si="1"/>
        <v>3524277.8729087496</v>
      </c>
      <c r="AI33" s="128"/>
      <c r="AM33" s="51">
        <f>+'[9]Commercial Sales Model'!$Q77</f>
        <v>3670592.2630000003</v>
      </c>
      <c r="AN33" s="52"/>
    </row>
    <row r="34" spans="1:40" x14ac:dyDescent="0.3">
      <c r="A34" s="2">
        <v>2012</v>
      </c>
      <c r="B34" s="2">
        <v>5</v>
      </c>
      <c r="C34" s="56">
        <f>+[1]DATA_2013!I150</f>
        <v>13673.531999999999</v>
      </c>
      <c r="D34" s="57"/>
      <c r="E34" s="103">
        <f>+[2]Err!D150</f>
        <v>14035.3109895832</v>
      </c>
      <c r="F34" s="60"/>
      <c r="H34" s="70">
        <f>+[3]Err!$C150</f>
        <v>1174.7199609239699</v>
      </c>
      <c r="I34" s="71">
        <f>+[1]DATA_2013!J150</f>
        <v>471378.70400000003</v>
      </c>
      <c r="J34" s="71"/>
      <c r="K34" s="70">
        <f>+[3]Err!$D150</f>
        <v>1243.39110530793</v>
      </c>
      <c r="L34" s="84">
        <f>+[4]Err!$D150</f>
        <v>401149.75399280398</v>
      </c>
      <c r="M34" s="85">
        <f t="shared" si="2"/>
        <v>498786.03601111675</v>
      </c>
      <c r="N34" s="73"/>
      <c r="P34" s="88">
        <f>+[5]Err!$C150</f>
        <v>20212.027598224999</v>
      </c>
      <c r="Q34" s="89">
        <f>+[1]DATA_2013!K150</f>
        <v>1994967.548</v>
      </c>
      <c r="R34" s="89"/>
      <c r="S34" s="112">
        <f>+[5]Err!$D150</f>
        <v>20226.9015784763</v>
      </c>
      <c r="T34" s="90">
        <f>+[6]Err!$D126</f>
        <v>98679.829992611907</v>
      </c>
      <c r="U34" s="112">
        <f t="shared" si="3"/>
        <v>1995987.2090413347</v>
      </c>
      <c r="V34" s="91"/>
      <c r="X34" s="59">
        <f>+[7]Err!$C150</f>
        <v>364331.09080188698</v>
      </c>
      <c r="Y34" s="57">
        <f>+[1]DATA_2013!L150</f>
        <v>1235811.06</v>
      </c>
      <c r="Z34" s="57"/>
      <c r="AA34" s="57">
        <f>+[7]Err!$D150</f>
        <v>355910.73265773198</v>
      </c>
      <c r="AB34" s="57">
        <f>+[8]Err!$D114</f>
        <v>3387.5269721739701</v>
      </c>
      <c r="AC34" s="103">
        <f t="shared" si="4"/>
        <v>1205657.2065642662</v>
      </c>
      <c r="AD34" s="103"/>
      <c r="AF34" s="89">
        <f t="shared" si="0"/>
        <v>3715830.844</v>
      </c>
      <c r="AG34" s="89"/>
      <c r="AH34" s="112">
        <f t="shared" si="1"/>
        <v>3714465.7626063009</v>
      </c>
      <c r="AI34" s="128"/>
      <c r="AM34" s="51">
        <f>+'[9]Commercial Sales Model'!$Q78</f>
        <v>3715830.8440000005</v>
      </c>
      <c r="AN34" s="52"/>
    </row>
    <row r="35" spans="1:40" x14ac:dyDescent="0.3">
      <c r="A35" s="2">
        <v>2012</v>
      </c>
      <c r="B35" s="2">
        <v>6</v>
      </c>
      <c r="C35" s="56">
        <f>+[1]DATA_2013!I151</f>
        <v>14169.289000000001</v>
      </c>
      <c r="D35" s="57"/>
      <c r="E35" s="103">
        <f>+[2]Err!D151</f>
        <v>13805.233226673599</v>
      </c>
      <c r="F35" s="60"/>
      <c r="H35" s="70">
        <f>+[3]Err!$C151</f>
        <v>1324.3046783013001</v>
      </c>
      <c r="I35" s="71">
        <f>+[1]DATA_2013!J151</f>
        <v>530876.66500000004</v>
      </c>
      <c r="J35" s="71"/>
      <c r="K35" s="70">
        <f>+[3]Err!$D151</f>
        <v>1304.57451165109</v>
      </c>
      <c r="L35" s="84">
        <f>+[4]Err!$D151</f>
        <v>401675.24191855598</v>
      </c>
      <c r="M35" s="85">
        <f t="shared" si="2"/>
        <v>524015.28256823361</v>
      </c>
      <c r="N35" s="73"/>
      <c r="P35" s="88">
        <f>+[5]Err!$C151</f>
        <v>22295.285979572898</v>
      </c>
      <c r="Q35" s="89">
        <f>+[1]DATA_2013!K151</f>
        <v>2209106.1159999999</v>
      </c>
      <c r="R35" s="89"/>
      <c r="S35" s="112">
        <f>+[5]Err!$D151</f>
        <v>21524.8747203327</v>
      </c>
      <c r="T35" s="90">
        <f>+[6]Err!$D127</f>
        <v>98740.4609083502</v>
      </c>
      <c r="U35" s="112">
        <f t="shared" si="3"/>
        <v>2125376.0508801467</v>
      </c>
      <c r="V35" s="91"/>
      <c r="X35" s="59">
        <f>+[7]Err!$C151</f>
        <v>384519.68020005903</v>
      </c>
      <c r="Y35" s="57">
        <f>+[1]DATA_2013!L151</f>
        <v>1306982.3929999999</v>
      </c>
      <c r="Z35" s="57"/>
      <c r="AA35" s="57">
        <f>+[7]Err!$D151</f>
        <v>374300.06119825301</v>
      </c>
      <c r="AB35" s="57">
        <f>+[8]Err!$D115</f>
        <v>3408.5797621113902</v>
      </c>
      <c r="AC35" s="103">
        <f t="shared" si="4"/>
        <v>1275831.61355742</v>
      </c>
      <c r="AD35" s="103"/>
      <c r="AF35" s="89">
        <f t="shared" si="0"/>
        <v>4061134.4629999995</v>
      </c>
      <c r="AG35" s="89"/>
      <c r="AH35" s="112">
        <f t="shared" si="1"/>
        <v>3939028.1802324741</v>
      </c>
      <c r="AI35" s="128"/>
      <c r="AM35" s="51">
        <f>+'[9]Commercial Sales Model'!$Q79</f>
        <v>4061134.4630000005</v>
      </c>
      <c r="AN35" s="52"/>
    </row>
    <row r="36" spans="1:40" x14ac:dyDescent="0.3">
      <c r="A36" s="2">
        <v>2012</v>
      </c>
      <c r="B36" s="2">
        <v>7</v>
      </c>
      <c r="C36" s="56">
        <f>+[1]DATA_2013!I152</f>
        <v>13905.468999999999</v>
      </c>
      <c r="D36" s="57"/>
      <c r="E36" s="103">
        <f>+[2]Err!D152</f>
        <v>13967.120986619801</v>
      </c>
      <c r="F36" s="60"/>
      <c r="H36" s="70">
        <f>+[3]Err!$C152</f>
        <v>1349.8091545766699</v>
      </c>
      <c r="I36" s="71">
        <f>+[1]DATA_2013!J152</f>
        <v>541393.60400000005</v>
      </c>
      <c r="J36" s="71"/>
      <c r="K36" s="70">
        <f>+[3]Err!$D152</f>
        <v>1405.81967586676</v>
      </c>
      <c r="L36" s="84">
        <f>+[4]Err!$D152</f>
        <v>401122.930494186</v>
      </c>
      <c r="M36" s="85">
        <f t="shared" si="2"/>
        <v>563906.50813006156</v>
      </c>
      <c r="N36" s="73"/>
      <c r="P36" s="88">
        <f>+[5]Err!$C152</f>
        <v>22559.266710281299</v>
      </c>
      <c r="Q36" s="89">
        <f>+[1]DATA_2013!K152</f>
        <v>2241375.9440000001</v>
      </c>
      <c r="R36" s="89"/>
      <c r="S36" s="112">
        <f>+[5]Err!$D152</f>
        <v>22577.2605395223</v>
      </c>
      <c r="T36" s="90">
        <f>+[6]Err!$D128</f>
        <v>99147.492027884102</v>
      </c>
      <c r="U36" s="112">
        <f t="shared" si="3"/>
        <v>2238478.7593537499</v>
      </c>
      <c r="V36" s="91"/>
      <c r="X36" s="59">
        <f>+[7]Err!$C152</f>
        <v>391035.81391962699</v>
      </c>
      <c r="Y36" s="57">
        <f>+[1]DATA_2013!L152</f>
        <v>1342816.9850000001</v>
      </c>
      <c r="Z36" s="57"/>
      <c r="AA36" s="57">
        <f>+[7]Err!$D152</f>
        <v>387730.574980676</v>
      </c>
      <c r="AB36" s="57">
        <f>+[8]Err!$D116</f>
        <v>3408.9076709666901</v>
      </c>
      <c r="AC36" s="103">
        <f t="shared" si="4"/>
        <v>1321737.7313199518</v>
      </c>
      <c r="AD36" s="103"/>
      <c r="AF36" s="89">
        <f t="shared" si="0"/>
        <v>4139492.0020000008</v>
      </c>
      <c r="AG36" s="89"/>
      <c r="AH36" s="112">
        <f t="shared" si="1"/>
        <v>4138090.1197903831</v>
      </c>
      <c r="AI36" s="128"/>
      <c r="AM36" s="51">
        <f>+'[9]Commercial Sales Model'!$Q80</f>
        <v>4139492.0020000003</v>
      </c>
      <c r="AN36" s="52"/>
    </row>
    <row r="37" spans="1:40" x14ac:dyDescent="0.3">
      <c r="A37" s="2">
        <v>2012</v>
      </c>
      <c r="B37" s="2">
        <v>8</v>
      </c>
      <c r="C37" s="56">
        <f>+[1]DATA_2013!I153</f>
        <v>13953.625</v>
      </c>
      <c r="D37" s="57"/>
      <c r="E37" s="103">
        <f>+[2]Err!D153</f>
        <v>13860.052976507801</v>
      </c>
      <c r="F37" s="60"/>
      <c r="H37" s="70">
        <f>+[3]Err!$C153</f>
        <v>1389.8589907186799</v>
      </c>
      <c r="I37" s="71">
        <f>+[1]DATA_2013!J153</f>
        <v>557661.46200000006</v>
      </c>
      <c r="J37" s="71"/>
      <c r="K37" s="70">
        <f>+[3]Err!$D153</f>
        <v>1404.8443104276</v>
      </c>
      <c r="L37" s="84">
        <f>+[4]Err!$D153</f>
        <v>401467.60612299299</v>
      </c>
      <c r="M37" s="85">
        <f t="shared" si="2"/>
        <v>563999.48228287545</v>
      </c>
      <c r="N37" s="73"/>
      <c r="P37" s="88">
        <f>+[5]Err!$C153</f>
        <v>22861.4246980998</v>
      </c>
      <c r="Q37" s="89">
        <f>+[1]DATA_2013!K153</f>
        <v>2277432.267</v>
      </c>
      <c r="R37" s="89"/>
      <c r="S37" s="112">
        <f>+[5]Err!$D153</f>
        <v>22896.602388318399</v>
      </c>
      <c r="T37" s="90">
        <f>+[6]Err!$D129</f>
        <v>99518.941900892198</v>
      </c>
      <c r="U37" s="112">
        <f t="shared" si="3"/>
        <v>2278645.6428108881</v>
      </c>
      <c r="V37" s="91"/>
      <c r="X37" s="59">
        <f>+[7]Err!$C153</f>
        <v>390594.70116959099</v>
      </c>
      <c r="Y37" s="57">
        <f>+[1]DATA_2013!L153</f>
        <v>1335833.878</v>
      </c>
      <c r="Z37" s="57"/>
      <c r="AA37" s="57">
        <f>+[7]Err!$D153</f>
        <v>392328.60633944598</v>
      </c>
      <c r="AB37" s="57">
        <f>+[8]Err!$D117</f>
        <v>3449.6919909790599</v>
      </c>
      <c r="AC37" s="103">
        <f t="shared" si="4"/>
        <v>1353412.8511211632</v>
      </c>
      <c r="AD37" s="103"/>
      <c r="AF37" s="89">
        <f t="shared" si="0"/>
        <v>4184881.2319999998</v>
      </c>
      <c r="AG37" s="89"/>
      <c r="AH37" s="112">
        <f t="shared" si="1"/>
        <v>4209918.0291914344</v>
      </c>
      <c r="AI37" s="128"/>
      <c r="AM37" s="51">
        <f>+'[9]Commercial Sales Model'!$Q81</f>
        <v>4184881.2320000003</v>
      </c>
      <c r="AN37" s="52"/>
    </row>
    <row r="38" spans="1:40" x14ac:dyDescent="0.3">
      <c r="A38" s="2">
        <v>2012</v>
      </c>
      <c r="B38" s="2">
        <v>9</v>
      </c>
      <c r="C38" s="56">
        <f>+[1]DATA_2013!I154</f>
        <v>13929.972</v>
      </c>
      <c r="D38" s="57"/>
      <c r="E38" s="103">
        <f>+[2]Err!D154</f>
        <v>13936.8482068133</v>
      </c>
      <c r="F38" s="60"/>
      <c r="H38" s="70">
        <f>+[3]Err!$C154</f>
        <v>1338.96895349127</v>
      </c>
      <c r="I38" s="71">
        <f>+[1]DATA_2013!J154</f>
        <v>537502.30700000003</v>
      </c>
      <c r="J38" s="71"/>
      <c r="K38" s="70">
        <f>+[3]Err!$D154</f>
        <v>1372.5147602155</v>
      </c>
      <c r="L38" s="84">
        <f>+[4]Err!$D154</f>
        <v>401612.441963583</v>
      </c>
      <c r="M38" s="85">
        <f t="shared" si="2"/>
        <v>551219.00448120851</v>
      </c>
      <c r="N38" s="73"/>
      <c r="P38" s="88">
        <f>+[5]Err!$C154</f>
        <v>22638.639162956701</v>
      </c>
      <c r="Q38" s="89">
        <f>+[1]DATA_2013!K154</f>
        <v>2257796.7609999999</v>
      </c>
      <c r="R38" s="89"/>
      <c r="S38" s="112">
        <f>+[5]Err!$D154</f>
        <v>22492.453091395899</v>
      </c>
      <c r="T38" s="90">
        <f>+[6]Err!$D130</f>
        <v>99753.981255263701</v>
      </c>
      <c r="U38" s="112">
        <f t="shared" si="3"/>
        <v>2243711.7440640046</v>
      </c>
      <c r="V38" s="91"/>
      <c r="X38" s="59">
        <f>+[7]Err!$C154</f>
        <v>394802.36706993199</v>
      </c>
      <c r="Y38" s="57">
        <f>+[1]DATA_2013!L154</f>
        <v>1337985.2220000001</v>
      </c>
      <c r="Z38" s="57"/>
      <c r="AA38" s="57">
        <f>+[7]Err!$D154</f>
        <v>386859.52432220202</v>
      </c>
      <c r="AB38" s="57">
        <f>+[8]Err!$D118</f>
        <v>3407.3697369743199</v>
      </c>
      <c r="AC38" s="103">
        <f t="shared" si="4"/>
        <v>1318173.435635752</v>
      </c>
      <c r="AD38" s="103"/>
      <c r="AF38" s="89">
        <f t="shared" si="0"/>
        <v>4147214.2620000001</v>
      </c>
      <c r="AG38" s="89"/>
      <c r="AH38" s="112">
        <f t="shared" si="1"/>
        <v>4127041.0323877786</v>
      </c>
      <c r="AI38" s="128"/>
      <c r="AM38" s="51">
        <f>+'[9]Commercial Sales Model'!$Q82</f>
        <v>4147214.2620000001</v>
      </c>
      <c r="AN38" s="52"/>
    </row>
    <row r="39" spans="1:40" x14ac:dyDescent="0.3">
      <c r="A39" s="2">
        <v>2012</v>
      </c>
      <c r="B39" s="2">
        <v>10</v>
      </c>
      <c r="C39" s="56">
        <f>+[1]DATA_2013!I155</f>
        <v>14002.778</v>
      </c>
      <c r="D39" s="57"/>
      <c r="E39" s="103">
        <f>+[2]Err!D155</f>
        <v>13886.2686205309</v>
      </c>
      <c r="F39" s="60"/>
      <c r="H39" s="70">
        <f>+[3]Err!$C155</f>
        <v>1278.9104939962399</v>
      </c>
      <c r="I39" s="71">
        <f>+[1]DATA_2013!J155</f>
        <v>513587.43400000001</v>
      </c>
      <c r="J39" s="71"/>
      <c r="K39" s="70">
        <f>+[3]Err!$D155</f>
        <v>1285.806231498</v>
      </c>
      <c r="L39" s="84">
        <f>+[4]Err!$D155</f>
        <v>401796.57229025097</v>
      </c>
      <c r="M39" s="85">
        <f t="shared" si="2"/>
        <v>516632.53644534136</v>
      </c>
      <c r="N39" s="73"/>
      <c r="P39" s="88">
        <f>+[5]Err!$C155</f>
        <v>21955.7054003911</v>
      </c>
      <c r="Q39" s="89">
        <f>+[1]DATA_2013!K155</f>
        <v>2189313.1639999999</v>
      </c>
      <c r="R39" s="89"/>
      <c r="S39" s="112">
        <f>+[5]Err!$D155</f>
        <v>21541.5294987466</v>
      </c>
      <c r="T39" s="90">
        <f>+[6]Err!$D131</f>
        <v>99922.791357915499</v>
      </c>
      <c r="U39" s="112">
        <f t="shared" si="3"/>
        <v>2152489.7576336386</v>
      </c>
      <c r="V39" s="91"/>
      <c r="X39" s="59">
        <f>+[7]Err!$C155</f>
        <v>392523.63576751098</v>
      </c>
      <c r="Y39" s="57">
        <f>+[1]DATA_2013!L155</f>
        <v>1316916.798</v>
      </c>
      <c r="Z39" s="57"/>
      <c r="AA39" s="57">
        <f>+[7]Err!$D155</f>
        <v>377271.15311106498</v>
      </c>
      <c r="AB39" s="57">
        <f>+[8]Err!$D119</f>
        <v>3379.9264345593201</v>
      </c>
      <c r="AC39" s="103">
        <f t="shared" si="4"/>
        <v>1275148.7433967653</v>
      </c>
      <c r="AD39" s="103"/>
      <c r="AF39" s="89">
        <f t="shared" si="0"/>
        <v>4033820.1739999996</v>
      </c>
      <c r="AG39" s="89"/>
      <c r="AH39" s="112">
        <f t="shared" si="1"/>
        <v>3958157.3060962767</v>
      </c>
      <c r="AI39" s="128"/>
      <c r="AM39" s="51">
        <f>+'[9]Commercial Sales Model'!$Q83</f>
        <v>4033820.1740000001</v>
      </c>
      <c r="AN39" s="52"/>
    </row>
    <row r="40" spans="1:40" x14ac:dyDescent="0.3">
      <c r="A40" s="2">
        <v>2012</v>
      </c>
      <c r="B40" s="2">
        <v>11</v>
      </c>
      <c r="C40" s="56">
        <f>+[1]DATA_2013!I156</f>
        <v>13979.968000000001</v>
      </c>
      <c r="D40" s="57"/>
      <c r="E40" s="103">
        <f>+[2]Err!D156</f>
        <v>13955.820022502199</v>
      </c>
      <c r="F40" s="60"/>
      <c r="H40" s="70">
        <f>+[3]Err!$C156</f>
        <v>1097.57619611629</v>
      </c>
      <c r="I40" s="71">
        <f>+[1]DATA_2013!J156</f>
        <v>441098.31199999998</v>
      </c>
      <c r="J40" s="71"/>
      <c r="K40" s="70">
        <f>+[3]Err!$D156</f>
        <v>1143.64459930915</v>
      </c>
      <c r="L40" s="84">
        <f>+[4]Err!$D156</f>
        <v>401972.244926324</v>
      </c>
      <c r="M40" s="85">
        <f t="shared" si="2"/>
        <v>459713.38698216528</v>
      </c>
      <c r="N40" s="73"/>
      <c r="P40" s="88">
        <f>+[5]Err!$C156</f>
        <v>19318.6579599867</v>
      </c>
      <c r="Q40" s="89">
        <f>+[1]DATA_2013!K156</f>
        <v>1924466.75</v>
      </c>
      <c r="R40" s="89"/>
      <c r="S40" s="112">
        <f>+[5]Err!$D156</f>
        <v>19686.6444566422</v>
      </c>
      <c r="T40" s="90">
        <f>+[6]Err!$D132</f>
        <v>99635.455375600897</v>
      </c>
      <c r="U40" s="112">
        <f t="shared" si="3"/>
        <v>1961487.7852550948</v>
      </c>
      <c r="V40" s="91"/>
      <c r="X40" s="59">
        <f>+[7]Err!$C156</f>
        <v>347693.12139423098</v>
      </c>
      <c r="Y40" s="57">
        <f>+[1]DATA_2013!L156</f>
        <v>1157122.7080000001</v>
      </c>
      <c r="Z40" s="57"/>
      <c r="AA40" s="57">
        <f>+[7]Err!$D156</f>
        <v>356436.50534159603</v>
      </c>
      <c r="AB40" s="57">
        <f>+[8]Err!$D120</f>
        <v>3344.8589385148598</v>
      </c>
      <c r="AC40" s="103">
        <f t="shared" si="4"/>
        <v>1192229.8309048372</v>
      </c>
      <c r="AD40" s="103"/>
      <c r="AF40" s="89">
        <f t="shared" si="0"/>
        <v>3536667.7379999999</v>
      </c>
      <c r="AG40" s="89"/>
      <c r="AH40" s="112">
        <f t="shared" si="1"/>
        <v>3627386.823164599</v>
      </c>
      <c r="AI40" s="128"/>
      <c r="AM40" s="51">
        <f>+'[9]Commercial Sales Model'!$Q84</f>
        <v>3536667.7380000004</v>
      </c>
      <c r="AN40" s="52"/>
    </row>
    <row r="41" spans="1:40" x14ac:dyDescent="0.3">
      <c r="A41" s="2">
        <v>2012</v>
      </c>
      <c r="B41" s="2">
        <v>12</v>
      </c>
      <c r="C41" s="56">
        <f>+[1]DATA_2013!I157</f>
        <v>14061.222</v>
      </c>
      <c r="D41" s="59">
        <f>SUM(C30:C41)</f>
        <v>167181.46100000001</v>
      </c>
      <c r="E41" s="103">
        <f>+[2]Err!D157</f>
        <v>14026.7779492642</v>
      </c>
      <c r="F41" s="60">
        <f>SUM(E30:E41)</f>
        <v>166665.70786359941</v>
      </c>
      <c r="H41" s="70">
        <f>+[3]Err!$C157</f>
        <v>1047.20305758839</v>
      </c>
      <c r="I41" s="71">
        <f>+[1]DATA_2013!J157</f>
        <v>421129.56800000003</v>
      </c>
      <c r="J41" s="72">
        <f>SUM(I30:I41)</f>
        <v>5769030.9610000001</v>
      </c>
      <c r="K41" s="70">
        <f>+[3]Err!$D157</f>
        <v>1073.44229784195</v>
      </c>
      <c r="L41" s="84">
        <f>+[4]Err!$D157</f>
        <v>402295.91237053199</v>
      </c>
      <c r="M41" s="85">
        <f t="shared" si="2"/>
        <v>431841.44858744764</v>
      </c>
      <c r="N41" s="73">
        <f>SUM(M30:M41)</f>
        <v>5856358.6924629416</v>
      </c>
      <c r="P41" s="88">
        <f>+[5]Err!$C157</f>
        <v>18643.0667737402</v>
      </c>
      <c r="Q41" s="89">
        <f>+[1]DATA_2013!K157</f>
        <v>1857222.3119999999</v>
      </c>
      <c r="R41" s="88">
        <f>SUM(Q30:Q41)</f>
        <v>24507108.594000001</v>
      </c>
      <c r="S41" s="112">
        <f>+[5]Err!$D157</f>
        <v>19274.306561321901</v>
      </c>
      <c r="T41" s="90">
        <f>+[6]Err!$D133</f>
        <v>99533.685190830205</v>
      </c>
      <c r="U41" s="112">
        <f t="shared" si="3"/>
        <v>1918442.7615461671</v>
      </c>
      <c r="V41" s="91">
        <f>SUM(U30:U41)</f>
        <v>24293685.937099963</v>
      </c>
      <c r="X41" s="59">
        <f>+[7]Err!$C157</f>
        <v>340638.42938701902</v>
      </c>
      <c r="Y41" s="57">
        <f>+[1]DATA_2013!L157</f>
        <v>1133644.693</v>
      </c>
      <c r="Z41" s="59">
        <f>SUM(Y30:Y41)</f>
        <v>14776937.720000003</v>
      </c>
      <c r="AA41" s="57">
        <f>+[7]Err!$D157</f>
        <v>346071.14392266399</v>
      </c>
      <c r="AB41" s="57">
        <f>+[8]Err!$D121</f>
        <v>3319.2309219359599</v>
      </c>
      <c r="AC41" s="103">
        <f t="shared" si="4"/>
        <v>1148690.0420978563</v>
      </c>
      <c r="AD41" s="103">
        <f>SUM(AC30:AC41)</f>
        <v>14592040.867831092</v>
      </c>
      <c r="AF41" s="89">
        <f t="shared" si="0"/>
        <v>3426057.7949999999</v>
      </c>
      <c r="AG41" s="88">
        <f>SUM(AF30:AF41)</f>
        <v>45220258.736000001</v>
      </c>
      <c r="AH41" s="112">
        <f t="shared" si="1"/>
        <v>3513001.0301807355</v>
      </c>
      <c r="AI41" s="128">
        <f>SUM(AH30:AH41)</f>
        <v>44908751.205257595</v>
      </c>
      <c r="AM41" s="51">
        <f>+'[9]Commercial Sales Model'!$Q85</f>
        <v>3426057.7950000004</v>
      </c>
      <c r="AN41" s="52">
        <f>SUM(AM30:AM41)</f>
        <v>45220258.736000001</v>
      </c>
    </row>
    <row r="42" spans="1:40" x14ac:dyDescent="0.3">
      <c r="A42" s="2">
        <v>2013</v>
      </c>
      <c r="B42" s="2">
        <v>1</v>
      </c>
      <c r="C42" s="56">
        <f>+[1]DATA_2013!I158</f>
        <v>13838.001</v>
      </c>
      <c r="D42" s="61">
        <f>+D41/D29-1</f>
        <v>1.0247390761526365E-3</v>
      </c>
      <c r="E42" s="103">
        <f>+[2]Err!D158</f>
        <v>13965.959069083299</v>
      </c>
      <c r="F42" s="61">
        <f>+F41/F29-1</f>
        <v>-3.3240148407081005E-3</v>
      </c>
      <c r="H42" s="70">
        <f>+[3]Err!$C158</f>
        <v>1083.7679265417501</v>
      </c>
      <c r="I42" s="71">
        <f>+[1]DATA_2013!J158</f>
        <v>436704.28600000002</v>
      </c>
      <c r="J42" s="74">
        <f>+J41/J29-1</f>
        <v>1.6681087353130453E-2</v>
      </c>
      <c r="K42" s="70">
        <f>+[3]Err!$D158</f>
        <v>1048.21985463073</v>
      </c>
      <c r="L42" s="84">
        <f>+[4]Err!$D158</f>
        <v>402549.26665190601</v>
      </c>
      <c r="M42" s="85">
        <f t="shared" si="2"/>
        <v>421960.1337715679</v>
      </c>
      <c r="N42" s="74">
        <f>+N41/N29-1</f>
        <v>2.1601419935969091E-2</v>
      </c>
      <c r="P42" s="88">
        <f>+[5]Err!$C158</f>
        <v>19313.0130998206</v>
      </c>
      <c r="Q42" s="89">
        <f>+[1]DATA_2013!K158</f>
        <v>1916584.794</v>
      </c>
      <c r="R42" s="92">
        <f>+R41/R29-1</f>
        <v>8.7766965731872482E-3</v>
      </c>
      <c r="S42" s="112">
        <f>+[5]Err!$D158</f>
        <v>18451.777945938698</v>
      </c>
      <c r="T42" s="90">
        <f>+[6]Err!$D134</f>
        <v>99502.706152690298</v>
      </c>
      <c r="U42" s="112">
        <f t="shared" si="3"/>
        <v>1836001.8389494298</v>
      </c>
      <c r="V42" s="92">
        <f>+V41/V29-1</f>
        <v>-1.1256366844584198E-2</v>
      </c>
      <c r="X42" s="59">
        <f>+[7]Err!$C158</f>
        <v>350870.08353365399</v>
      </c>
      <c r="Y42" s="57">
        <f>+[1]DATA_2013!L158</f>
        <v>1167695.638</v>
      </c>
      <c r="Z42" s="61">
        <f>+Z41/Z29-1</f>
        <v>-9.3905011716397535E-3</v>
      </c>
      <c r="AA42" s="57">
        <f>+[7]Err!$D158</f>
        <v>331074.18487066799</v>
      </c>
      <c r="AB42" s="57">
        <f>+[8]Err!$D122</f>
        <v>3319.6616371678901</v>
      </c>
      <c r="AC42" s="103">
        <f t="shared" si="4"/>
        <v>1099054.2705717864</v>
      </c>
      <c r="AD42" s="103">
        <f>+AD41/AD29-1</f>
        <v>-2.6341082606202715E-2</v>
      </c>
      <c r="AF42" s="89">
        <f t="shared" si="0"/>
        <v>3534822.719</v>
      </c>
      <c r="AG42" s="92">
        <f>+AG41/AG29-1</f>
        <v>3.7282840735264333E-3</v>
      </c>
      <c r="AH42" s="112">
        <f t="shared" si="1"/>
        <v>3370982.2023618678</v>
      </c>
      <c r="AI42" s="129">
        <f>+AI41/AI29-1</f>
        <v>-1.2056843539585138E-2</v>
      </c>
      <c r="AM42" s="51">
        <f>+'[9]Commercial Sales Model'!$Q86</f>
        <v>3534822.719</v>
      </c>
      <c r="AN42" s="3">
        <f>+AN41/AN29-1</f>
        <v>3.7282840735266554E-3</v>
      </c>
    </row>
    <row r="43" spans="1:40" x14ac:dyDescent="0.3">
      <c r="A43" s="2">
        <v>2013</v>
      </c>
      <c r="B43" s="2">
        <v>2</v>
      </c>
      <c r="C43" s="56">
        <f>+[1]DATA_2013!I159</f>
        <v>13983.454</v>
      </c>
      <c r="D43" s="57"/>
      <c r="E43" s="103">
        <f>+[2]Err!D159</f>
        <v>13889.841919279201</v>
      </c>
      <c r="F43" s="60"/>
      <c r="H43" s="70">
        <f>+[3]Err!$C159</f>
        <v>1034.88278632627</v>
      </c>
      <c r="I43" s="71">
        <f>+[1]DATA_2013!J159</f>
        <v>417321.658</v>
      </c>
      <c r="J43" s="71"/>
      <c r="K43" s="70">
        <f>+[3]Err!$D159</f>
        <v>1101.9038341711</v>
      </c>
      <c r="L43" s="84">
        <f>+[4]Err!$D159</f>
        <v>403441.57832999999</v>
      </c>
      <c r="M43" s="85">
        <f t="shared" si="2"/>
        <v>444553.82202586718</v>
      </c>
      <c r="N43" s="73"/>
      <c r="P43" s="88">
        <f>+[5]Err!$C159</f>
        <v>18320.9760554696</v>
      </c>
      <c r="Q43" s="89">
        <f>+[1]DATA_2013!K159</f>
        <v>1812622.4080000001</v>
      </c>
      <c r="R43" s="89"/>
      <c r="S43" s="112">
        <f>+[5]Err!$D159</f>
        <v>18665.844090238399</v>
      </c>
      <c r="T43" s="90">
        <f>+[6]Err!$D135</f>
        <v>99214.872851000604</v>
      </c>
      <c r="U43" s="112">
        <f t="shared" si="3"/>
        <v>1851929.348069604</v>
      </c>
      <c r="V43" s="91"/>
      <c r="X43" s="59">
        <f>+[7]Err!$C159</f>
        <v>332178.90753011999</v>
      </c>
      <c r="Y43" s="57">
        <f>+[1]DATA_2013!L159</f>
        <v>1102833.973</v>
      </c>
      <c r="Z43" s="57"/>
      <c r="AA43" s="57">
        <f>+[7]Err!$D159</f>
        <v>338006.97954702802</v>
      </c>
      <c r="AB43" s="57">
        <f>+[8]Err!$D123</f>
        <v>3332.0684648776501</v>
      </c>
      <c r="AC43" s="103">
        <f t="shared" si="4"/>
        <v>1126262.3974571968</v>
      </c>
      <c r="AD43" s="103"/>
      <c r="AF43" s="89">
        <f t="shared" si="0"/>
        <v>3346761.4929999998</v>
      </c>
      <c r="AG43" s="89"/>
      <c r="AH43" s="112">
        <f t="shared" si="1"/>
        <v>3436635.4094719472</v>
      </c>
      <c r="AI43" s="128"/>
      <c r="AM43" s="51">
        <f>+'[9]Commercial Sales Model'!$Q87</f>
        <v>3346761.4930000002</v>
      </c>
      <c r="AN43" s="52"/>
    </row>
    <row r="44" spans="1:40" x14ac:dyDescent="0.3">
      <c r="A44" s="2">
        <v>2013</v>
      </c>
      <c r="B44" s="2">
        <v>3</v>
      </c>
      <c r="C44" s="56">
        <f>+[1]DATA_2013!I160</f>
        <v>14055.822</v>
      </c>
      <c r="D44" s="57"/>
      <c r="E44" s="103">
        <f>+[2]Err!D160</f>
        <v>14096.065916858999</v>
      </c>
      <c r="F44" s="60"/>
      <c r="H44" s="70">
        <f>+[3]Err!$C160</f>
        <v>988.97823990878601</v>
      </c>
      <c r="I44" s="71">
        <f>+[1]DATA_2013!J160</f>
        <v>398998.326</v>
      </c>
      <c r="J44" s="71"/>
      <c r="K44" s="70">
        <f>+[3]Err!$D160</f>
        <v>1006.6759193258</v>
      </c>
      <c r="L44" s="84">
        <f>+[4]Err!$D160</f>
        <v>403664.531491915</v>
      </c>
      <c r="M44" s="85">
        <f t="shared" si="2"/>
        <v>406359.36333884188</v>
      </c>
      <c r="N44" s="73"/>
      <c r="P44" s="88">
        <f>+[5]Err!$C160</f>
        <v>17410.2938169794</v>
      </c>
      <c r="Q44" s="89">
        <f>+[1]DATA_2013!K160</f>
        <v>1726944.4539999999</v>
      </c>
      <c r="R44" s="89"/>
      <c r="S44" s="112">
        <f>+[5]Err!$D160</f>
        <v>17412.9068891959</v>
      </c>
      <c r="T44" s="90">
        <f>+[6]Err!$D136</f>
        <v>98945.262031575898</v>
      </c>
      <c r="U44" s="112">
        <f t="shared" si="3"/>
        <v>1722924.6348829214</v>
      </c>
      <c r="V44" s="91"/>
      <c r="X44" s="59">
        <f>+[7]Err!$C160</f>
        <v>317028.61883273203</v>
      </c>
      <c r="Y44" s="57">
        <f>+[1]DATA_2013!L160</f>
        <v>1053803.129</v>
      </c>
      <c r="Z44" s="57"/>
      <c r="AA44" s="57">
        <f>+[7]Err!$D160</f>
        <v>315638.026792549</v>
      </c>
      <c r="AB44" s="57">
        <f>+[8]Err!$D124</f>
        <v>3311.2068312156098</v>
      </c>
      <c r="AC44" s="103">
        <f t="shared" si="4"/>
        <v>1045142.7905069039</v>
      </c>
      <c r="AD44" s="103"/>
      <c r="AF44" s="89">
        <f t="shared" si="0"/>
        <v>3193801.7309999997</v>
      </c>
      <c r="AG44" s="89"/>
      <c r="AH44" s="112">
        <f t="shared" si="1"/>
        <v>3188522.8546455265</v>
      </c>
      <c r="AI44" s="128"/>
      <c r="AM44" s="51">
        <f>+'[9]Commercial Sales Model'!$Q88</f>
        <v>3193801.7309999997</v>
      </c>
      <c r="AN44" s="52"/>
    </row>
    <row r="45" spans="1:40" x14ac:dyDescent="0.3">
      <c r="A45" s="2">
        <v>2013</v>
      </c>
      <c r="B45" s="2">
        <v>4</v>
      </c>
      <c r="C45" s="56">
        <f>+[1]DATA_2013!I161</f>
        <v>13982.846</v>
      </c>
      <c r="D45" s="57"/>
      <c r="E45" s="103">
        <f>+[2]Err!D161</f>
        <v>13844.0308168097</v>
      </c>
      <c r="F45" s="60"/>
      <c r="H45" s="70">
        <f>+[3]Err!$C161</f>
        <v>1089.1676080483201</v>
      </c>
      <c r="I45" s="71">
        <f>+[1]DATA_2013!J161</f>
        <v>439655.57500000001</v>
      </c>
      <c r="J45" s="71"/>
      <c r="K45" s="70">
        <f>+[3]Err!$D161</f>
        <v>1115.7425818238</v>
      </c>
      <c r="L45" s="84">
        <f>+[4]Err!$D161</f>
        <v>403834.33248374599</v>
      </c>
      <c r="M45" s="85">
        <f t="shared" si="2"/>
        <v>450575.16075450566</v>
      </c>
      <c r="N45" s="73"/>
      <c r="P45" s="88">
        <f>+[5]Err!$C161</f>
        <v>19166.043553550899</v>
      </c>
      <c r="Q45" s="89">
        <f>+[1]DATA_2013!K161</f>
        <v>1903686.442</v>
      </c>
      <c r="R45" s="89"/>
      <c r="S45" s="112">
        <f>+[5]Err!$D161</f>
        <v>19090.5396570864</v>
      </c>
      <c r="T45" s="90">
        <f>+[6]Err!$D137</f>
        <v>99320.703501502896</v>
      </c>
      <c r="U45" s="112">
        <f t="shared" si="3"/>
        <v>1896085.828965161</v>
      </c>
      <c r="V45" s="91"/>
      <c r="X45" s="59">
        <f>+[7]Err!$C161</f>
        <v>343371.74518652202</v>
      </c>
      <c r="Y45" s="57">
        <f>+[1]DATA_2013!L161</f>
        <v>1141367.6810000001</v>
      </c>
      <c r="Z45" s="57"/>
      <c r="AA45" s="57">
        <f>+[7]Err!$D161</f>
        <v>337686.36983632599</v>
      </c>
      <c r="AB45" s="57">
        <f>+[8]Err!$D125</f>
        <v>3328.9374451477202</v>
      </c>
      <c r="AC45" s="103">
        <f t="shared" si="4"/>
        <v>1124136.8012641473</v>
      </c>
      <c r="AD45" s="103"/>
      <c r="AF45" s="89">
        <f t="shared" si="0"/>
        <v>3498692.5440000002</v>
      </c>
      <c r="AG45" s="89"/>
      <c r="AH45" s="112">
        <f t="shared" si="1"/>
        <v>3484641.8218006236</v>
      </c>
      <c r="AI45" s="128"/>
      <c r="AM45" s="51">
        <f>+'[9]Commercial Sales Model'!$Q89</f>
        <v>3498692.5439999998</v>
      </c>
      <c r="AN45" s="52"/>
    </row>
    <row r="46" spans="1:40" x14ac:dyDescent="0.3">
      <c r="A46" s="2">
        <v>2013</v>
      </c>
      <c r="B46" s="2">
        <v>5</v>
      </c>
      <c r="C46" s="56">
        <f>+[1]DATA_2013!I162</f>
        <v>13812.151</v>
      </c>
      <c r="D46" s="57"/>
      <c r="E46" s="103">
        <f>+[2]Err!D162</f>
        <v>14185.788485813</v>
      </c>
      <c r="F46" s="60"/>
      <c r="H46" s="70">
        <f>+[3]Err!$C162</f>
        <v>1216.6947986863699</v>
      </c>
      <c r="I46" s="71">
        <f>+[1]DATA_2013!J162</f>
        <v>491631.08399999997</v>
      </c>
      <c r="J46" s="71"/>
      <c r="K46" s="70">
        <f>+[3]Err!$D162</f>
        <v>1197.3009641741201</v>
      </c>
      <c r="L46" s="84">
        <f>+[4]Err!$D162</f>
        <v>404057.65890629502</v>
      </c>
      <c r="M46" s="85">
        <f t="shared" si="2"/>
        <v>483778.62459044473</v>
      </c>
      <c r="N46" s="73"/>
      <c r="P46" s="88">
        <f>+[5]Err!$C162</f>
        <v>21137.144708271298</v>
      </c>
      <c r="Q46" s="89">
        <f>+[1]DATA_2013!K162</f>
        <v>2102638.6069999998</v>
      </c>
      <c r="R46" s="89"/>
      <c r="S46" s="112">
        <f>+[5]Err!$D162</f>
        <v>20202.833081181299</v>
      </c>
      <c r="T46" s="90">
        <f>+[6]Err!$D138</f>
        <v>99387.894693105307</v>
      </c>
      <c r="U46" s="112">
        <f t="shared" si="3"/>
        <v>2007917.0467748314</v>
      </c>
      <c r="V46" s="91"/>
      <c r="X46" s="59">
        <f>+[7]Err!$C162</f>
        <v>378364.56419529801</v>
      </c>
      <c r="Y46" s="57">
        <f>+[1]DATA_2013!L162</f>
        <v>1255413.6240000001</v>
      </c>
      <c r="Z46" s="57"/>
      <c r="AA46" s="57">
        <f>+[7]Err!$D162</f>
        <v>355147.02090233797</v>
      </c>
      <c r="AB46" s="57">
        <f>+[8]Err!$D126</f>
        <v>3328.61358299413</v>
      </c>
      <c r="AC46" s="103">
        <f t="shared" si="4"/>
        <v>1182147.1977354223</v>
      </c>
      <c r="AD46" s="103"/>
      <c r="AF46" s="89">
        <f t="shared" si="0"/>
        <v>3863495.4659999995</v>
      </c>
      <c r="AG46" s="89"/>
      <c r="AH46" s="112">
        <f t="shared" si="1"/>
        <v>3688028.6575865117</v>
      </c>
      <c r="AI46" s="128"/>
      <c r="AM46" s="51">
        <f>+'[9]Commercial Sales Model'!$Q90</f>
        <v>3863495.466</v>
      </c>
      <c r="AN46" s="52"/>
    </row>
    <row r="47" spans="1:40" s="50" customFormat="1" x14ac:dyDescent="0.3">
      <c r="A47" s="49">
        <v>2013</v>
      </c>
      <c r="B47" s="49">
        <v>6</v>
      </c>
      <c r="C47" s="56">
        <f>+[1]DATA_2013!I163</f>
        <v>14054.757</v>
      </c>
      <c r="D47" s="62"/>
      <c r="E47" s="103">
        <f>+[2]Err!D163</f>
        <v>14017.467443076799</v>
      </c>
      <c r="F47" s="63"/>
      <c r="H47" s="75">
        <f>+[3]Err!$C163</f>
        <v>1256.2222565588399</v>
      </c>
      <c r="I47" s="71">
        <f>+[1]DATA_2013!J163</f>
        <v>508131.853</v>
      </c>
      <c r="J47" s="76"/>
      <c r="K47" s="75">
        <f>+[3]Err!$D163</f>
        <v>1337.21128214645</v>
      </c>
      <c r="L47" s="84">
        <f>+[4]Err!$D163</f>
        <v>404497.24358702899</v>
      </c>
      <c r="M47" s="85">
        <f t="shared" si="2"/>
        <v>540898.27772171597</v>
      </c>
      <c r="N47" s="77"/>
      <c r="P47" s="93">
        <f>+[5]Err!$C163</f>
        <v>21564.154792635502</v>
      </c>
      <c r="Q47" s="89">
        <f>+[1]DATA_2013!K163</f>
        <v>2146905.6869999999</v>
      </c>
      <c r="R47" s="94"/>
      <c r="S47" s="113">
        <f>+[5]Err!$D163</f>
        <v>21507.387902145801</v>
      </c>
      <c r="T47" s="90">
        <f>+[6]Err!$D139</f>
        <v>99525.092073999505</v>
      </c>
      <c r="U47" s="112">
        <f t="shared" si="3"/>
        <v>2140524.7612322839</v>
      </c>
      <c r="V47" s="95"/>
      <c r="X47" s="104">
        <f>+[7]Err!$C163</f>
        <v>378787.314027149</v>
      </c>
      <c r="Y47" s="57">
        <f>+[1]DATA_2013!L163</f>
        <v>1255679.946</v>
      </c>
      <c r="Z47" s="62"/>
      <c r="AA47" s="105">
        <f>+[7]Err!$D163</f>
        <v>373495.12718002597</v>
      </c>
      <c r="AB47" s="105">
        <f>+[8]Err!$D127</f>
        <v>3327.7347733157999</v>
      </c>
      <c r="AC47" s="103">
        <f t="shared" si="4"/>
        <v>1242892.7223809795</v>
      </c>
      <c r="AD47" s="106"/>
      <c r="AF47" s="89">
        <f t="shared" si="0"/>
        <v>3924772.2430000002</v>
      </c>
      <c r="AG47" s="94"/>
      <c r="AH47" s="112">
        <f t="shared" si="1"/>
        <v>3938333.2287780563</v>
      </c>
      <c r="AI47" s="130"/>
      <c r="AM47" s="51">
        <f>+'[9]Commercial Sales Model'!$Q91</f>
        <v>3924772.2429999998</v>
      </c>
      <c r="AN47" s="52"/>
    </row>
    <row r="48" spans="1:40" x14ac:dyDescent="0.3">
      <c r="A48" s="2">
        <v>2013</v>
      </c>
      <c r="B48" s="2">
        <v>7</v>
      </c>
      <c r="C48" s="56">
        <f>+[1]DATA_2013!I164</f>
        <v>14037.86</v>
      </c>
      <c r="D48" s="64"/>
      <c r="E48" s="103">
        <f>+[2]Err!D164</f>
        <v>14129.758746895701</v>
      </c>
      <c r="F48" s="60"/>
      <c r="H48" s="70">
        <f>+[3]Err!$C164</f>
        <v>1317.1348394233801</v>
      </c>
      <c r="I48" s="71">
        <f>+[1]DATA_2013!J164</f>
        <v>533410.63300000003</v>
      </c>
      <c r="J48" s="78"/>
      <c r="K48" s="70">
        <f>+[3]Err!$D164</f>
        <v>1368.8082938441801</v>
      </c>
      <c r="L48" s="84">
        <f>+[4]Err!$D164</f>
        <v>404917.49046202499</v>
      </c>
      <c r="M48" s="85">
        <f t="shared" si="2"/>
        <v>554254.41926699155</v>
      </c>
      <c r="N48" s="73"/>
      <c r="P48" s="88">
        <f>+[5]Err!$C164</f>
        <v>22263.757156474199</v>
      </c>
      <c r="Q48" s="89">
        <f>+[1]DATA_2013!K164</f>
        <v>2218917.3569999998</v>
      </c>
      <c r="R48" s="96"/>
      <c r="S48" s="112">
        <f>+[5]Err!$D164</f>
        <v>22467.767188823898</v>
      </c>
      <c r="T48" s="90">
        <f>+[6]Err!$D140</f>
        <v>99596.586434507597</v>
      </c>
      <c r="U48" s="112">
        <f t="shared" si="3"/>
        <v>2237712.9168120935</v>
      </c>
      <c r="V48" s="91"/>
      <c r="X48" s="59">
        <f>+[7]Err!$C164</f>
        <v>383395.54680399899</v>
      </c>
      <c r="Y48" s="57">
        <f>+[1]DATA_2013!L164</f>
        <v>1265588.7</v>
      </c>
      <c r="Z48" s="64"/>
      <c r="AA48" s="57">
        <f>+[7]Err!$D164</f>
        <v>385953.24800437299</v>
      </c>
      <c r="AB48" s="57">
        <f>+[8]Err!$D128</f>
        <v>3322.5011485734199</v>
      </c>
      <c r="AC48" s="103">
        <f t="shared" si="4"/>
        <v>1282330.109790171</v>
      </c>
      <c r="AD48" s="103"/>
      <c r="AF48" s="89">
        <f t="shared" si="0"/>
        <v>4031954.55</v>
      </c>
      <c r="AG48" s="96"/>
      <c r="AH48" s="112">
        <f t="shared" si="1"/>
        <v>4088427.2046161513</v>
      </c>
      <c r="AI48" s="128"/>
      <c r="AM48" s="51">
        <f>+'[9]Commercial Sales Model'!$Q92</f>
        <v>4141932.00116379</v>
      </c>
      <c r="AN48" s="52"/>
    </row>
    <row r="49" spans="1:40" x14ac:dyDescent="0.3">
      <c r="A49" s="2">
        <v>2013</v>
      </c>
      <c r="B49" s="2">
        <v>8</v>
      </c>
      <c r="C49" s="56">
        <f>+[1]DATA_2013!I165</f>
        <v>14151.751</v>
      </c>
      <c r="D49" s="64"/>
      <c r="E49" s="103">
        <f>+[2]Err!D165</f>
        <v>14017.1945435043</v>
      </c>
      <c r="F49" s="60"/>
      <c r="H49" s="70">
        <f>+[3]Err!$C165</f>
        <v>1386.8784891648199</v>
      </c>
      <c r="I49" s="71">
        <f>+[1]DATA_2013!J165</f>
        <v>562486.01699999999</v>
      </c>
      <c r="J49" s="78"/>
      <c r="K49" s="70">
        <f>+[3]Err!$D165</f>
        <v>1418.4316958623101</v>
      </c>
      <c r="L49" s="84">
        <f>+[4]Err!$D165</f>
        <v>405416.47058302001</v>
      </c>
      <c r="M49" s="85">
        <f t="shared" si="2"/>
        <v>575055.57189958554</v>
      </c>
      <c r="N49" s="73"/>
      <c r="P49" s="88">
        <f>+[5]Err!$C165</f>
        <v>23326.886966898299</v>
      </c>
      <c r="Q49" s="89">
        <f>+[1]DATA_2013!K165</f>
        <v>2326227.1490000002</v>
      </c>
      <c r="R49" s="96"/>
      <c r="S49" s="112">
        <f>+[5]Err!$D165</f>
        <v>23012.564995594901</v>
      </c>
      <c r="T49" s="90">
        <f>+[6]Err!$D141</f>
        <v>99713.996397803494</v>
      </c>
      <c r="U49" s="112">
        <f t="shared" si="3"/>
        <v>2294674.823074969</v>
      </c>
      <c r="V49" s="91"/>
      <c r="X49" s="59">
        <f>+[7]Err!$C165</f>
        <v>404447.40522478701</v>
      </c>
      <c r="Y49" s="57">
        <f>+[1]DATA_2013!L165</f>
        <v>1331440.858</v>
      </c>
      <c r="Z49" s="64"/>
      <c r="AA49" s="57">
        <f>+[7]Err!$D165</f>
        <v>388984.25967925298</v>
      </c>
      <c r="AB49" s="57">
        <f>+[8]Err!$D129</f>
        <v>3298.3163061272999</v>
      </c>
      <c r="AC49" s="103">
        <f t="shared" si="4"/>
        <v>1282993.126526936</v>
      </c>
      <c r="AD49" s="103"/>
      <c r="AF49" s="89">
        <f t="shared" si="0"/>
        <v>4234305.7750000004</v>
      </c>
      <c r="AG49" s="96"/>
      <c r="AH49" s="112">
        <f t="shared" si="1"/>
        <v>4166740.7160449945</v>
      </c>
      <c r="AI49" s="128"/>
      <c r="AM49" s="51">
        <f>+'[9]Commercial Sales Model'!$Q93</f>
        <v>4226948.3477720302</v>
      </c>
      <c r="AN49" s="52"/>
    </row>
    <row r="50" spans="1:40" x14ac:dyDescent="0.3">
      <c r="A50" s="2">
        <v>2013</v>
      </c>
      <c r="B50" s="2">
        <v>9</v>
      </c>
      <c r="C50" s="56">
        <f>+[1]DATA_2013!I166</f>
        <v>14053.859</v>
      </c>
      <c r="D50" s="64"/>
      <c r="E50" s="103">
        <f>+[2]Err!D166</f>
        <v>14074.0910525492</v>
      </c>
      <c r="F50" s="60"/>
      <c r="H50" s="70">
        <f>+[3]Err!$C166</f>
        <v>1404.7916666666699</v>
      </c>
      <c r="I50" s="71">
        <f>+[1]DATA_2013!J166</f>
        <v>571604.11</v>
      </c>
      <c r="J50" s="78"/>
      <c r="K50" s="70">
        <f>+[3]Err!$D166</f>
        <v>1392.9650293514701</v>
      </c>
      <c r="L50" s="84">
        <f>+[4]Err!$D166</f>
        <v>406030.11779811198</v>
      </c>
      <c r="M50" s="85">
        <f t="shared" si="2"/>
        <v>565585.75495622784</v>
      </c>
      <c r="N50" s="73"/>
      <c r="P50" s="88">
        <f>+[5]Err!$C166</f>
        <v>23995.0990227293</v>
      </c>
      <c r="Q50" s="89">
        <f>+[1]DATA_2013!K166</f>
        <v>2389024.0440000002</v>
      </c>
      <c r="R50" s="96"/>
      <c r="S50" s="112">
        <f>+[5]Err!$D166</f>
        <v>22859.229122125598</v>
      </c>
      <c r="T50" s="90">
        <f>+[6]Err!$D142</f>
        <v>99770.965461182495</v>
      </c>
      <c r="U50" s="112">
        <f t="shared" si="3"/>
        <v>2280687.3592128502</v>
      </c>
      <c r="V50" s="91"/>
      <c r="X50" s="59">
        <f>+[7]Err!$C166</f>
        <v>420586.87310261099</v>
      </c>
      <c r="Y50" s="57">
        <f>+[1]DATA_2013!L166</f>
        <v>1385413.16</v>
      </c>
      <c r="Z50" s="64"/>
      <c r="AA50" s="57">
        <f>+[7]Err!$D166</f>
        <v>392562.66447749699</v>
      </c>
      <c r="AB50" s="57">
        <f>+[8]Err!$D130</f>
        <v>3284.8601509863001</v>
      </c>
      <c r="AC50" s="103">
        <f t="shared" si="4"/>
        <v>1289513.453307135</v>
      </c>
      <c r="AD50" s="103"/>
      <c r="AF50" s="89">
        <f t="shared" si="0"/>
        <v>4360095.1730000004</v>
      </c>
      <c r="AG50" s="96"/>
      <c r="AH50" s="112">
        <f t="shared" si="1"/>
        <v>4149860.6585287624</v>
      </c>
      <c r="AI50" s="128"/>
      <c r="AM50" s="51">
        <f>+'[9]Commercial Sales Model'!$Q94</f>
        <v>4247879.1663949536</v>
      </c>
      <c r="AN50" s="52"/>
    </row>
    <row r="51" spans="1:40" s="48" customFormat="1" x14ac:dyDescent="0.3">
      <c r="A51" s="47">
        <v>2013</v>
      </c>
      <c r="B51" s="47">
        <v>10</v>
      </c>
      <c r="C51" s="65">
        <f>+[1]DATA_2013!I167</f>
        <v>13412.516</v>
      </c>
      <c r="D51" s="66"/>
      <c r="E51" s="109">
        <f>+[2]Err!D167</f>
        <v>14019.8767443938</v>
      </c>
      <c r="F51" s="67"/>
      <c r="H51" s="79">
        <f>+[3]Err!$C167</f>
        <v>1258.7249873850801</v>
      </c>
      <c r="I51" s="80">
        <f>+[1]DATA_2013!J167</f>
        <v>511375.90700000001</v>
      </c>
      <c r="J51" s="81"/>
      <c r="K51" s="79">
        <f>+[3]Err!$D167</f>
        <v>1342.5475879276401</v>
      </c>
      <c r="L51" s="115">
        <f>+[4]Err!$D167</f>
        <v>407468.30807052902</v>
      </c>
      <c r="M51" s="86">
        <f t="shared" si="2"/>
        <v>547045.59415704524</v>
      </c>
      <c r="N51" s="82"/>
      <c r="P51" s="97">
        <f>+[5]Err!$C167</f>
        <v>21605.9035269501</v>
      </c>
      <c r="Q51" s="98">
        <f>+[1]DATA_2013!K167</f>
        <v>2147756.446</v>
      </c>
      <c r="R51" s="99"/>
      <c r="S51" s="114">
        <f>+[5]Err!$D167</f>
        <v>21915.6575733051</v>
      </c>
      <c r="T51" s="100">
        <f>+[6]Err!$D143</f>
        <v>99544.7726314514</v>
      </c>
      <c r="U51" s="114">
        <f t="shared" si="3"/>
        <v>2181589.1502034022</v>
      </c>
      <c r="V51" s="101"/>
      <c r="X51" s="107">
        <f>+[7]Err!$C167</f>
        <v>383298.48563569703</v>
      </c>
      <c r="Y51" s="108">
        <f>+[1]DATA_2013!L167</f>
        <v>1254152.645</v>
      </c>
      <c r="Z51" s="66"/>
      <c r="AA51" s="108">
        <f>+[7]Err!$D167</f>
        <v>383343.33006832399</v>
      </c>
      <c r="AB51" s="108">
        <f>+[8]Err!$D131</f>
        <v>3291.99017511683</v>
      </c>
      <c r="AC51" s="109">
        <f t="shared" si="4"/>
        <v>1261962.4762814906</v>
      </c>
      <c r="AD51" s="109"/>
      <c r="AF51" s="98">
        <f t="shared" si="0"/>
        <v>3926697.514</v>
      </c>
      <c r="AG51" s="99"/>
      <c r="AH51" s="114">
        <f t="shared" si="1"/>
        <v>4004617.0973863318</v>
      </c>
      <c r="AI51" s="131"/>
      <c r="AM51" s="53">
        <f>+'[9]Commercial Sales Model'!$Q95</f>
        <v>4051820.9694528566</v>
      </c>
      <c r="AN51" s="54"/>
    </row>
    <row r="52" spans="1:40" x14ac:dyDescent="0.3">
      <c r="A52" s="2">
        <v>2013</v>
      </c>
      <c r="B52" s="2">
        <v>11</v>
      </c>
      <c r="C52" s="56">
        <f>+[10]DATA_2014!$I168</f>
        <v>14662.290999999999</v>
      </c>
      <c r="D52" s="64"/>
      <c r="E52" s="103">
        <f>+[2]Err!D168</f>
        <v>14018.9598492308</v>
      </c>
      <c r="F52" s="60"/>
      <c r="H52" s="83"/>
      <c r="I52" s="71">
        <f>+[10]DATA_2014!$J168</f>
        <v>479045.62300000002</v>
      </c>
      <c r="J52" s="78"/>
      <c r="K52" s="70">
        <f>+[3]Err!$D168</f>
        <v>1173.0736559577099</v>
      </c>
      <c r="L52" s="84">
        <f>+[4]Err!$D168</f>
        <v>406506.15758582699</v>
      </c>
      <c r="M52" s="85">
        <f t="shared" si="2"/>
        <v>476861.66444852704</v>
      </c>
      <c r="N52" s="73"/>
      <c r="P52" s="102"/>
      <c r="Q52" s="89">
        <f>+[10]DATA_2014!$K168</f>
        <v>2035490.551</v>
      </c>
      <c r="R52" s="96"/>
      <c r="S52" s="112">
        <f>+[5]Err!$D168</f>
        <v>20163.3440568689</v>
      </c>
      <c r="T52" s="90">
        <f>+[6]Err!$D144</f>
        <v>99426.934708647896</v>
      </c>
      <c r="U52" s="112">
        <f t="shared" si="3"/>
        <v>2004779.4930503077</v>
      </c>
      <c r="V52" s="91"/>
      <c r="X52" s="110"/>
      <c r="Y52" s="57">
        <f>+[10]DATA_2014!$L168</f>
        <v>1193871.1869999999</v>
      </c>
      <c r="Z52" s="64"/>
      <c r="AA52" s="57">
        <f>+[7]Err!$D168</f>
        <v>357320.41926011001</v>
      </c>
      <c r="AB52" s="57">
        <f>+[8]Err!$D132</f>
        <v>3262.1416982781798</v>
      </c>
      <c r="AC52" s="103">
        <f t="shared" si="4"/>
        <v>1165629.8393146466</v>
      </c>
      <c r="AD52" s="103"/>
      <c r="AF52" s="90">
        <f t="shared" ref="AF52:AF58" si="5">+AH52</f>
        <v>3661289.9566627122</v>
      </c>
      <c r="AG52" s="96"/>
      <c r="AH52" s="112">
        <f t="shared" si="1"/>
        <v>3661289.9566627122</v>
      </c>
      <c r="AI52" s="128"/>
      <c r="AM52" s="51">
        <f>+'[9]Commercial Sales Model'!$Q96</f>
        <v>3769769.7335160379</v>
      </c>
      <c r="AN52" s="52"/>
    </row>
    <row r="53" spans="1:40" x14ac:dyDescent="0.3">
      <c r="A53" s="2">
        <v>2013</v>
      </c>
      <c r="B53" s="2">
        <v>12</v>
      </c>
      <c r="C53" s="56">
        <f>+[10]DATA_2014!$I169</f>
        <v>14043.317999999999</v>
      </c>
      <c r="D53" s="59">
        <f>SUM(C42:C53)</f>
        <v>168088.62599999999</v>
      </c>
      <c r="E53" s="103">
        <f>+[2]Err!D169</f>
        <v>14033.30285874</v>
      </c>
      <c r="F53" s="60">
        <f>SUM(E42:E53)</f>
        <v>168292.3374462348</v>
      </c>
      <c r="H53" s="83"/>
      <c r="I53" s="71">
        <f>+[10]DATA_2014!$J169</f>
        <v>461505.81699999998</v>
      </c>
      <c r="J53" s="72">
        <f>SUM(I42:I53)</f>
        <v>5811870.8889999995</v>
      </c>
      <c r="K53" s="70">
        <f>+[3]Err!$D169</f>
        <v>1148.5567186692399</v>
      </c>
      <c r="L53" s="84">
        <f>+[4]Err!$D169</f>
        <v>406889.597184857</v>
      </c>
      <c r="M53" s="85">
        <f t="shared" si="2"/>
        <v>467335.78060328815</v>
      </c>
      <c r="N53" s="73">
        <f>SUM(M42:M53)</f>
        <v>5934264.1675346075</v>
      </c>
      <c r="P53" s="102"/>
      <c r="Q53" s="89">
        <f>+[10]DATA_2014!$K169</f>
        <v>2023194.7139999999</v>
      </c>
      <c r="R53" s="88">
        <f>SUM(Q42:Q53)</f>
        <v>24749992.652999997</v>
      </c>
      <c r="S53" s="112">
        <f>+[5]Err!$D169</f>
        <v>19878.270057669499</v>
      </c>
      <c r="T53" s="90">
        <f>+[6]Err!$D145</f>
        <v>99482.577653066794</v>
      </c>
      <c r="U53" s="112">
        <f t="shared" si="3"/>
        <v>1977541.5446207386</v>
      </c>
      <c r="V53" s="91">
        <f>SUM(U42:U53)</f>
        <v>24432368.745848589</v>
      </c>
      <c r="X53" s="110"/>
      <c r="Y53" s="57">
        <f>+[10]DATA_2014!$L169</f>
        <v>1204120.111</v>
      </c>
      <c r="Z53" s="59">
        <f>SUM(Y42:Y53)</f>
        <v>14611380.652000001</v>
      </c>
      <c r="AA53" s="57">
        <f>+[7]Err!$D169</f>
        <v>354004.03020741401</v>
      </c>
      <c r="AB53" s="57">
        <f>+[8]Err!$D133</f>
        <v>3258.0365832088501</v>
      </c>
      <c r="AC53" s="103">
        <f t="shared" si="4"/>
        <v>1153358.0810191256</v>
      </c>
      <c r="AD53" s="103">
        <f>SUM(AC42:AC53)</f>
        <v>14255423.266155941</v>
      </c>
      <c r="AF53" s="90">
        <f t="shared" si="5"/>
        <v>3612268.7091018925</v>
      </c>
      <c r="AG53" s="88">
        <f>SUM(AF42:AF53)</f>
        <v>45188957.873764604</v>
      </c>
      <c r="AH53" s="112">
        <f t="shared" si="1"/>
        <v>3612268.7091018925</v>
      </c>
      <c r="AI53" s="128">
        <f>SUM(AH42:AH53)</f>
        <v>44790348.516985387</v>
      </c>
      <c r="AM53" s="51">
        <f>+'[9]Commercial Sales Model'!$Q97</f>
        <v>3727708.2095422763</v>
      </c>
      <c r="AN53" s="52">
        <f>SUM(AM42:AM53)</f>
        <v>45528404.623841949</v>
      </c>
    </row>
    <row r="54" spans="1:40" x14ac:dyDescent="0.3">
      <c r="A54" s="2">
        <v>2014</v>
      </c>
      <c r="B54" s="2">
        <v>1</v>
      </c>
      <c r="C54" s="56">
        <f>+[10]DATA_2014!$I170</f>
        <v>14105.263999999999</v>
      </c>
      <c r="D54" s="61">
        <f>+D53/D41-1</f>
        <v>5.4262296463600812E-3</v>
      </c>
      <c r="E54" s="103">
        <f>+[2]Err!D170</f>
        <v>13903.5371059153</v>
      </c>
      <c r="F54" s="61">
        <f>+F53/F41-1</f>
        <v>9.7598336423629917E-3</v>
      </c>
      <c r="H54" s="83"/>
      <c r="I54" s="71">
        <f>+[10]DATA_2014!$J170</f>
        <v>457667.78700000001</v>
      </c>
      <c r="J54" s="74">
        <f>+J53/J41-1</f>
        <v>7.4258447024477814E-3</v>
      </c>
      <c r="K54" s="70">
        <f>+[3]Err!$D170</f>
        <v>1122.09597594702</v>
      </c>
      <c r="L54" s="84">
        <f>+[4]Err!$D170</f>
        <v>407286.14819549798</v>
      </c>
      <c r="M54" s="85">
        <f t="shared" si="2"/>
        <v>457014.14794912987</v>
      </c>
      <c r="N54" s="74">
        <f>+N53/N41-1</f>
        <v>1.330271575952624E-2</v>
      </c>
      <c r="P54" s="102"/>
      <c r="Q54" s="89">
        <f>+[10]DATA_2014!$K170</f>
        <v>1994903.4950000001</v>
      </c>
      <c r="R54" s="92">
        <f>+R53/R41-1</f>
        <v>9.9107594871252758E-3</v>
      </c>
      <c r="S54" s="112">
        <f>+[5]Err!$D170</f>
        <v>18728.860024834801</v>
      </c>
      <c r="T54" s="90">
        <f>+[6]Err!$D146</f>
        <v>99555.015947612905</v>
      </c>
      <c r="U54" s="112">
        <f t="shared" si="3"/>
        <v>1864551.9584530385</v>
      </c>
      <c r="V54" s="92">
        <f>+V53/V41-1</f>
        <v>5.7085947808701576E-3</v>
      </c>
      <c r="X54" s="110"/>
      <c r="Y54" s="57">
        <f>+[10]DATA_2014!$L170</f>
        <v>1179470.737</v>
      </c>
      <c r="Z54" s="61">
        <f>+Z53/Z41-1</f>
        <v>-1.1203746753018162E-2</v>
      </c>
      <c r="AA54" s="57">
        <f>+[7]Err!$D170</f>
        <v>335496.05781254999</v>
      </c>
      <c r="AB54" s="57">
        <f>+[8]Err!$D134</f>
        <v>3245.9212164903802</v>
      </c>
      <c r="AC54" s="103">
        <f t="shared" si="4"/>
        <v>1088993.7721026393</v>
      </c>
      <c r="AD54" s="103">
        <f>+AD53/AD41-1</f>
        <v>-2.306857585748967E-2</v>
      </c>
      <c r="AF54" s="90">
        <f t="shared" si="5"/>
        <v>3424463.4156107227</v>
      </c>
      <c r="AG54" s="92">
        <f>+AG53/AG41-1</f>
        <v>-6.9218671255588671E-4</v>
      </c>
      <c r="AH54" s="112">
        <f t="shared" si="1"/>
        <v>3424463.4156107227</v>
      </c>
      <c r="AI54" s="129">
        <f>+AI53/AI41-1</f>
        <v>-2.6365170505642244E-3</v>
      </c>
      <c r="AM54" s="51">
        <f>+'[9]Commercial Sales Model'!$Q98</f>
        <v>3532472.7919999361</v>
      </c>
      <c r="AN54" s="3">
        <f>+AN53/AN41-1</f>
        <v>6.8143327007688104E-3</v>
      </c>
    </row>
    <row r="55" spans="1:40" x14ac:dyDescent="0.3">
      <c r="A55" s="2">
        <v>2014</v>
      </c>
      <c r="B55" s="2">
        <v>2</v>
      </c>
      <c r="C55" s="56">
        <f>+[10]DATA_2014!$I171</f>
        <v>14091.383</v>
      </c>
      <c r="D55" s="58"/>
      <c r="E55" s="103">
        <f>+[2]Err!D171</f>
        <v>13802.0671611335</v>
      </c>
      <c r="F55" s="60"/>
      <c r="H55" s="83"/>
      <c r="I55" s="71">
        <f>+[10]DATA_2014!$J171</f>
        <v>423420.03200000001</v>
      </c>
      <c r="J55" s="71"/>
      <c r="K55" s="70">
        <f>+[3]Err!$D171</f>
        <v>1128.60160374359</v>
      </c>
      <c r="L55" s="84">
        <f>+[4]Err!$D171</f>
        <v>407706.180534782</v>
      </c>
      <c r="M55" s="85">
        <f t="shared" si="2"/>
        <v>460137.84920772864</v>
      </c>
      <c r="N55" s="73"/>
      <c r="P55" s="102"/>
      <c r="Q55" s="89">
        <f>+[10]DATA_2014!$K171</f>
        <v>1833260.064</v>
      </c>
      <c r="R55" s="89"/>
      <c r="S55" s="112">
        <f>+[5]Err!$D171</f>
        <v>18639.275126308999</v>
      </c>
      <c r="T55" s="90">
        <f>+[6]Err!$D147</f>
        <v>99605.752930547504</v>
      </c>
      <c r="U55" s="112">
        <f t="shared" si="3"/>
        <v>1856579.0330356339</v>
      </c>
      <c r="V55" s="91"/>
      <c r="X55" s="110"/>
      <c r="Y55" s="57">
        <f>+[10]DATA_2014!$L171</f>
        <v>1098323.665</v>
      </c>
      <c r="Z55" s="57"/>
      <c r="AA55" s="57">
        <f>+[7]Err!$D171</f>
        <v>332731.80623855803</v>
      </c>
      <c r="AB55" s="57">
        <f>+[8]Err!$D135</f>
        <v>3245.5828600156501</v>
      </c>
      <c r="AC55" s="103">
        <f t="shared" si="4"/>
        <v>1079908.6473099121</v>
      </c>
      <c r="AD55" s="103"/>
      <c r="AF55" s="90">
        <f t="shared" si="5"/>
        <v>3410427.5967144081</v>
      </c>
      <c r="AG55" s="96"/>
      <c r="AH55" s="112">
        <f t="shared" si="1"/>
        <v>3410427.5967144081</v>
      </c>
      <c r="AI55" s="128"/>
      <c r="AM55" s="51">
        <f>+'[9]Commercial Sales Model'!$Q99</f>
        <v>3505611.8879569098</v>
      </c>
      <c r="AN55" s="52"/>
    </row>
    <row r="56" spans="1:40" x14ac:dyDescent="0.3">
      <c r="A56" s="2">
        <v>2014</v>
      </c>
      <c r="B56" s="2">
        <v>3</v>
      </c>
      <c r="C56" s="56">
        <f>+[10]DATA_2014!$I172</f>
        <v>14072.13</v>
      </c>
      <c r="D56" s="58"/>
      <c r="E56" s="103">
        <f>+[2]Err!D172</f>
        <v>13948.0103241078</v>
      </c>
      <c r="F56" s="60"/>
      <c r="H56" s="83"/>
      <c r="I56" s="71">
        <f>+[10]DATA_2014!$J172</f>
        <v>426460.33799999999</v>
      </c>
      <c r="J56" s="71"/>
      <c r="K56" s="70">
        <f>+[3]Err!$D172</f>
        <v>1166.38829919658</v>
      </c>
      <c r="L56" s="84">
        <f>+[4]Err!$D172</f>
        <v>408131.611376165</v>
      </c>
      <c r="M56" s="85">
        <f t="shared" si="2"/>
        <v>476039.93604140467</v>
      </c>
      <c r="N56" s="73"/>
      <c r="P56" s="102"/>
      <c r="Q56" s="89">
        <f>+[10]DATA_2014!$K172</f>
        <v>1834076.0109999999</v>
      </c>
      <c r="R56" s="89"/>
      <c r="S56" s="112">
        <f>+[5]Err!$D172</f>
        <v>18959.703321059998</v>
      </c>
      <c r="T56" s="90">
        <f>+[6]Err!$D148</f>
        <v>99650.394094185496</v>
      </c>
      <c r="U56" s="112">
        <f t="shared" si="3"/>
        <v>1889341.9078524665</v>
      </c>
      <c r="V56" s="91"/>
      <c r="X56" s="110"/>
      <c r="Y56" s="57">
        <f>+[10]DATA_2014!$L172</f>
        <v>1097824.456</v>
      </c>
      <c r="Z56" s="57"/>
      <c r="AA56" s="57">
        <f>+[7]Err!$D172</f>
        <v>335577.40273765899</v>
      </c>
      <c r="AB56" s="57">
        <f>+[8]Err!$D136</f>
        <v>3239.8799428008001</v>
      </c>
      <c r="AC56" s="103">
        <f t="shared" si="4"/>
        <v>1087230.4963869276</v>
      </c>
      <c r="AD56" s="103"/>
      <c r="AF56" s="90">
        <f t="shared" si="5"/>
        <v>3466560.3506049062</v>
      </c>
      <c r="AG56" s="96"/>
      <c r="AH56" s="112">
        <f t="shared" si="1"/>
        <v>3466560.3506049062</v>
      </c>
      <c r="AI56" s="128"/>
      <c r="AM56" s="51">
        <f>+'[9]Commercial Sales Model'!$Q100</f>
        <v>3559115.9547086894</v>
      </c>
      <c r="AN56" s="52"/>
    </row>
    <row r="57" spans="1:40" x14ac:dyDescent="0.3">
      <c r="A57" s="2">
        <v>2014</v>
      </c>
      <c r="B57" s="2">
        <v>4</v>
      </c>
      <c r="C57" s="56">
        <f>+[10]DATA_2014!$I173</f>
        <v>14112.269</v>
      </c>
      <c r="D57" s="58"/>
      <c r="E57" s="103">
        <f>+[2]Err!D173</f>
        <v>13671.3534555884</v>
      </c>
      <c r="F57" s="60"/>
      <c r="H57" s="83"/>
      <c r="I57" s="71">
        <f>+[10]DATA_2014!$J173</f>
        <v>450017.68400000001</v>
      </c>
      <c r="J57" s="71"/>
      <c r="K57" s="70">
        <f>+[3]Err!$D173</f>
        <v>1212.9407675049799</v>
      </c>
      <c r="L57" s="84">
        <f>+[4]Err!$D173</f>
        <v>408550.40295670502</v>
      </c>
      <c r="M57" s="85">
        <f t="shared" si="2"/>
        <v>495547.43932677462</v>
      </c>
      <c r="N57" s="73"/>
      <c r="P57" s="102"/>
      <c r="Q57" s="89">
        <f>+[10]DATA_2014!$K173</f>
        <v>1918733.997</v>
      </c>
      <c r="R57" s="89"/>
      <c r="S57" s="112">
        <f>+[5]Err!$D173</f>
        <v>19528.995409510801</v>
      </c>
      <c r="T57" s="90">
        <f>+[6]Err!$D149</f>
        <v>99695.808954581997</v>
      </c>
      <c r="U57" s="112">
        <f t="shared" si="3"/>
        <v>1946958.9954214976</v>
      </c>
      <c r="V57" s="91"/>
      <c r="X57" s="110"/>
      <c r="Y57" s="57">
        <f>+[10]DATA_2014!$L173</f>
        <v>1126278.371</v>
      </c>
      <c r="Z57" s="57"/>
      <c r="AA57" s="57">
        <f>+[7]Err!$D173</f>
        <v>342676.263366114</v>
      </c>
      <c r="AB57" s="57">
        <f>+[8]Err!$D137</f>
        <v>3239.0560330273402</v>
      </c>
      <c r="AC57" s="103">
        <f t="shared" si="4"/>
        <v>1109947.6182312772</v>
      </c>
      <c r="AD57" s="103"/>
      <c r="AF57" s="90">
        <f t="shared" si="5"/>
        <v>3566125.4064351381</v>
      </c>
      <c r="AG57" s="96"/>
      <c r="AH57" s="112">
        <f t="shared" si="1"/>
        <v>3566125.4064351381</v>
      </c>
      <c r="AI57" s="128"/>
      <c r="AM57" s="51">
        <f>+'[9]Commercial Sales Model'!$Q101</f>
        <v>3660425.299344623</v>
      </c>
      <c r="AN57" s="52"/>
    </row>
    <row r="58" spans="1:40" x14ac:dyDescent="0.3">
      <c r="A58" s="2">
        <v>2014</v>
      </c>
      <c r="B58" s="2">
        <v>5</v>
      </c>
      <c r="C58" s="56">
        <f>+[10]DATA_2014!$I174</f>
        <v>14040.314</v>
      </c>
      <c r="D58" s="58"/>
      <c r="E58" s="103">
        <f>+[2]Err!D174</f>
        <v>13918.9288995021</v>
      </c>
      <c r="F58" s="60"/>
      <c r="H58" s="83"/>
      <c r="I58" s="71">
        <f>+[10]DATA_2014!$J174</f>
        <v>515542.52799999999</v>
      </c>
      <c r="J58" s="71"/>
      <c r="K58" s="70">
        <f>+[3]Err!$D174</f>
        <v>1316.99096982627</v>
      </c>
      <c r="L58" s="84">
        <f>+[4]Err!$D174</f>
        <v>408976.74753284297</v>
      </c>
      <c r="M58" s="85">
        <f t="shared" si="2"/>
        <v>538618.68336967239</v>
      </c>
      <c r="N58" s="73"/>
      <c r="P58" s="102"/>
      <c r="Q58" s="89">
        <f>+[10]DATA_2014!$K174</f>
        <v>2156836.3289999999</v>
      </c>
      <c r="R58" s="89"/>
      <c r="S58" s="112">
        <f>+[5]Err!$D174</f>
        <v>20721.452873828799</v>
      </c>
      <c r="T58" s="90">
        <f>+[6]Err!$D150</f>
        <v>99740.253546617096</v>
      </c>
      <c r="U58" s="112">
        <f t="shared" si="3"/>
        <v>2066762.9634899618</v>
      </c>
      <c r="V58" s="91"/>
      <c r="X58" s="110"/>
      <c r="Y58" s="57">
        <f>+[10]DATA_2014!$L174</f>
        <v>1248656.875</v>
      </c>
      <c r="Z58" s="57"/>
      <c r="AA58" s="57">
        <f>+[7]Err!$D174</f>
        <v>357395.606088923</v>
      </c>
      <c r="AB58" s="57">
        <f>+[8]Err!$D138</f>
        <v>3243.6236409973899</v>
      </c>
      <c r="AC58" s="103">
        <f t="shared" si="4"/>
        <v>1159256.8370986213</v>
      </c>
      <c r="AD58" s="103"/>
      <c r="AF58" s="90">
        <f t="shared" si="5"/>
        <v>3778557.4128577574</v>
      </c>
      <c r="AG58" s="96"/>
      <c r="AH58" s="112">
        <f t="shared" si="1"/>
        <v>3778557.4128577574</v>
      </c>
      <c r="AI58" s="128"/>
      <c r="AM58" s="51">
        <f>+'[9]Commercial Sales Model'!$Q102</f>
        <v>3884377.6865764735</v>
      </c>
      <c r="AN58" s="52"/>
    </row>
    <row r="59" spans="1:40" x14ac:dyDescent="0.3">
      <c r="A59" s="2">
        <v>2014</v>
      </c>
      <c r="B59" s="2">
        <v>6</v>
      </c>
      <c r="C59" s="133">
        <f>+E59</f>
        <v>13765.8698294484</v>
      </c>
      <c r="D59" s="58"/>
      <c r="E59" s="103">
        <f>+[2]Err!D175</f>
        <v>13765.8698294484</v>
      </c>
      <c r="F59" s="60"/>
      <c r="H59" s="83"/>
      <c r="I59" s="133">
        <f>+M59</f>
        <v>587583.16479412571</v>
      </c>
      <c r="J59" s="71"/>
      <c r="K59" s="70">
        <f>+[3]Err!$D175</f>
        <v>1435.21898276705</v>
      </c>
      <c r="L59" s="84">
        <f>+[4]Err!$D175</f>
        <v>409403.14464158402</v>
      </c>
      <c r="M59" s="85">
        <f t="shared" si="2"/>
        <v>587583.16479412571</v>
      </c>
      <c r="N59" s="73"/>
      <c r="P59" s="102"/>
      <c r="Q59" s="133">
        <f>+U59</f>
        <v>2204682.1969846943</v>
      </c>
      <c r="R59" s="89"/>
      <c r="S59" s="112">
        <f>+[5]Err!$D175</f>
        <v>22094.268085511801</v>
      </c>
      <c r="T59" s="90">
        <f>+[6]Err!$D151</f>
        <v>99785.255997251297</v>
      </c>
      <c r="U59" s="112">
        <f t="shared" si="3"/>
        <v>2204682.1969846943</v>
      </c>
      <c r="V59" s="91"/>
      <c r="X59" s="110"/>
      <c r="Y59" s="133">
        <f>+AC59</f>
        <v>1222132.3924975584</v>
      </c>
      <c r="Z59" s="57"/>
      <c r="AA59" s="57">
        <f>+[7]Err!$D175</f>
        <v>375434.892827284</v>
      </c>
      <c r="AB59" s="57">
        <f>+[8]Err!$D139</f>
        <v>3255.2445599663301</v>
      </c>
      <c r="AC59" s="103">
        <f t="shared" si="4"/>
        <v>1222132.3924975584</v>
      </c>
      <c r="AD59" s="103"/>
      <c r="AF59" s="126">
        <f>+AH59</f>
        <v>4028163.6241058265</v>
      </c>
      <c r="AG59" s="96"/>
      <c r="AH59" s="112">
        <f t="shared" si="1"/>
        <v>4028163.6241058265</v>
      </c>
      <c r="AI59" s="128"/>
      <c r="AM59" s="51">
        <f>+'[9]Commercial Sales Model'!$Q103</f>
        <v>4145540.5987963048</v>
      </c>
      <c r="AN59" s="52"/>
    </row>
    <row r="60" spans="1:40" x14ac:dyDescent="0.3">
      <c r="A60" s="2">
        <v>2014</v>
      </c>
      <c r="B60" s="2">
        <v>7</v>
      </c>
      <c r="C60" s="133">
        <f t="shared" ref="C60:C65" si="6">+E60</f>
        <v>13842.9812759575</v>
      </c>
      <c r="D60" s="58"/>
      <c r="E60" s="103">
        <f>+[2]Err!D176</f>
        <v>13842.9812759575</v>
      </c>
      <c r="F60" s="60"/>
      <c r="H60" s="83"/>
      <c r="I60" s="133">
        <f t="shared" ref="I60:I65" si="7">+M60</f>
        <v>619090.85460785194</v>
      </c>
      <c r="J60" s="71"/>
      <c r="K60" s="70">
        <f>+[3]Err!$D176</f>
        <v>1510.6358750772399</v>
      </c>
      <c r="L60" s="84">
        <f>+[4]Err!$D176</f>
        <v>409821.363851959</v>
      </c>
      <c r="M60" s="85">
        <f t="shared" si="2"/>
        <v>619090.85460785194</v>
      </c>
      <c r="N60" s="73"/>
      <c r="P60" s="102"/>
      <c r="Q60" s="133">
        <f t="shared" ref="Q60:Q65" si="8">+U60</f>
        <v>2298539.2767042164</v>
      </c>
      <c r="R60" s="89"/>
      <c r="S60" s="112">
        <f>+[5]Err!$D176</f>
        <v>23024.284182511401</v>
      </c>
      <c r="T60" s="90">
        <f>+[6]Err!$D152</f>
        <v>99831.085235219696</v>
      </c>
      <c r="U60" s="112">
        <f t="shared" si="3"/>
        <v>2298539.2767042164</v>
      </c>
      <c r="V60" s="91"/>
      <c r="X60" s="110"/>
      <c r="Y60" s="133">
        <f t="shared" ref="Y60:Y65" si="9">+AC60</f>
        <v>1267781.9840913368</v>
      </c>
      <c r="Z60" s="57"/>
      <c r="AA60" s="57">
        <f>+[7]Err!$D176</f>
        <v>388229.12123236601</v>
      </c>
      <c r="AB60" s="57">
        <f>+[8]Err!$D140</f>
        <v>3265.55097172253</v>
      </c>
      <c r="AC60" s="103">
        <f t="shared" si="4"/>
        <v>1267781.9840913368</v>
      </c>
      <c r="AD60" s="103"/>
      <c r="AF60" s="126">
        <f t="shared" ref="AF60:AF65" si="10">+AH60</f>
        <v>4199255.0966793625</v>
      </c>
      <c r="AG60" s="96"/>
      <c r="AH60" s="112">
        <f t="shared" si="1"/>
        <v>4199255.0966793625</v>
      </c>
      <c r="AI60" s="128"/>
      <c r="AM60" s="51">
        <f>+'[9]Commercial Sales Model'!$Q104</f>
        <v>4326386.7248503976</v>
      </c>
      <c r="AN60" s="52"/>
    </row>
    <row r="61" spans="1:40" x14ac:dyDescent="0.3">
      <c r="A61" s="2">
        <v>2014</v>
      </c>
      <c r="B61" s="2">
        <v>8</v>
      </c>
      <c r="C61" s="133">
        <f t="shared" si="6"/>
        <v>13735.217820313601</v>
      </c>
      <c r="D61" s="58"/>
      <c r="E61" s="103">
        <f>+[2]Err!D177</f>
        <v>13735.217820313601</v>
      </c>
      <c r="F61" s="60"/>
      <c r="H61" s="83"/>
      <c r="I61" s="133">
        <f t="shared" si="7"/>
        <v>641828.56706313253</v>
      </c>
      <c r="J61" s="71"/>
      <c r="K61" s="70">
        <f>+[3]Err!$D177</f>
        <v>1564.4723482260299</v>
      </c>
      <c r="L61" s="84">
        <f>+[4]Err!$D177</f>
        <v>410252.42011526</v>
      </c>
      <c r="M61" s="85">
        <f t="shared" si="2"/>
        <v>641828.56706313253</v>
      </c>
      <c r="N61" s="73"/>
      <c r="P61" s="102"/>
      <c r="Q61" s="133">
        <f t="shared" si="8"/>
        <v>2353170.0366143505</v>
      </c>
      <c r="R61" s="89"/>
      <c r="S61" s="112">
        <f>+[5]Err!$D177</f>
        <v>23561.937062618101</v>
      </c>
      <c r="T61" s="90">
        <f>+[6]Err!$D153</f>
        <v>99871.671431791707</v>
      </c>
      <c r="U61" s="112">
        <f t="shared" si="3"/>
        <v>2353170.0366143505</v>
      </c>
      <c r="V61" s="91"/>
      <c r="X61" s="110"/>
      <c r="Y61" s="133">
        <f t="shared" si="9"/>
        <v>1290883.7156819084</v>
      </c>
      <c r="Z61" s="57"/>
      <c r="AA61" s="57">
        <f>+[7]Err!$D177</f>
        <v>394835.13758908701</v>
      </c>
      <c r="AB61" s="57">
        <f>+[8]Err!$D141</f>
        <v>3269.4246098870699</v>
      </c>
      <c r="AC61" s="103">
        <f t="shared" si="4"/>
        <v>1290883.7156819084</v>
      </c>
      <c r="AD61" s="103"/>
      <c r="AF61" s="126">
        <f t="shared" si="10"/>
        <v>4299617.5371797048</v>
      </c>
      <c r="AG61" s="96"/>
      <c r="AH61" s="112">
        <f t="shared" si="1"/>
        <v>4299617.5371797048</v>
      </c>
      <c r="AI61" s="128"/>
      <c r="AM61" s="51">
        <f>+'[9]Commercial Sales Model'!$Q105</f>
        <v>4434795.0135637932</v>
      </c>
      <c r="AN61" s="52"/>
    </row>
    <row r="62" spans="1:40" x14ac:dyDescent="0.3">
      <c r="A62" s="2">
        <v>2014</v>
      </c>
      <c r="B62" s="2">
        <v>9</v>
      </c>
      <c r="C62" s="133">
        <f t="shared" si="6"/>
        <v>13754.925426235</v>
      </c>
      <c r="D62" s="58"/>
      <c r="E62" s="103">
        <f>+[2]Err!D178</f>
        <v>13754.925426235</v>
      </c>
      <c r="F62" s="60"/>
      <c r="H62" s="83"/>
      <c r="I62" s="133">
        <f t="shared" si="7"/>
        <v>624073.33673535369</v>
      </c>
      <c r="J62" s="71"/>
      <c r="K62" s="70">
        <f>+[3]Err!$D178</f>
        <v>1519.5868686596</v>
      </c>
      <c r="L62" s="84">
        <f>+[4]Err!$D178</f>
        <v>410686.18688830698</v>
      </c>
      <c r="M62" s="85">
        <f t="shared" si="2"/>
        <v>624073.33673535369</v>
      </c>
      <c r="N62" s="73"/>
      <c r="P62" s="102"/>
      <c r="Q62" s="133">
        <f t="shared" si="8"/>
        <v>2311138.7495978558</v>
      </c>
      <c r="R62" s="89"/>
      <c r="S62" s="112">
        <f>+[5]Err!$D178</f>
        <v>23131.8022929449</v>
      </c>
      <c r="T62" s="90">
        <f>+[6]Err!$D154</f>
        <v>99911.745757170997</v>
      </c>
      <c r="U62" s="112">
        <f t="shared" si="3"/>
        <v>2311138.7495978558</v>
      </c>
      <c r="V62" s="91"/>
      <c r="X62" s="110"/>
      <c r="Y62" s="133">
        <f t="shared" si="9"/>
        <v>1276559.9281715769</v>
      </c>
      <c r="Z62" s="57"/>
      <c r="AA62" s="57">
        <f>+[7]Err!$D178</f>
        <v>391067.64810495201</v>
      </c>
      <c r="AB62" s="57">
        <f>+[8]Err!$D142</f>
        <v>3264.2943857861201</v>
      </c>
      <c r="AC62" s="103">
        <f t="shared" si="4"/>
        <v>1276559.9281715769</v>
      </c>
      <c r="AD62" s="103"/>
      <c r="AF62" s="126">
        <f t="shared" si="10"/>
        <v>4225526.939931022</v>
      </c>
      <c r="AG62" s="96"/>
      <c r="AH62" s="112">
        <f t="shared" si="1"/>
        <v>4225526.939931022</v>
      </c>
      <c r="AI62" s="128"/>
      <c r="AM62" s="51">
        <f>+'[9]Commercial Sales Model'!$Q106</f>
        <v>4360220.8123631012</v>
      </c>
      <c r="AN62" s="52"/>
    </row>
    <row r="63" spans="1:40" x14ac:dyDescent="0.3">
      <c r="A63" s="2">
        <v>2014</v>
      </c>
      <c r="B63" s="2">
        <v>10</v>
      </c>
      <c r="C63" s="133">
        <f t="shared" si="6"/>
        <v>13636.199717322799</v>
      </c>
      <c r="D63" s="58"/>
      <c r="E63" s="103">
        <f>+[2]Err!D179</f>
        <v>13636.199717322799</v>
      </c>
      <c r="F63" s="60"/>
      <c r="H63" s="83"/>
      <c r="I63" s="133">
        <f t="shared" si="7"/>
        <v>590955.52470457449</v>
      </c>
      <c r="J63" s="71"/>
      <c r="K63" s="70">
        <f>+[3]Err!$D179</f>
        <v>1437.4553680644699</v>
      </c>
      <c r="L63" s="84">
        <f>+[4]Err!$D179</f>
        <v>411112.25978466001</v>
      </c>
      <c r="M63" s="85">
        <f t="shared" si="2"/>
        <v>590955.52470457449</v>
      </c>
      <c r="N63" s="73"/>
      <c r="P63" s="102"/>
      <c r="Q63" s="133">
        <f t="shared" si="8"/>
        <v>2208903.627973204</v>
      </c>
      <c r="R63" s="89"/>
      <c r="S63" s="112">
        <f>+[5]Err!$D179</f>
        <v>22101.154472312301</v>
      </c>
      <c r="T63" s="90">
        <f>+[6]Err!$D155</f>
        <v>99945.169413681797</v>
      </c>
      <c r="U63" s="112">
        <f t="shared" si="3"/>
        <v>2208903.627973204</v>
      </c>
      <c r="V63" s="91"/>
      <c r="X63" s="110"/>
      <c r="Y63" s="133">
        <f t="shared" si="9"/>
        <v>1231257.5111220086</v>
      </c>
      <c r="Z63" s="57"/>
      <c r="AA63" s="57">
        <f>+[7]Err!$D179</f>
        <v>377852.59165725601</v>
      </c>
      <c r="AB63" s="57">
        <f>+[8]Err!$D143</f>
        <v>3258.5657431161999</v>
      </c>
      <c r="AC63" s="103">
        <f t="shared" si="4"/>
        <v>1231257.5111220086</v>
      </c>
      <c r="AD63" s="103"/>
      <c r="AF63" s="126">
        <f t="shared" si="10"/>
        <v>4044752.8635171098</v>
      </c>
      <c r="AG63" s="96"/>
      <c r="AH63" s="112">
        <f t="shared" si="1"/>
        <v>4044752.8635171098</v>
      </c>
      <c r="AI63" s="128"/>
      <c r="AM63" s="51">
        <f>+'[9]Commercial Sales Model'!$Q107</f>
        <v>4173749.586740932</v>
      </c>
      <c r="AN63" s="52"/>
    </row>
    <row r="64" spans="1:40" x14ac:dyDescent="0.3">
      <c r="A64" s="2">
        <v>2014</v>
      </c>
      <c r="B64" s="2">
        <v>11</v>
      </c>
      <c r="C64" s="133">
        <f t="shared" si="6"/>
        <v>13705.162014237299</v>
      </c>
      <c r="D64" s="58"/>
      <c r="E64" s="103">
        <f>+[2]Err!D180</f>
        <v>13705.162014237299</v>
      </c>
      <c r="F64" s="60"/>
      <c r="H64" s="83"/>
      <c r="I64" s="133">
        <f t="shared" si="7"/>
        <v>539276.69078056351</v>
      </c>
      <c r="J64" s="71"/>
      <c r="K64" s="70">
        <f>+[3]Err!$D180</f>
        <v>1310.3567011550199</v>
      </c>
      <c r="L64" s="84">
        <f>+[4]Err!$D180</f>
        <v>411549.53479859</v>
      </c>
      <c r="M64" s="85">
        <f t="shared" si="2"/>
        <v>539276.69078056351</v>
      </c>
      <c r="N64" s="73"/>
      <c r="P64" s="102"/>
      <c r="Q64" s="133">
        <f t="shared" si="8"/>
        <v>2050308.5470491953</v>
      </c>
      <c r="R64" s="89"/>
      <c r="S64" s="112">
        <f>+[5]Err!$D180</f>
        <v>20504.607152229</v>
      </c>
      <c r="T64" s="90">
        <f>+[6]Err!$D156</f>
        <v>99992.578830085593</v>
      </c>
      <c r="U64" s="112">
        <f t="shared" si="3"/>
        <v>2050308.5470491953</v>
      </c>
      <c r="V64" s="91"/>
      <c r="X64" s="110"/>
      <c r="Y64" s="133">
        <f t="shared" si="9"/>
        <v>1164479.8678020723</v>
      </c>
      <c r="Z64" s="57"/>
      <c r="AA64" s="57">
        <f>+[7]Err!$D180</f>
        <v>357718.81284045201</v>
      </c>
      <c r="AB64" s="57">
        <f>+[8]Err!$D144</f>
        <v>3255.2938956594598</v>
      </c>
      <c r="AC64" s="103">
        <f t="shared" si="4"/>
        <v>1164479.8678020723</v>
      </c>
      <c r="AD64" s="103"/>
      <c r="AF64" s="126">
        <f t="shared" si="10"/>
        <v>3767770.2676460682</v>
      </c>
      <c r="AG64" s="96"/>
      <c r="AH64" s="112">
        <f t="shared" si="1"/>
        <v>3767770.2676460682</v>
      </c>
      <c r="AI64" s="128"/>
      <c r="AM64" s="51">
        <f>+'[9]Commercial Sales Model'!$Q108</f>
        <v>3886542.5843844991</v>
      </c>
      <c r="AN64" s="52"/>
    </row>
    <row r="65" spans="1:40" x14ac:dyDescent="0.3">
      <c r="A65" s="2">
        <v>2014</v>
      </c>
      <c r="B65" s="2">
        <v>12</v>
      </c>
      <c r="C65" s="133">
        <f t="shared" si="6"/>
        <v>13737.605155564501</v>
      </c>
      <c r="D65" s="120">
        <f>SUM(C54:C65)</f>
        <v>166599.32123907912</v>
      </c>
      <c r="E65" s="103">
        <f>+[2]Err!D181</f>
        <v>13737.605155564501</v>
      </c>
      <c r="F65" s="60">
        <f>SUM(E54:E65)</f>
        <v>165421.85818532621</v>
      </c>
      <c r="H65" s="83"/>
      <c r="I65" s="133">
        <f t="shared" si="7"/>
        <v>518286.13331282523</v>
      </c>
      <c r="J65" s="122">
        <f>SUM(I54:I65)</f>
        <v>6394202.6409984268</v>
      </c>
      <c r="K65" s="70">
        <f>+[3]Err!$D181</f>
        <v>1258.0141566529301</v>
      </c>
      <c r="L65" s="84">
        <f>+[4]Err!$D181</f>
        <v>411987.52062677598</v>
      </c>
      <c r="M65" s="85">
        <f t="shared" si="2"/>
        <v>518286.13331282523</v>
      </c>
      <c r="N65" s="73">
        <f>SUM(M54:M65)</f>
        <v>6548452.327893137</v>
      </c>
      <c r="P65" s="102"/>
      <c r="Q65" s="133">
        <f t="shared" si="8"/>
        <v>2019363.7670056417</v>
      </c>
      <c r="R65" s="124">
        <f>SUM(Q54:Q65)</f>
        <v>25183916.097929157</v>
      </c>
      <c r="S65" s="112">
        <f>+[5]Err!$D181</f>
        <v>20185.192138141399</v>
      </c>
      <c r="T65" s="90">
        <f>+[6]Err!$D157</f>
        <v>100041.840235442</v>
      </c>
      <c r="U65" s="112">
        <f t="shared" si="3"/>
        <v>2019363.7670056417</v>
      </c>
      <c r="V65" s="91">
        <f>SUM(U54:U65)</f>
        <v>25070301.060181756</v>
      </c>
      <c r="X65" s="110"/>
      <c r="Y65" s="133">
        <f t="shared" si="9"/>
        <v>1156944.9883805765</v>
      </c>
      <c r="Z65" s="120">
        <f>SUM(Y54:Y65)</f>
        <v>14360594.491747037</v>
      </c>
      <c r="AA65" s="57">
        <f>+[7]Err!$D181</f>
        <v>355852.09773009998</v>
      </c>
      <c r="AB65" s="57">
        <f>+[8]Err!$D145</f>
        <v>3251.19620134451</v>
      </c>
      <c r="AC65" s="103">
        <f t="shared" si="4"/>
        <v>1156944.9883805765</v>
      </c>
      <c r="AD65" s="103">
        <f>SUM(AC54:AC65)</f>
        <v>14135377.758876413</v>
      </c>
      <c r="AF65" s="126">
        <f t="shared" si="10"/>
        <v>3708332.4938546079</v>
      </c>
      <c r="AG65" s="124">
        <f>SUM(AF54:AF65)</f>
        <v>45919553.005136631</v>
      </c>
      <c r="AH65" s="112">
        <f t="shared" si="1"/>
        <v>3708332.4938546079</v>
      </c>
      <c r="AI65" s="128">
        <f>SUM(AH54:AH65)</f>
        <v>45919553.005136631</v>
      </c>
      <c r="AM65" s="51">
        <f>+'[9]Commercial Sales Model'!$Q109</f>
        <v>3843891.2958338982</v>
      </c>
      <c r="AN65" s="52">
        <f>SUM(AM54:AM65)</f>
        <v>47313130.237119563</v>
      </c>
    </row>
    <row r="66" spans="1:40" x14ac:dyDescent="0.3">
      <c r="A66" s="2">
        <v>2015</v>
      </c>
      <c r="B66" s="2">
        <v>1</v>
      </c>
      <c r="C66" s="58"/>
      <c r="D66" s="121">
        <f>+D65/D53-1</f>
        <v>-8.8602352006903473E-3</v>
      </c>
      <c r="E66" s="103">
        <f>+[2]Err!D182</f>
        <v>13627.7960280518</v>
      </c>
      <c r="F66" s="61">
        <f>+F65/F53-1</f>
        <v>-1.7056505985161841E-2</v>
      </c>
      <c r="H66" s="83"/>
      <c r="I66" s="71"/>
      <c r="J66" s="123">
        <f>+J65/J53-1</f>
        <v>0.10019695260274863</v>
      </c>
      <c r="K66" s="70">
        <f>+[3]Err!$D182</f>
        <v>1212.04798474363</v>
      </c>
      <c r="L66" s="84">
        <f>+[4]Err!$D182</f>
        <v>412420.90831529599</v>
      </c>
      <c r="M66" s="85">
        <f t="shared" si="2"/>
        <v>499873.93078969186</v>
      </c>
      <c r="N66" s="74">
        <f>+N65/N53-1</f>
        <v>0.1034986213992044</v>
      </c>
      <c r="P66" s="102"/>
      <c r="Q66" s="89"/>
      <c r="R66" s="125">
        <f>+R65/R53-1</f>
        <v>1.7532265605604724E-2</v>
      </c>
      <c r="S66" s="112">
        <f>+[5]Err!$D182</f>
        <v>19030.041178658099</v>
      </c>
      <c r="T66" s="90">
        <f>+[6]Err!$D158</f>
        <v>100094.314036753</v>
      </c>
      <c r="U66" s="112">
        <f t="shared" si="3"/>
        <v>1904798.9178689448</v>
      </c>
      <c r="V66" s="92">
        <f>+V65/V53-1</f>
        <v>2.6110129597710863E-2</v>
      </c>
      <c r="X66" s="110"/>
      <c r="Y66" s="57"/>
      <c r="Z66" s="121">
        <f>+Z65/Z53-1</f>
        <v>-1.7163755173172923E-2</v>
      </c>
      <c r="AA66" s="57">
        <f>+[7]Err!$D182</f>
        <v>337702.55317748198</v>
      </c>
      <c r="AB66" s="57">
        <f>+[8]Err!$D146</f>
        <v>3239.1050787735098</v>
      </c>
      <c r="AC66" s="103">
        <f t="shared" si="4"/>
        <v>1093854.0551119633</v>
      </c>
      <c r="AD66" s="103">
        <f>+AD65/AD53-1</f>
        <v>-8.421041244319305E-3</v>
      </c>
      <c r="AF66" s="96"/>
      <c r="AG66" s="125">
        <f>+AG65/AG53-1</f>
        <v>1.6167558752139044E-2</v>
      </c>
      <c r="AH66" s="112">
        <f>+AC66+U66+M66+E66+AK66</f>
        <v>3512154.699798652</v>
      </c>
      <c r="AI66" s="129">
        <f>+AI65/AI53-1</f>
        <v>2.521088862979104E-2</v>
      </c>
      <c r="AK66" s="51"/>
      <c r="AM66" s="51">
        <f>+'[9]Commercial Sales Model'!$Q110</f>
        <v>3644878.7827890115</v>
      </c>
      <c r="AN66" s="3">
        <f>+AN65/AN53-1</f>
        <v>3.9200266910802473E-2</v>
      </c>
    </row>
    <row r="67" spans="1:40" x14ac:dyDescent="0.3">
      <c r="A67" s="2">
        <v>2015</v>
      </c>
      <c r="B67" s="2">
        <v>2</v>
      </c>
      <c r="C67" s="58"/>
      <c r="D67" s="58"/>
      <c r="E67" s="103">
        <f>+[2]Err!D183</f>
        <v>13544.466869514899</v>
      </c>
      <c r="F67" s="60"/>
      <c r="H67" s="83"/>
      <c r="I67" s="71"/>
      <c r="J67" s="71"/>
      <c r="K67" s="70">
        <f>+[3]Err!$D183</f>
        <v>1205.8958252059299</v>
      </c>
      <c r="L67" s="84">
        <f>+[4]Err!$D183</f>
        <v>412858.514842943</v>
      </c>
      <c r="M67" s="85">
        <f t="shared" si="2"/>
        <v>497864.35944982542</v>
      </c>
      <c r="N67" s="73"/>
      <c r="P67" s="102"/>
      <c r="Q67" s="89"/>
      <c r="R67" s="89"/>
      <c r="S67" s="112">
        <f>+[5]Err!$D183</f>
        <v>18938.5942418183</v>
      </c>
      <c r="T67" s="90">
        <f>+[6]Err!$D159</f>
        <v>100136.48177415199</v>
      </c>
      <c r="U67" s="112">
        <f t="shared" si="3"/>
        <v>1896444.197123898</v>
      </c>
      <c r="V67" s="91"/>
      <c r="X67" s="110"/>
      <c r="Y67" s="57"/>
      <c r="Z67" s="57"/>
      <c r="AA67" s="57">
        <f>+[7]Err!$D183</f>
        <v>335052.12251268298</v>
      </c>
      <c r="AB67" s="57">
        <f>+[8]Err!$D147</f>
        <v>3238.7662399598798</v>
      </c>
      <c r="AC67" s="103">
        <f t="shared" si="4"/>
        <v>1085155.5030209792</v>
      </c>
      <c r="AD67" s="103"/>
      <c r="AF67" s="96"/>
      <c r="AG67" s="96"/>
      <c r="AH67" s="112">
        <f t="shared" ref="AH67:AH130" si="11">+AC67+U67+M67+E67+AK67</f>
        <v>3493008.5264642173</v>
      </c>
      <c r="AI67" s="128"/>
      <c r="AK67" s="51"/>
      <c r="AM67" s="51">
        <f>+'[9]Commercial Sales Model'!$Q111</f>
        <v>3617713.7741944729</v>
      </c>
      <c r="AN67" s="52"/>
    </row>
    <row r="68" spans="1:40" x14ac:dyDescent="0.3">
      <c r="A68" s="2">
        <v>2015</v>
      </c>
      <c r="B68" s="2">
        <v>3</v>
      </c>
      <c r="C68" s="58"/>
      <c r="D68" s="58"/>
      <c r="E68" s="103">
        <f>+[2]Err!D184</f>
        <v>13703.057769715</v>
      </c>
      <c r="F68" s="60"/>
      <c r="H68" s="83"/>
      <c r="I68" s="71"/>
      <c r="J68" s="71"/>
      <c r="K68" s="70">
        <f>+[3]Err!$D184</f>
        <v>1234.2819574160001</v>
      </c>
      <c r="L68" s="84">
        <f>+[4]Err!$D184</f>
        <v>413297.06841141102</v>
      </c>
      <c r="M68" s="85">
        <f t="shared" si="2"/>
        <v>510125.11459313089</v>
      </c>
      <c r="N68" s="73"/>
      <c r="P68" s="102"/>
      <c r="Q68" s="89"/>
      <c r="R68" s="89"/>
      <c r="S68" s="112">
        <f>+[5]Err!$D184</f>
        <v>19252.799445146</v>
      </c>
      <c r="T68" s="90">
        <f>+[6]Err!$D160</f>
        <v>100175.16991726701</v>
      </c>
      <c r="U68" s="112">
        <f t="shared" si="3"/>
        <v>1928652.4558005645</v>
      </c>
      <c r="V68" s="91"/>
      <c r="X68" s="110"/>
      <c r="Y68" s="57"/>
      <c r="Z68" s="57"/>
      <c r="AA68" s="57">
        <f>+[7]Err!$D184</f>
        <v>337942.24412914302</v>
      </c>
      <c r="AB68" s="57">
        <f>+[8]Err!$D148</f>
        <v>3233.0741092682001</v>
      </c>
      <c r="AC68" s="103">
        <f t="shared" si="4"/>
        <v>1092592.3199219259</v>
      </c>
      <c r="AD68" s="103"/>
      <c r="AF68" s="96"/>
      <c r="AG68" s="96"/>
      <c r="AH68" s="112">
        <f t="shared" si="11"/>
        <v>3545072.9480853365</v>
      </c>
      <c r="AI68" s="128"/>
      <c r="AK68" s="51"/>
      <c r="AM68" s="51">
        <f>+'[9]Commercial Sales Model'!$Q112</f>
        <v>3671416.2262215666</v>
      </c>
      <c r="AN68" s="52"/>
    </row>
    <row r="69" spans="1:40" x14ac:dyDescent="0.3">
      <c r="A69" s="2">
        <v>2015</v>
      </c>
      <c r="B69" s="2">
        <v>4</v>
      </c>
      <c r="C69" s="58"/>
      <c r="D69" s="58"/>
      <c r="E69" s="103">
        <f>+[2]Err!D185</f>
        <v>13445.4652715143</v>
      </c>
      <c r="F69" s="60"/>
      <c r="H69" s="83"/>
      <c r="I69" s="71"/>
      <c r="J69" s="71"/>
      <c r="K69" s="70">
        <f>+[3]Err!$D185</f>
        <v>1275.1038223758301</v>
      </c>
      <c r="L69" s="84">
        <f>+[4]Err!$D185</f>
        <v>413726.29644678597</v>
      </c>
      <c r="M69" s="85">
        <f t="shared" si="2"/>
        <v>527543.98201669264</v>
      </c>
      <c r="N69" s="73"/>
      <c r="P69" s="102"/>
      <c r="Q69" s="89"/>
      <c r="R69" s="89"/>
      <c r="S69" s="112">
        <f>+[5]Err!$D185</f>
        <v>19820.909251467601</v>
      </c>
      <c r="T69" s="90">
        <f>+[6]Err!$D161</f>
        <v>100213.812178894</v>
      </c>
      <c r="U69" s="112">
        <f t="shared" si="3"/>
        <v>1986328.8769414767</v>
      </c>
      <c r="V69" s="91"/>
      <c r="X69" s="110"/>
      <c r="Y69" s="57"/>
      <c r="Z69" s="57"/>
      <c r="AA69" s="57">
        <f>+[7]Err!$D185</f>
        <v>345082.107992962</v>
      </c>
      <c r="AB69" s="57">
        <f>+[8]Err!$D149</f>
        <v>3232.2507389441198</v>
      </c>
      <c r="AC69" s="103">
        <f t="shared" si="4"/>
        <v>1115391.898556646</v>
      </c>
      <c r="AD69" s="103"/>
      <c r="AF69" s="96"/>
      <c r="AG69" s="96"/>
      <c r="AH69" s="112">
        <f t="shared" si="11"/>
        <v>3642710.2227863302</v>
      </c>
      <c r="AI69" s="128"/>
      <c r="AK69" s="51"/>
      <c r="AM69" s="51">
        <f>+'[9]Commercial Sales Model'!$Q113</f>
        <v>3774619.2176568913</v>
      </c>
      <c r="AN69" s="52"/>
    </row>
    <row r="70" spans="1:40" x14ac:dyDescent="0.3">
      <c r="A70" s="2">
        <v>2015</v>
      </c>
      <c r="B70" s="2">
        <v>5</v>
      </c>
      <c r="C70" s="58"/>
      <c r="D70" s="58"/>
      <c r="E70" s="103">
        <f>+[2]Err!D186</f>
        <v>13702.5833022311</v>
      </c>
      <c r="F70" s="60"/>
      <c r="H70" s="83"/>
      <c r="I70" s="71"/>
      <c r="J70" s="71"/>
      <c r="K70" s="70">
        <f>+[3]Err!$D186</f>
        <v>1375.1858428553301</v>
      </c>
      <c r="L70" s="84">
        <f>+[4]Err!$D186</f>
        <v>414171.26963347202</v>
      </c>
      <c r="M70" s="85">
        <f t="shared" si="2"/>
        <v>569562.46651736845</v>
      </c>
      <c r="N70" s="73"/>
      <c r="P70" s="102"/>
      <c r="Q70" s="89"/>
      <c r="R70" s="89"/>
      <c r="S70" s="112">
        <f>+[5]Err!$D186</f>
        <v>21011.689355605798</v>
      </c>
      <c r="T70" s="90">
        <f>+[6]Err!$D162</f>
        <v>100252.476661411</v>
      </c>
      <c r="U70" s="112">
        <f t="shared" si="3"/>
        <v>2106473.8967396882</v>
      </c>
      <c r="V70" s="91"/>
      <c r="X70" s="110"/>
      <c r="Y70" s="57"/>
      <c r="Z70" s="57"/>
      <c r="AA70" s="57">
        <f>+[7]Err!$D186</f>
        <v>359817.00018645398</v>
      </c>
      <c r="AB70" s="57">
        <f>+[8]Err!$D150</f>
        <v>3236.8075569278799</v>
      </c>
      <c r="AC70" s="103">
        <f t="shared" si="4"/>
        <v>1164658.3853146345</v>
      </c>
      <c r="AD70" s="103"/>
      <c r="AF70" s="96"/>
      <c r="AG70" s="96"/>
      <c r="AH70" s="112">
        <f t="shared" si="11"/>
        <v>3854397.3318739221</v>
      </c>
      <c r="AI70" s="128"/>
      <c r="AK70" s="51"/>
      <c r="AM70" s="51">
        <f>+'[9]Commercial Sales Model'!$Q114</f>
        <v>4002354.9968262957</v>
      </c>
      <c r="AN70" s="52"/>
    </row>
    <row r="71" spans="1:40" x14ac:dyDescent="0.3">
      <c r="A71" s="2">
        <v>2015</v>
      </c>
      <c r="B71" s="2">
        <v>6</v>
      </c>
      <c r="C71" s="58"/>
      <c r="D71" s="58"/>
      <c r="E71" s="103">
        <f>+[2]Err!D187</f>
        <v>13564.610004399899</v>
      </c>
      <c r="F71" s="60"/>
      <c r="H71" s="83"/>
      <c r="I71" s="71"/>
      <c r="J71" s="71"/>
      <c r="K71" s="70">
        <f>+[3]Err!$D187</f>
        <v>1490.3924931916599</v>
      </c>
      <c r="L71" s="84">
        <f>+[4]Err!$D187</f>
        <v>414618.716340143</v>
      </c>
      <c r="M71" s="85">
        <f t="shared" ref="M71:M134" si="12">+L71*K71/1000</f>
        <v>617944.62237011129</v>
      </c>
      <c r="N71" s="73"/>
      <c r="P71" s="102"/>
      <c r="Q71" s="89"/>
      <c r="R71" s="89"/>
      <c r="S71" s="112">
        <f>+[5]Err!$D187</f>
        <v>22381.428568803502</v>
      </c>
      <c r="T71" s="90">
        <f>+[6]Err!$D163</f>
        <v>100290.88279581501</v>
      </c>
      <c r="U71" s="112">
        <f t="shared" ref="U71:U134" si="13">+T71*S71/1000</f>
        <v>2244653.2293967777</v>
      </c>
      <c r="V71" s="91"/>
      <c r="X71" s="110"/>
      <c r="Y71" s="57"/>
      <c r="Z71" s="57"/>
      <c r="AA71" s="57">
        <f>+[7]Err!$D187</f>
        <v>377866.52654243697</v>
      </c>
      <c r="AB71" s="57">
        <f>+[8]Err!$D151</f>
        <v>3248.4028578521202</v>
      </c>
      <c r="AC71" s="103">
        <f t="shared" ref="AC71:AC134" si="14">+AB71*AA71/1000</f>
        <v>1227462.7047071063</v>
      </c>
      <c r="AD71" s="103"/>
      <c r="AF71" s="96"/>
      <c r="AG71" s="96"/>
      <c r="AH71" s="112">
        <f t="shared" si="11"/>
        <v>4103625.166478395</v>
      </c>
      <c r="AI71" s="128"/>
      <c r="AK71" s="51"/>
      <c r="AM71" s="51">
        <f>+'[9]Commercial Sales Model'!$Q115</f>
        <v>4267706.4600723973</v>
      </c>
      <c r="AN71" s="52"/>
    </row>
    <row r="72" spans="1:40" x14ac:dyDescent="0.3">
      <c r="A72" s="2">
        <v>2015</v>
      </c>
      <c r="B72" s="2">
        <v>7</v>
      </c>
      <c r="C72" s="58"/>
      <c r="D72" s="58"/>
      <c r="E72" s="103">
        <f>+[2]Err!D188</f>
        <v>13652.6334040251</v>
      </c>
      <c r="F72" s="60"/>
      <c r="H72" s="83"/>
      <c r="I72" s="71"/>
      <c r="J72" s="71"/>
      <c r="K72" s="70">
        <f>+[3]Err!$D188</f>
        <v>1562.1780147956799</v>
      </c>
      <c r="L72" s="84">
        <f>+[4]Err!$D188</f>
        <v>415063.89916832902</v>
      </c>
      <c r="M72" s="85">
        <f t="shared" si="12"/>
        <v>648403.69801613456</v>
      </c>
      <c r="N72" s="73"/>
      <c r="P72" s="102"/>
      <c r="Q72" s="89"/>
      <c r="R72" s="89"/>
      <c r="S72" s="112">
        <f>+[5]Err!$D188</f>
        <v>23301.031092465601</v>
      </c>
      <c r="T72" s="90">
        <f>+[6]Err!$D164</f>
        <v>100331.074036533</v>
      </c>
      <c r="U72" s="112">
        <f t="shared" si="13"/>
        <v>2337817.4756657234</v>
      </c>
      <c r="V72" s="91"/>
      <c r="X72" s="110"/>
      <c r="Y72" s="57"/>
      <c r="Z72" s="57"/>
      <c r="AA72" s="57">
        <f>+[7]Err!$D188</f>
        <v>390670.17283309402</v>
      </c>
      <c r="AB72" s="57">
        <f>+[8]Err!$D152</f>
        <v>3258.6864058345</v>
      </c>
      <c r="AC72" s="103">
        <f t="shared" si="14"/>
        <v>1273071.581376218</v>
      </c>
      <c r="AD72" s="103"/>
      <c r="AF72" s="96"/>
      <c r="AG72" s="96"/>
      <c r="AH72" s="112">
        <f t="shared" si="11"/>
        <v>4272945.3884621011</v>
      </c>
      <c r="AI72" s="128"/>
      <c r="AK72" s="51"/>
      <c r="AM72" s="51">
        <f>+'[9]Commercial Sales Model'!$Q116</f>
        <v>4450173.8027574392</v>
      </c>
      <c r="AN72" s="52"/>
    </row>
    <row r="73" spans="1:40" x14ac:dyDescent="0.3">
      <c r="A73" s="2">
        <v>2015</v>
      </c>
      <c r="B73" s="2">
        <v>8</v>
      </c>
      <c r="C73" s="58"/>
      <c r="D73" s="58"/>
      <c r="E73" s="103">
        <f>+[2]Err!D189</f>
        <v>13557.6045712997</v>
      </c>
      <c r="F73" s="60"/>
      <c r="H73" s="83"/>
      <c r="I73" s="71"/>
      <c r="J73" s="71"/>
      <c r="K73" s="70">
        <f>+[3]Err!$D189</f>
        <v>1611.7771269962</v>
      </c>
      <c r="L73" s="84">
        <f>+[4]Err!$D189</f>
        <v>415510.26789480599</v>
      </c>
      <c r="M73" s="85">
        <f t="shared" si="12"/>
        <v>669709.94582491182</v>
      </c>
      <c r="N73" s="73"/>
      <c r="P73" s="102"/>
      <c r="Q73" s="89"/>
      <c r="R73" s="89"/>
      <c r="S73" s="112">
        <f>+[5]Err!$D189</f>
        <v>23822.392424947298</v>
      </c>
      <c r="T73" s="90">
        <f>+[6]Err!$D165</f>
        <v>100364.28285158399</v>
      </c>
      <c r="U73" s="112">
        <f t="shared" si="13"/>
        <v>2390917.3315388425</v>
      </c>
      <c r="V73" s="91"/>
      <c r="X73" s="110"/>
      <c r="Y73" s="57"/>
      <c r="Z73" s="57"/>
      <c r="AA73" s="57">
        <f>+[7]Err!$D189</f>
        <v>397289.270646961</v>
      </c>
      <c r="AB73" s="57">
        <f>+[8]Err!$D153</f>
        <v>3262.5506970168699</v>
      </c>
      <c r="AC73" s="103">
        <f t="shared" si="14"/>
        <v>1296176.3868665665</v>
      </c>
      <c r="AD73" s="103"/>
      <c r="AF73" s="96"/>
      <c r="AG73" s="96"/>
      <c r="AH73" s="112">
        <f t="shared" si="11"/>
        <v>4370361.2688016202</v>
      </c>
      <c r="AI73" s="128"/>
      <c r="AK73" s="51"/>
      <c r="AM73" s="51">
        <f>+'[9]Commercial Sales Model'!$Q117</f>
        <v>4556922.2060265411</v>
      </c>
      <c r="AN73" s="52"/>
    </row>
    <row r="74" spans="1:40" x14ac:dyDescent="0.3">
      <c r="A74" s="2">
        <v>2015</v>
      </c>
      <c r="B74" s="2">
        <v>9</v>
      </c>
      <c r="C74" s="58"/>
      <c r="D74" s="58"/>
      <c r="E74" s="103">
        <f>+[2]Err!D190</f>
        <v>13587.6706833512</v>
      </c>
      <c r="F74" s="60"/>
      <c r="H74" s="83"/>
      <c r="I74" s="71"/>
      <c r="J74" s="71"/>
      <c r="K74" s="70">
        <f>+[3]Err!$D190</f>
        <v>1566.22859943662</v>
      </c>
      <c r="L74" s="84">
        <f>+[4]Err!$D190</f>
        <v>415951.316569519</v>
      </c>
      <c r="M74" s="85">
        <f t="shared" si="12"/>
        <v>651474.84798449592</v>
      </c>
      <c r="N74" s="73"/>
      <c r="P74" s="102"/>
      <c r="Q74" s="89"/>
      <c r="R74" s="89"/>
      <c r="S74" s="112">
        <f>+[5]Err!$D190</f>
        <v>23392.656956088402</v>
      </c>
      <c r="T74" s="90">
        <f>+[6]Err!$D166</f>
        <v>100397.40372447199</v>
      </c>
      <c r="U74" s="112">
        <f t="shared" si="13"/>
        <v>2348562.0246084854</v>
      </c>
      <c r="V74" s="91"/>
      <c r="X74" s="110"/>
      <c r="Y74" s="57"/>
      <c r="Z74" s="57"/>
      <c r="AA74" s="57">
        <f>+[7]Err!$D190</f>
        <v>393535.84853017301</v>
      </c>
      <c r="AB74" s="57">
        <f>+[8]Err!$D154</f>
        <v>3257.4300564513801</v>
      </c>
      <c r="AC74" s="103">
        <f t="shared" si="14"/>
        <v>1281915.5012932832</v>
      </c>
      <c r="AD74" s="103"/>
      <c r="AF74" s="96"/>
      <c r="AG74" s="96"/>
      <c r="AH74" s="112">
        <f t="shared" si="11"/>
        <v>4295540.0445696153</v>
      </c>
      <c r="AI74" s="128"/>
      <c r="AK74" s="51"/>
      <c r="AM74" s="51">
        <f>+'[9]Commercial Sales Model'!$Q118</f>
        <v>4481785.9611908663</v>
      </c>
      <c r="AN74" s="52"/>
    </row>
    <row r="75" spans="1:40" x14ac:dyDescent="0.3">
      <c r="A75" s="2">
        <v>2015</v>
      </c>
      <c r="B75" s="2">
        <v>10</v>
      </c>
      <c r="C75" s="58"/>
      <c r="D75" s="58"/>
      <c r="E75" s="103">
        <f>+[2]Err!D191</f>
        <v>13480.2964129142</v>
      </c>
      <c r="F75" s="60"/>
      <c r="H75" s="83"/>
      <c r="I75" s="71"/>
      <c r="J75" s="71"/>
      <c r="K75" s="70">
        <f>+[3]Err!$D191</f>
        <v>1482.45405374799</v>
      </c>
      <c r="L75" s="84">
        <f>+[4]Err!$D191</f>
        <v>416407.46935546299</v>
      </c>
      <c r="M75" s="85">
        <f t="shared" si="12"/>
        <v>617304.94095694809</v>
      </c>
      <c r="N75" s="73"/>
      <c r="P75" s="102"/>
      <c r="Q75" s="89"/>
      <c r="R75" s="89"/>
      <c r="S75" s="112">
        <f>+[5]Err!$D191</f>
        <v>22356.167881273399</v>
      </c>
      <c r="T75" s="90">
        <f>+[6]Err!$D167</f>
        <v>100422.035350561</v>
      </c>
      <c r="U75" s="112">
        <f t="shared" si="13"/>
        <v>2245051.8812763137</v>
      </c>
      <c r="V75" s="91"/>
      <c r="X75" s="110"/>
      <c r="Y75" s="57"/>
      <c r="Z75" s="57"/>
      <c r="AA75" s="57">
        <f>+[7]Err!$D191</f>
        <v>380341.49086981599</v>
      </c>
      <c r="AB75" s="57">
        <f>+[8]Err!$D155</f>
        <v>3251.71225928278</v>
      </c>
      <c r="AC75" s="103">
        <f t="shared" si="14"/>
        <v>1236761.0885752703</v>
      </c>
      <c r="AD75" s="103"/>
      <c r="AF75" s="96"/>
      <c r="AG75" s="96"/>
      <c r="AH75" s="112">
        <f t="shared" si="11"/>
        <v>4112598.2072214466</v>
      </c>
      <c r="AI75" s="128"/>
      <c r="AK75" s="51"/>
      <c r="AM75" s="51">
        <f>+'[9]Commercial Sales Model'!$Q119</f>
        <v>4291759.6674634982</v>
      </c>
      <c r="AN75" s="52"/>
    </row>
    <row r="76" spans="1:40" x14ac:dyDescent="0.3">
      <c r="A76" s="2">
        <v>2015</v>
      </c>
      <c r="B76" s="2">
        <v>11</v>
      </c>
      <c r="C76" s="58"/>
      <c r="D76" s="58"/>
      <c r="E76" s="103">
        <f>+[2]Err!D192</f>
        <v>13557.8454661302</v>
      </c>
      <c r="F76" s="60"/>
      <c r="H76" s="83"/>
      <c r="I76" s="71"/>
      <c r="J76" s="71"/>
      <c r="K76" s="70">
        <f>+[3]Err!$D192</f>
        <v>1353.59315816191</v>
      </c>
      <c r="L76" s="84">
        <f>+[4]Err!$D192</f>
        <v>416827.03322945599</v>
      </c>
      <c r="M76" s="85">
        <f t="shared" si="12"/>
        <v>564214.2203163188</v>
      </c>
      <c r="N76" s="73"/>
      <c r="P76" s="102"/>
      <c r="Q76" s="89"/>
      <c r="R76" s="89"/>
      <c r="S76" s="112">
        <f>+[5]Err!$D192</f>
        <v>20752.189045342198</v>
      </c>
      <c r="T76" s="90">
        <f>+[6]Err!$D168</f>
        <v>100465.226890559</v>
      </c>
      <c r="U76" s="112">
        <f t="shared" si="13"/>
        <v>2084873.3809160769</v>
      </c>
      <c r="V76" s="91"/>
      <c r="X76" s="110"/>
      <c r="Y76" s="57"/>
      <c r="Z76" s="57"/>
      <c r="AA76" s="57">
        <f>+[7]Err!$D192</f>
        <v>360214.16663901799</v>
      </c>
      <c r="AB76" s="57">
        <f>+[8]Err!$D156</f>
        <v>3248.4460930407299</v>
      </c>
      <c r="AC76" s="103">
        <f t="shared" si="14"/>
        <v>1170136.3022764404</v>
      </c>
      <c r="AD76" s="103"/>
      <c r="AF76" s="96"/>
      <c r="AG76" s="96"/>
      <c r="AH76" s="112">
        <f t="shared" si="11"/>
        <v>3832781.7489749668</v>
      </c>
      <c r="AI76" s="128"/>
      <c r="AK76" s="51"/>
      <c r="AM76" s="51">
        <f>+'[9]Commercial Sales Model'!$Q120</f>
        <v>3998741.3125304496</v>
      </c>
      <c r="AN76" s="52"/>
    </row>
    <row r="77" spans="1:40" x14ac:dyDescent="0.3">
      <c r="A77" s="2">
        <v>2015</v>
      </c>
      <c r="B77" s="2">
        <v>12</v>
      </c>
      <c r="C77" s="58"/>
      <c r="D77" s="58"/>
      <c r="E77" s="103">
        <f>+[2]Err!D193</f>
        <v>13598.7859539726</v>
      </c>
      <c r="F77" s="60">
        <f>SUM(E66:E77)</f>
        <v>163022.81573712002</v>
      </c>
      <c r="H77" s="83"/>
      <c r="I77" s="71"/>
      <c r="J77" s="71"/>
      <c r="K77" s="70">
        <f>+[3]Err!$D193</f>
        <v>1299.41730199226</v>
      </c>
      <c r="L77" s="84">
        <f>+[4]Err!$D193</f>
        <v>417236.39959896199</v>
      </c>
      <c r="M77" s="85">
        <f t="shared" si="12"/>
        <v>542164.19665984763</v>
      </c>
      <c r="N77" s="73">
        <f>SUM(M66:M77)</f>
        <v>6916186.3254954778</v>
      </c>
      <c r="P77" s="102"/>
      <c r="Q77" s="89"/>
      <c r="R77" s="89"/>
      <c r="S77" s="112">
        <f>+[5]Err!$D193</f>
        <v>20424.359779582701</v>
      </c>
      <c r="T77" s="90">
        <f>+[6]Err!$D169</f>
        <v>100511.137880005</v>
      </c>
      <c r="U77" s="112">
        <f t="shared" si="13"/>
        <v>2052875.6419164652</v>
      </c>
      <c r="V77" s="91">
        <f>SUM(U66:U77)</f>
        <v>25527449.309793256</v>
      </c>
      <c r="X77" s="110"/>
      <c r="Y77" s="57"/>
      <c r="Z77" s="57"/>
      <c r="AA77" s="57">
        <f>+[7]Err!$D193</f>
        <v>358347.53593748598</v>
      </c>
      <c r="AB77" s="57">
        <f>+[8]Err!$D157</f>
        <v>3244.3558194801799</v>
      </c>
      <c r="AC77" s="103">
        <f t="shared" si="14"/>
        <v>1162606.9136151655</v>
      </c>
      <c r="AD77" s="103">
        <f>SUM(AC66:AC77)</f>
        <v>14199782.640636198</v>
      </c>
      <c r="AF77" s="96"/>
      <c r="AG77" s="96"/>
      <c r="AH77" s="112">
        <f t="shared" si="11"/>
        <v>3771245.5381454509</v>
      </c>
      <c r="AI77" s="128">
        <f>SUM(AH66:AH77)</f>
        <v>46806441.091662049</v>
      </c>
      <c r="AK77" s="51"/>
      <c r="AM77" s="51">
        <f>+'[9]Commercial Sales Model'!$Q121</f>
        <v>3954028.7589366981</v>
      </c>
      <c r="AN77" s="52">
        <f>SUM(AM66:AM77)</f>
        <v>48712101.16666612</v>
      </c>
    </row>
    <row r="78" spans="1:40" x14ac:dyDescent="0.3">
      <c r="A78" s="2">
        <v>2016</v>
      </c>
      <c r="B78" s="2">
        <v>1</v>
      </c>
      <c r="C78" s="58"/>
      <c r="D78" s="58"/>
      <c r="E78" s="103">
        <f>+[2]Err!D194</f>
        <v>13498.3457284248</v>
      </c>
      <c r="F78" s="61">
        <f>+F77/F65-1</f>
        <v>-1.4502572238781708E-2</v>
      </c>
      <c r="H78" s="83"/>
      <c r="I78" s="71"/>
      <c r="J78" s="71"/>
      <c r="K78" s="70">
        <f>+[3]Err!$D194</f>
        <v>1251.2316739018599</v>
      </c>
      <c r="L78" s="84">
        <f>+[4]Err!$D194</f>
        <v>417654.006449526</v>
      </c>
      <c r="M78" s="85">
        <f t="shared" si="12"/>
        <v>522581.92160165863</v>
      </c>
      <c r="N78" s="74">
        <f>+N77/N65-1</f>
        <v>5.6155863888017965E-2</v>
      </c>
      <c r="P78" s="102"/>
      <c r="Q78" s="89"/>
      <c r="R78" s="89"/>
      <c r="S78" s="112">
        <f>+[5]Err!$D194</f>
        <v>19258.571301819899</v>
      </c>
      <c r="T78" s="90">
        <f>+[6]Err!$D170</f>
        <v>100560.903061662</v>
      </c>
      <c r="U78" s="112">
        <f t="shared" si="13"/>
        <v>1936659.3217884167</v>
      </c>
      <c r="V78" s="92">
        <f>+V77/V65-1</f>
        <v>1.8234653365913234E-2</v>
      </c>
      <c r="X78" s="110"/>
      <c r="Y78" s="57"/>
      <c r="Z78" s="57"/>
      <c r="AA78" s="57">
        <f>+[7]Err!$D194</f>
        <v>340211.358325754</v>
      </c>
      <c r="AB78" s="57">
        <f>+[8]Err!$D158</f>
        <v>3232.2889410566399</v>
      </c>
      <c r="AC78" s="103">
        <f t="shared" si="14"/>
        <v>1099661.4111381925</v>
      </c>
      <c r="AD78" s="103">
        <f>+AD77/AD65-1</f>
        <v>4.5562901012208279E-3</v>
      </c>
      <c r="AF78" s="96"/>
      <c r="AG78" s="96"/>
      <c r="AH78" s="112">
        <f t="shared" si="11"/>
        <v>3572401.0002566925</v>
      </c>
      <c r="AI78" s="129">
        <f>+AI77/AI65-1</f>
        <v>1.9313952956515168E-2</v>
      </c>
      <c r="AK78" s="51"/>
      <c r="AM78" s="51">
        <f>+'[9]Commercial Sales Model'!$Q122</f>
        <v>3750160.7044105693</v>
      </c>
      <c r="AN78" s="3">
        <f>+AN77/AN65-1</f>
        <v>2.9568344401127655E-2</v>
      </c>
    </row>
    <row r="79" spans="1:40" x14ac:dyDescent="0.3">
      <c r="A79" s="2">
        <v>2016</v>
      </c>
      <c r="B79" s="2">
        <v>2</v>
      </c>
      <c r="C79" s="58"/>
      <c r="D79" s="58"/>
      <c r="E79" s="103">
        <f>+[2]Err!D195</f>
        <v>13423.533002162199</v>
      </c>
      <c r="F79" s="60"/>
      <c r="H79" s="83"/>
      <c r="I79" s="71"/>
      <c r="J79" s="71"/>
      <c r="K79" s="70">
        <f>+[3]Err!$D195</f>
        <v>1243.20915074806</v>
      </c>
      <c r="L79" s="84">
        <f>+[4]Err!$D195</f>
        <v>418052.012220665</v>
      </c>
      <c r="M79" s="85">
        <f t="shared" si="12"/>
        <v>519726.08708137053</v>
      </c>
      <c r="N79" s="73"/>
      <c r="P79" s="102"/>
      <c r="Q79" s="89"/>
      <c r="R79" s="89"/>
      <c r="S79" s="112">
        <f>+[5]Err!$D195</f>
        <v>19157.759759553199</v>
      </c>
      <c r="T79" s="90">
        <f>+[6]Err!$D171</f>
        <v>100598.760599006</v>
      </c>
      <c r="U79" s="112">
        <f t="shared" si="13"/>
        <v>1927246.887664563</v>
      </c>
      <c r="V79" s="91"/>
      <c r="X79" s="110"/>
      <c r="Y79" s="57"/>
      <c r="Z79" s="57"/>
      <c r="AA79" s="57">
        <f>+[7]Err!$D195</f>
        <v>337546.76802515599</v>
      </c>
      <c r="AB79" s="57">
        <f>+[8]Err!$D159</f>
        <v>3231.9496199041</v>
      </c>
      <c r="AC79" s="103">
        <f t="shared" si="14"/>
        <v>1090934.1486187603</v>
      </c>
      <c r="AD79" s="103"/>
      <c r="AF79" s="96"/>
      <c r="AG79" s="96"/>
      <c r="AH79" s="112">
        <f t="shared" si="11"/>
        <v>3551330.6563668563</v>
      </c>
      <c r="AI79" s="128"/>
      <c r="AK79" s="51"/>
      <c r="AM79" s="51">
        <f>+'[9]Commercial Sales Model'!$Q123</f>
        <v>3720930.1894573225</v>
      </c>
      <c r="AN79" s="52"/>
    </row>
    <row r="80" spans="1:40" x14ac:dyDescent="0.3">
      <c r="A80" s="2">
        <v>2016</v>
      </c>
      <c r="B80" s="2">
        <v>3</v>
      </c>
      <c r="C80" s="58"/>
      <c r="D80" s="58"/>
      <c r="E80" s="103">
        <f>+[2]Err!D196</f>
        <v>13588.061550050399</v>
      </c>
      <c r="F80" s="60"/>
      <c r="H80" s="83"/>
      <c r="I80" s="71"/>
      <c r="J80" s="71"/>
      <c r="K80" s="70">
        <f>+[3]Err!$D196</f>
        <v>1269.25442112779</v>
      </c>
      <c r="L80" s="84">
        <f>+[4]Err!$D196</f>
        <v>418446.80753009499</v>
      </c>
      <c r="M80" s="85">
        <f t="shared" si="12"/>
        <v>531115.46046438243</v>
      </c>
      <c r="N80" s="73"/>
      <c r="P80" s="102"/>
      <c r="Q80" s="89"/>
      <c r="R80" s="89"/>
      <c r="S80" s="112">
        <f>+[5]Err!$D196</f>
        <v>19459.937518117898</v>
      </c>
      <c r="T80" s="90">
        <f>+[6]Err!$D172</f>
        <v>100632.818889399</v>
      </c>
      <c r="U80" s="112">
        <f t="shared" si="13"/>
        <v>1958308.3678597792</v>
      </c>
      <c r="V80" s="91"/>
      <c r="X80" s="110"/>
      <c r="Y80" s="57"/>
      <c r="Z80" s="57"/>
      <c r="AA80" s="57">
        <f>+[7]Err!$D196</f>
        <v>340416.888337938</v>
      </c>
      <c r="AB80" s="57">
        <f>+[8]Err!$D160</f>
        <v>3226.2682757356001</v>
      </c>
      <c r="AC80" s="103">
        <f t="shared" si="14"/>
        <v>1098276.2073693175</v>
      </c>
      <c r="AD80" s="103"/>
      <c r="AF80" s="96"/>
      <c r="AG80" s="96"/>
      <c r="AH80" s="112">
        <f t="shared" si="11"/>
        <v>3601288.0972435297</v>
      </c>
      <c r="AI80" s="128"/>
      <c r="AK80" s="51"/>
      <c r="AM80" s="51">
        <f>+'[9]Commercial Sales Model'!$Q124</f>
        <v>3773359.7007780364</v>
      </c>
      <c r="AN80" s="52"/>
    </row>
    <row r="81" spans="1:40" x14ac:dyDescent="0.3">
      <c r="A81" s="2">
        <v>2016</v>
      </c>
      <c r="B81" s="2">
        <v>4</v>
      </c>
      <c r="C81" s="58"/>
      <c r="D81" s="58"/>
      <c r="E81" s="103">
        <f>+[2]Err!D197</f>
        <v>13339.4190728951</v>
      </c>
      <c r="F81" s="60"/>
      <c r="H81" s="83"/>
      <c r="I81" s="71"/>
      <c r="J81" s="71"/>
      <c r="K81" s="70">
        <f>+[3]Err!$D197</f>
        <v>1308.3879757348</v>
      </c>
      <c r="L81" s="84">
        <f>+[4]Err!$D197</f>
        <v>418840.14951346797</v>
      </c>
      <c r="M81" s="85">
        <f t="shared" si="12"/>
        <v>548005.41537838732</v>
      </c>
      <c r="N81" s="73"/>
      <c r="P81" s="102"/>
      <c r="Q81" s="89"/>
      <c r="R81" s="89"/>
      <c r="S81" s="112">
        <f>+[5]Err!$D197</f>
        <v>20019.293463833299</v>
      </c>
      <c r="T81" s="90">
        <f>+[6]Err!$D173</f>
        <v>100665.182062261</v>
      </c>
      <c r="U81" s="112">
        <f t="shared" si="13"/>
        <v>2015245.8212946104</v>
      </c>
      <c r="V81" s="91"/>
      <c r="X81" s="110"/>
      <c r="Y81" s="57"/>
      <c r="Z81" s="57"/>
      <c r="AA81" s="57">
        <f>+[7]Err!$D197</f>
        <v>347536.58200113301</v>
      </c>
      <c r="AB81" s="57">
        <f>+[8]Err!$D161</f>
        <v>3225.4454448608899</v>
      </c>
      <c r="AC81" s="103">
        <f t="shared" si="14"/>
        <v>1120960.2853380775</v>
      </c>
      <c r="AD81" s="103"/>
      <c r="AF81" s="96"/>
      <c r="AG81" s="96"/>
      <c r="AH81" s="112">
        <f t="shared" si="11"/>
        <v>3697550.9410839705</v>
      </c>
      <c r="AI81" s="128"/>
      <c r="AK81" s="51"/>
      <c r="AM81" s="51">
        <f>+'[9]Commercial Sales Model'!$Q125</f>
        <v>3876663.8521406432</v>
      </c>
      <c r="AN81" s="52"/>
    </row>
    <row r="82" spans="1:40" x14ac:dyDescent="0.3">
      <c r="A82" s="2">
        <v>2016</v>
      </c>
      <c r="B82" s="2">
        <v>5</v>
      </c>
      <c r="C82" s="58"/>
      <c r="D82" s="58"/>
      <c r="E82" s="103">
        <f>+[2]Err!D198</f>
        <v>13601.016997324001</v>
      </c>
      <c r="F82" s="60"/>
      <c r="H82" s="83"/>
      <c r="I82" s="71"/>
      <c r="J82" s="71"/>
      <c r="K82" s="70">
        <f>+[3]Err!$D198</f>
        <v>1406.9066996922299</v>
      </c>
      <c r="L82" s="84">
        <f>+[4]Err!$D198</f>
        <v>419231.23582749401</v>
      </c>
      <c r="M82" s="85">
        <f t="shared" si="12"/>
        <v>589819.2344059546</v>
      </c>
      <c r="N82" s="73"/>
      <c r="P82" s="102"/>
      <c r="Q82" s="89"/>
      <c r="R82" s="89"/>
      <c r="S82" s="112">
        <f>+[5]Err!$D198</f>
        <v>21201.894367415302</v>
      </c>
      <c r="T82" s="90">
        <f>+[6]Err!$D174</f>
        <v>100701.039696801</v>
      </c>
      <c r="U82" s="112">
        <f t="shared" si="13"/>
        <v>2135052.80634047</v>
      </c>
      <c r="V82" s="91"/>
      <c r="X82" s="110"/>
      <c r="Y82" s="57"/>
      <c r="Z82" s="57"/>
      <c r="AA82" s="57">
        <f>+[7]Err!$D198</f>
        <v>362251.12843303301</v>
      </c>
      <c r="AB82" s="57">
        <f>+[8]Err!$D162</f>
        <v>3229.9914728583599</v>
      </c>
      <c r="AC82" s="103">
        <f t="shared" si="14"/>
        <v>1170068.0558720152</v>
      </c>
      <c r="AD82" s="103"/>
      <c r="AF82" s="96"/>
      <c r="AG82" s="96"/>
      <c r="AH82" s="112">
        <f t="shared" si="11"/>
        <v>3908541.1136157638</v>
      </c>
      <c r="AI82" s="128"/>
      <c r="AK82" s="51"/>
      <c r="AM82" s="51">
        <f>+'[9]Commercial Sales Model'!$Q126</f>
        <v>4106435.5221148245</v>
      </c>
      <c r="AN82" s="52"/>
    </row>
    <row r="83" spans="1:40" x14ac:dyDescent="0.3">
      <c r="A83" s="2">
        <v>2016</v>
      </c>
      <c r="B83" s="2">
        <v>6</v>
      </c>
      <c r="C83" s="58"/>
      <c r="D83" s="58"/>
      <c r="E83" s="103">
        <f>+[2]Err!D199</f>
        <v>13470.125914987901</v>
      </c>
      <c r="F83" s="60"/>
      <c r="H83" s="83"/>
      <c r="I83" s="71"/>
      <c r="J83" s="71"/>
      <c r="K83" s="70">
        <f>+[3]Err!$D199</f>
        <v>1520.5951105686199</v>
      </c>
      <c r="L83" s="84">
        <f>+[4]Err!$D199</f>
        <v>419625.016693693</v>
      </c>
      <c r="M83" s="85">
        <f t="shared" si="12"/>
        <v>638079.74865670514</v>
      </c>
      <c r="N83" s="73"/>
      <c r="P83" s="102"/>
      <c r="Q83" s="89"/>
      <c r="R83" s="89"/>
      <c r="S83" s="112">
        <f>+[5]Err!$D199</f>
        <v>22563.774274467902</v>
      </c>
      <c r="T83" s="90">
        <f>+[6]Err!$D175</f>
        <v>100739.01597868399</v>
      </c>
      <c r="U83" s="112">
        <f t="shared" si="13"/>
        <v>2273052.4171750406</v>
      </c>
      <c r="V83" s="91"/>
      <c r="X83" s="110"/>
      <c r="Y83" s="57"/>
      <c r="Z83" s="57"/>
      <c r="AA83" s="57">
        <f>+[7]Err!$D199</f>
        <v>380292.82590287202</v>
      </c>
      <c r="AB83" s="57">
        <f>+[8]Err!$D163</f>
        <v>3241.5611557379102</v>
      </c>
      <c r="AC83" s="103">
        <f t="shared" si="14"/>
        <v>1232742.4522525496</v>
      </c>
      <c r="AD83" s="103"/>
      <c r="AF83" s="96"/>
      <c r="AG83" s="96"/>
      <c r="AH83" s="112">
        <f t="shared" si="11"/>
        <v>4157344.7439992833</v>
      </c>
      <c r="AI83" s="128"/>
      <c r="AK83" s="51"/>
      <c r="AM83" s="51">
        <f>+'[9]Commercial Sales Model'!$Q127</f>
        <v>4374526.7686742544</v>
      </c>
      <c r="AN83" s="52"/>
    </row>
    <row r="84" spans="1:40" x14ac:dyDescent="0.3">
      <c r="A84" s="2">
        <v>2016</v>
      </c>
      <c r="B84" s="2">
        <v>7</v>
      </c>
      <c r="C84" s="58"/>
      <c r="D84" s="58"/>
      <c r="E84" s="103">
        <f>+[2]Err!D200</f>
        <v>13563.2720754703</v>
      </c>
      <c r="F84" s="60"/>
      <c r="H84" s="83"/>
      <c r="I84" s="71"/>
      <c r="J84" s="71"/>
      <c r="K84" s="70">
        <f>+[3]Err!$D200</f>
        <v>1589.9844116740001</v>
      </c>
      <c r="L84" s="84">
        <f>+[4]Err!$D200</f>
        <v>420003.777509509</v>
      </c>
      <c r="M84" s="85">
        <f t="shared" si="12"/>
        <v>667799.45908431429</v>
      </c>
      <c r="N84" s="73"/>
      <c r="P84" s="102"/>
      <c r="Q84" s="89"/>
      <c r="R84" s="89"/>
      <c r="S84" s="112">
        <f>+[5]Err!$D200</f>
        <v>23470.464754146498</v>
      </c>
      <c r="T84" s="90">
        <f>+[6]Err!$D176</f>
        <v>100774.07660599001</v>
      </c>
      <c r="U84" s="112">
        <f t="shared" si="13"/>
        <v>2365214.4131125472</v>
      </c>
      <c r="V84" s="91"/>
      <c r="X84" s="110"/>
      <c r="Y84" s="57"/>
      <c r="Z84" s="57"/>
      <c r="AA84" s="57">
        <f>+[7]Err!$D200</f>
        <v>393044.76307255501</v>
      </c>
      <c r="AB84" s="57">
        <f>+[8]Err!$D164</f>
        <v>3251.8218399464799</v>
      </c>
      <c r="AC84" s="103">
        <f t="shared" si="14"/>
        <v>1278111.544635924</v>
      </c>
      <c r="AD84" s="103"/>
      <c r="AF84" s="96"/>
      <c r="AG84" s="96"/>
      <c r="AH84" s="112">
        <f t="shared" si="11"/>
        <v>4324688.6889082566</v>
      </c>
      <c r="AI84" s="128"/>
      <c r="AK84" s="51"/>
      <c r="AM84" s="51">
        <f>+'[9]Commercial Sales Model'!$Q128</f>
        <v>4557208.8276208062</v>
      </c>
      <c r="AN84" s="52"/>
    </row>
    <row r="85" spans="1:40" x14ac:dyDescent="0.3">
      <c r="A85" s="2">
        <v>2016</v>
      </c>
      <c r="B85" s="2">
        <v>8</v>
      </c>
      <c r="C85" s="58"/>
      <c r="D85" s="58"/>
      <c r="E85" s="103">
        <f>+[2]Err!D201</f>
        <v>13474.2216800717</v>
      </c>
      <c r="F85" s="60"/>
      <c r="H85" s="83"/>
      <c r="I85" s="71"/>
      <c r="J85" s="71"/>
      <c r="K85" s="70">
        <f>+[3]Err!$D201</f>
        <v>1637.0265230888499</v>
      </c>
      <c r="L85" s="84">
        <f>+[4]Err!$D201</f>
        <v>420413.92609324702</v>
      </c>
      <c r="M85" s="85">
        <f t="shared" si="12"/>
        <v>688228.74769056099</v>
      </c>
      <c r="N85" s="73"/>
      <c r="P85" s="102"/>
      <c r="Q85" s="89"/>
      <c r="R85" s="89"/>
      <c r="S85" s="112">
        <f>+[5]Err!$D201</f>
        <v>23979.184706690299</v>
      </c>
      <c r="T85" s="90">
        <f>+[6]Err!$D177</f>
        <v>100813.845739112</v>
      </c>
      <c r="U85" s="112">
        <f t="shared" si="13"/>
        <v>2417433.8279699497</v>
      </c>
      <c r="V85" s="91"/>
      <c r="X85" s="110"/>
      <c r="Y85" s="57"/>
      <c r="Z85" s="57"/>
      <c r="AA85" s="57">
        <f>+[7]Err!$D201</f>
        <v>399717.29820323101</v>
      </c>
      <c r="AB85" s="57">
        <f>+[8]Err!$D165</f>
        <v>3255.6767841466699</v>
      </c>
      <c r="AC85" s="103">
        <f t="shared" si="14"/>
        <v>1301350.3279820906</v>
      </c>
      <c r="AD85" s="103"/>
      <c r="AF85" s="96"/>
      <c r="AG85" s="96"/>
      <c r="AH85" s="112">
        <f t="shared" si="11"/>
        <v>4420487.1253226735</v>
      </c>
      <c r="AI85" s="128"/>
      <c r="AK85" s="51"/>
      <c r="AM85" s="51">
        <f>+'[9]Commercial Sales Model'!$Q129</f>
        <v>4662914.3862450337</v>
      </c>
      <c r="AN85" s="52"/>
    </row>
    <row r="86" spans="1:40" x14ac:dyDescent="0.3">
      <c r="A86" s="2">
        <v>2016</v>
      </c>
      <c r="B86" s="2">
        <v>9</v>
      </c>
      <c r="C86" s="58"/>
      <c r="D86" s="58"/>
      <c r="E86" s="103">
        <f>+[2]Err!D202</f>
        <v>13509.1507299656</v>
      </c>
      <c r="F86" s="60"/>
      <c r="H86" s="83"/>
      <c r="I86" s="71"/>
      <c r="J86" s="71"/>
      <c r="K86" s="70">
        <f>+[3]Err!$D202</f>
        <v>1591.3901757548799</v>
      </c>
      <c r="L86" s="84">
        <f>+[4]Err!$D202</f>
        <v>420824.79905085597</v>
      </c>
      <c r="M86" s="85">
        <f t="shared" si="12"/>
        <v>669696.45092355367</v>
      </c>
      <c r="N86" s="73"/>
      <c r="P86" s="102"/>
      <c r="Q86" s="89"/>
      <c r="R86" s="89"/>
      <c r="S86" s="112">
        <f>+[5]Err!$D202</f>
        <v>23549.651984867302</v>
      </c>
      <c r="T86" s="90">
        <f>+[6]Err!$D178</f>
        <v>100852.94280448501</v>
      </c>
      <c r="U86" s="112">
        <f t="shared" si="13"/>
        <v>2375051.7046953486</v>
      </c>
      <c r="V86" s="91"/>
      <c r="X86" s="110"/>
      <c r="Y86" s="57"/>
      <c r="Z86" s="57"/>
      <c r="AA86" s="57">
        <f>+[7]Err!$D202</f>
        <v>396022.73981545499</v>
      </c>
      <c r="AB86" s="57">
        <f>+[8]Err!$D166</f>
        <v>3250.5657271166301</v>
      </c>
      <c r="AC86" s="103">
        <f t="shared" si="14"/>
        <v>1287297.9452029446</v>
      </c>
      <c r="AD86" s="103"/>
      <c r="AF86" s="96"/>
      <c r="AG86" s="96"/>
      <c r="AH86" s="112">
        <f t="shared" si="11"/>
        <v>4345555.2515518125</v>
      </c>
      <c r="AI86" s="128"/>
      <c r="AK86" s="51"/>
      <c r="AM86" s="51">
        <f>+'[9]Commercial Sales Model'!$Q130</f>
        <v>4587026.7144850595</v>
      </c>
      <c r="AN86" s="52"/>
    </row>
    <row r="87" spans="1:40" x14ac:dyDescent="0.3">
      <c r="A87" s="2">
        <v>2016</v>
      </c>
      <c r="B87" s="2">
        <v>10</v>
      </c>
      <c r="C87" s="58"/>
      <c r="D87" s="58"/>
      <c r="E87" s="103">
        <f>+[2]Err!D203</f>
        <v>13407.105542606199</v>
      </c>
      <c r="F87" s="60"/>
      <c r="H87" s="83"/>
      <c r="I87" s="71"/>
      <c r="J87" s="71"/>
      <c r="K87" s="70">
        <f>+[3]Err!$D203</f>
        <v>1507.1588197188501</v>
      </c>
      <c r="L87" s="84">
        <f>+[4]Err!$D203</f>
        <v>421253.50855045498</v>
      </c>
      <c r="M87" s="85">
        <f t="shared" si="12"/>
        <v>634895.94074932823</v>
      </c>
      <c r="N87" s="73"/>
      <c r="P87" s="102"/>
      <c r="Q87" s="89"/>
      <c r="R87" s="89"/>
      <c r="S87" s="112">
        <f>+[5]Err!$D203</f>
        <v>22512.1174275378</v>
      </c>
      <c r="T87" s="90">
        <f>+[6]Err!$D179</f>
        <v>100894.38116959301</v>
      </c>
      <c r="U87" s="112">
        <f t="shared" si="13"/>
        <v>2271346.1566686365</v>
      </c>
      <c r="V87" s="91"/>
      <c r="X87" s="110"/>
      <c r="Y87" s="57"/>
      <c r="Z87" s="57"/>
      <c r="AA87" s="57">
        <f>+[7]Err!$D203</f>
        <v>382950.22251117998</v>
      </c>
      <c r="AB87" s="57">
        <f>+[8]Err!$D167</f>
        <v>3244.8587754493501</v>
      </c>
      <c r="AC87" s="103">
        <f t="shared" si="14"/>
        <v>1242619.3900756836</v>
      </c>
      <c r="AD87" s="103"/>
      <c r="AF87" s="96"/>
      <c r="AG87" s="96"/>
      <c r="AH87" s="112">
        <f t="shared" si="11"/>
        <v>4162268.5930362544</v>
      </c>
      <c r="AI87" s="128"/>
      <c r="AK87" s="51"/>
      <c r="AM87" s="51">
        <f>+'[9]Commercial Sales Model'!$Q131</f>
        <v>4394355.4324265746</v>
      </c>
      <c r="AN87" s="52"/>
    </row>
    <row r="88" spans="1:40" x14ac:dyDescent="0.3">
      <c r="A88" s="2">
        <v>2016</v>
      </c>
      <c r="B88" s="2">
        <v>11</v>
      </c>
      <c r="C88" s="58"/>
      <c r="D88" s="58"/>
      <c r="E88" s="103">
        <f>+[2]Err!D204</f>
        <v>13488.6857622506</v>
      </c>
      <c r="F88" s="60"/>
      <c r="H88" s="83"/>
      <c r="I88" s="71"/>
      <c r="J88" s="71"/>
      <c r="K88" s="70">
        <f>+[3]Err!$D204</f>
        <v>1377.1413567515899</v>
      </c>
      <c r="L88" s="84">
        <f>+[4]Err!$D204</f>
        <v>421636.11049500102</v>
      </c>
      <c r="M88" s="85">
        <f t="shared" si="12"/>
        <v>580652.52526254894</v>
      </c>
      <c r="N88" s="73"/>
      <c r="P88" s="102"/>
      <c r="Q88" s="89"/>
      <c r="R88" s="89"/>
      <c r="S88" s="112">
        <f>+[5]Err!$D204</f>
        <v>20901.840839619799</v>
      </c>
      <c r="T88" s="90">
        <f>+[6]Err!$D180</f>
        <v>100928.99723939699</v>
      </c>
      <c r="U88" s="112">
        <f t="shared" si="13"/>
        <v>2109601.8364003021</v>
      </c>
      <c r="V88" s="91"/>
      <c r="X88" s="110"/>
      <c r="Y88" s="57"/>
      <c r="Z88" s="57"/>
      <c r="AA88" s="57">
        <f>+[7]Err!$D204</f>
        <v>362793.50185868097</v>
      </c>
      <c r="AB88" s="57">
        <f>+[8]Err!$D168</f>
        <v>3241.59829042201</v>
      </c>
      <c r="AC88" s="103">
        <f t="shared" si="14"/>
        <v>1176030.7954013145</v>
      </c>
      <c r="AD88" s="103"/>
      <c r="AF88" s="96"/>
      <c r="AG88" s="96"/>
      <c r="AH88" s="112">
        <f t="shared" si="11"/>
        <v>3879773.8428264163</v>
      </c>
      <c r="AI88" s="128"/>
      <c r="AK88" s="51"/>
      <c r="AM88" s="51">
        <f>+'[9]Commercial Sales Model'!$Q132</f>
        <v>4095446.8122900394</v>
      </c>
      <c r="AN88" s="52"/>
    </row>
    <row r="89" spans="1:40" x14ac:dyDescent="0.3">
      <c r="A89" s="2">
        <v>2016</v>
      </c>
      <c r="B89" s="2">
        <v>12</v>
      </c>
      <c r="C89" s="58"/>
      <c r="D89" s="58"/>
      <c r="E89" s="103">
        <f>+[2]Err!D205</f>
        <v>13533.6154419137</v>
      </c>
      <c r="F89" s="60">
        <f>SUM(E78:E89)</f>
        <v>161896.55349812249</v>
      </c>
      <c r="H89" s="83"/>
      <c r="I89" s="71"/>
      <c r="J89" s="71"/>
      <c r="K89" s="70">
        <f>+[3]Err!$D205</f>
        <v>1321.7135612879399</v>
      </c>
      <c r="L89" s="84">
        <f>+[4]Err!$D205</f>
        <v>422006.35487707303</v>
      </c>
      <c r="M89" s="85">
        <f t="shared" si="12"/>
        <v>557771.52219071845</v>
      </c>
      <c r="N89" s="73">
        <f>SUM(M78:M89)</f>
        <v>7148372.5134894829</v>
      </c>
      <c r="P89" s="102"/>
      <c r="Q89" s="89"/>
      <c r="R89" s="89"/>
      <c r="S89" s="112">
        <f>+[5]Err!$D205</f>
        <v>20566.895862446399</v>
      </c>
      <c r="T89" s="90">
        <f>+[6]Err!$D181</f>
        <v>100962.10569522899</v>
      </c>
      <c r="U89" s="112">
        <f t="shared" si="13"/>
        <v>2076477.1138870814</v>
      </c>
      <c r="V89" s="91">
        <f>SUM(U78:U89)</f>
        <v>25860690.674856748</v>
      </c>
      <c r="X89" s="110"/>
      <c r="Y89" s="57"/>
      <c r="Z89" s="57"/>
      <c r="AA89" s="57">
        <f>+[7]Err!$D205</f>
        <v>360867.629514259</v>
      </c>
      <c r="AB89" s="57">
        <f>+[8]Err!$D169</f>
        <v>3237.5154376158398</v>
      </c>
      <c r="AC89" s="103">
        <f t="shared" si="14"/>
        <v>1168314.521488247</v>
      </c>
      <c r="AD89" s="103">
        <f>SUM(AC78:AC89)</f>
        <v>14266367.085375117</v>
      </c>
      <c r="AF89" s="96"/>
      <c r="AG89" s="96"/>
      <c r="AH89" s="112">
        <f t="shared" si="11"/>
        <v>3816096.7730079605</v>
      </c>
      <c r="AI89" s="128">
        <f>SUM(AH78:AH89)</f>
        <v>47437326.827219471</v>
      </c>
      <c r="AK89" s="51"/>
      <c r="AM89" s="51">
        <f>+'[9]Commercial Sales Model'!$Q133</f>
        <v>4048461.2561078216</v>
      </c>
      <c r="AN89" s="52">
        <f>SUM(AM78:AM89)</f>
        <v>49947490.166750982</v>
      </c>
    </row>
    <row r="90" spans="1:40" x14ac:dyDescent="0.3">
      <c r="A90" s="2">
        <v>2017</v>
      </c>
      <c r="B90" s="2">
        <v>1</v>
      </c>
      <c r="C90" s="58"/>
      <c r="D90" s="58"/>
      <c r="E90" s="103">
        <f>+[2]Err!D206</f>
        <v>13437.573571431099</v>
      </c>
      <c r="F90" s="61">
        <f>+F89/F77-1</f>
        <v>-6.9086172625901776E-3</v>
      </c>
      <c r="H90" s="83"/>
      <c r="I90" s="71"/>
      <c r="J90" s="71"/>
      <c r="K90" s="70">
        <f>+[3]Err!$D206</f>
        <v>1271.9489443356899</v>
      </c>
      <c r="L90" s="84">
        <f>+[4]Err!$D206</f>
        <v>422377.56589828001</v>
      </c>
      <c r="M90" s="85">
        <f t="shared" si="12"/>
        <v>537242.69905539555</v>
      </c>
      <c r="N90" s="74">
        <f>+N89/N77-1</f>
        <v>3.3571418852335722E-2</v>
      </c>
      <c r="P90" s="102"/>
      <c r="Q90" s="89"/>
      <c r="R90" s="89"/>
      <c r="S90" s="112">
        <f>+[5]Err!$D206</f>
        <v>19391.998544058901</v>
      </c>
      <c r="T90" s="90">
        <f>+[6]Err!$D182</f>
        <v>100993.706205772</v>
      </c>
      <c r="U90" s="112">
        <f t="shared" si="13"/>
        <v>1958469.8037014429</v>
      </c>
      <c r="V90" s="92">
        <f>+V89/V77-1</f>
        <v>1.3054236677522146E-2</v>
      </c>
      <c r="X90" s="110"/>
      <c r="Y90" s="57"/>
      <c r="Z90" s="57"/>
      <c r="AA90" s="57">
        <f>+[7]Err!$D206</f>
        <v>342644.649556958</v>
      </c>
      <c r="AB90" s="57">
        <f>+[8]Err!$D170</f>
        <v>3225.4728033397701</v>
      </c>
      <c r="AC90" s="103">
        <f t="shared" si="14"/>
        <v>1105190.9983558545</v>
      </c>
      <c r="AD90" s="103">
        <f>+AD89/AD77-1</f>
        <v>4.68911718045395E-3</v>
      </c>
      <c r="AF90" s="96"/>
      <c r="AG90" s="96"/>
      <c r="AH90" s="112">
        <f t="shared" si="11"/>
        <v>3614341.074684124</v>
      </c>
      <c r="AI90" s="129">
        <f>+AI89/AI77-1</f>
        <v>1.3478609371773143E-2</v>
      </c>
      <c r="AK90" s="51"/>
      <c r="AM90" s="51">
        <f>+'[9]Commercial Sales Model'!$Q134</f>
        <v>3839346.4629214555</v>
      </c>
      <c r="AN90" s="3">
        <f>+AN89/AN77-1</f>
        <v>2.5361028789500084E-2</v>
      </c>
    </row>
    <row r="91" spans="1:40" x14ac:dyDescent="0.3">
      <c r="A91" s="2">
        <v>2017</v>
      </c>
      <c r="B91" s="2">
        <v>2</v>
      </c>
      <c r="C91" s="58"/>
      <c r="D91" s="58"/>
      <c r="E91" s="103">
        <f>+[2]Err!D207</f>
        <v>13366.7589970515</v>
      </c>
      <c r="F91" s="60"/>
      <c r="H91" s="83"/>
      <c r="I91" s="71"/>
      <c r="J91" s="71"/>
      <c r="K91" s="70">
        <f>+[3]Err!$D207</f>
        <v>1263.12069768882</v>
      </c>
      <c r="L91" s="84">
        <f>+[4]Err!$D207</f>
        <v>422747.66799658601</v>
      </c>
      <c r="M91" s="85">
        <f t="shared" si="12"/>
        <v>533981.32934616937</v>
      </c>
      <c r="N91" s="73"/>
      <c r="P91" s="102"/>
      <c r="Q91" s="89"/>
      <c r="R91" s="89"/>
      <c r="S91" s="112">
        <f>+[5]Err!$D207</f>
        <v>19286.900729051398</v>
      </c>
      <c r="T91" s="90">
        <f>+[6]Err!$D183</f>
        <v>101028.01892988999</v>
      </c>
      <c r="U91" s="112">
        <f t="shared" si="13"/>
        <v>1948517.3719535139</v>
      </c>
      <c r="V91" s="91"/>
      <c r="X91" s="110"/>
      <c r="Y91" s="57"/>
      <c r="Z91" s="57"/>
      <c r="AA91" s="57">
        <f>+[7]Err!$D207</f>
        <v>339969.48988908902</v>
      </c>
      <c r="AB91" s="57">
        <f>+[8]Err!$D171</f>
        <v>3225.1329998483302</v>
      </c>
      <c r="AC91" s="103">
        <f t="shared" si="14"/>
        <v>1096446.820782904</v>
      </c>
      <c r="AD91" s="103"/>
      <c r="AF91" s="96"/>
      <c r="AG91" s="96"/>
      <c r="AH91" s="112">
        <f t="shared" si="11"/>
        <v>3592312.2810796387</v>
      </c>
      <c r="AI91" s="128"/>
      <c r="AK91" s="51"/>
      <c r="AM91" s="51">
        <f>+'[9]Commercial Sales Model'!$Q135</f>
        <v>3808883.4102280084</v>
      </c>
      <c r="AN91" s="52"/>
    </row>
    <row r="92" spans="1:40" x14ac:dyDescent="0.3">
      <c r="A92" s="2">
        <v>2017</v>
      </c>
      <c r="B92" s="2">
        <v>3</v>
      </c>
      <c r="C92" s="58"/>
      <c r="D92" s="58"/>
      <c r="E92" s="103">
        <f>+[2]Err!D208</f>
        <v>13534.0750522572</v>
      </c>
      <c r="F92" s="60"/>
      <c r="H92" s="83"/>
      <c r="I92" s="71"/>
      <c r="J92" s="71"/>
      <c r="K92" s="70">
        <f>+[3]Err!$D208</f>
        <v>1288.3020737791601</v>
      </c>
      <c r="L92" s="84">
        <f>+[4]Err!$D208</f>
        <v>423118.60560352198</v>
      </c>
      <c r="M92" s="85">
        <f t="shared" si="12"/>
        <v>545104.5770535639</v>
      </c>
      <c r="N92" s="73"/>
      <c r="P92" s="102"/>
      <c r="Q92" s="89"/>
      <c r="R92" s="89"/>
      <c r="S92" s="112">
        <f>+[5]Err!$D208</f>
        <v>19584.755826762201</v>
      </c>
      <c r="T92" s="90">
        <f>+[6]Err!$D184</f>
        <v>101062.972494007</v>
      </c>
      <c r="U92" s="112">
        <f t="shared" si="13"/>
        <v>1979293.6394219117</v>
      </c>
      <c r="V92" s="91"/>
      <c r="X92" s="110"/>
      <c r="Y92" s="57"/>
      <c r="Z92" s="57"/>
      <c r="AA92" s="57">
        <f>+[7]Err!$D208</f>
        <v>342853.93302672898</v>
      </c>
      <c r="AB92" s="57">
        <f>+[8]Err!$D172</f>
        <v>3219.4624422030101</v>
      </c>
      <c r="AC92" s="103">
        <f t="shared" si="14"/>
        <v>1103805.3605411402</v>
      </c>
      <c r="AD92" s="103"/>
      <c r="AF92" s="96"/>
      <c r="AG92" s="96"/>
      <c r="AH92" s="112">
        <f t="shared" si="11"/>
        <v>3641737.6520688725</v>
      </c>
      <c r="AI92" s="128"/>
      <c r="AK92" s="51"/>
      <c r="AM92" s="51">
        <f>+'[9]Commercial Sales Model'!$Q136</f>
        <v>3861478.9500957849</v>
      </c>
      <c r="AN92" s="52"/>
    </row>
    <row r="93" spans="1:40" x14ac:dyDescent="0.3">
      <c r="A93" s="2">
        <v>2017</v>
      </c>
      <c r="B93" s="2">
        <v>4</v>
      </c>
      <c r="C93" s="58"/>
      <c r="D93" s="58"/>
      <c r="E93" s="103">
        <f>+[2]Err!D209</f>
        <v>13289.6342809739</v>
      </c>
      <c r="F93" s="60"/>
      <c r="H93" s="83"/>
      <c r="I93" s="71"/>
      <c r="J93" s="71"/>
      <c r="K93" s="70">
        <f>+[3]Err!$D209</f>
        <v>1327.3583523813099</v>
      </c>
      <c r="L93" s="84">
        <f>+[4]Err!$D209</f>
        <v>423493.30492100498</v>
      </c>
      <c r="M93" s="85">
        <f t="shared" si="12"/>
        <v>562127.37546446081</v>
      </c>
      <c r="N93" s="73"/>
      <c r="P93" s="102"/>
      <c r="Q93" s="89"/>
      <c r="R93" s="89"/>
      <c r="S93" s="112">
        <f>+[5]Err!$D209</f>
        <v>20143.9754784326</v>
      </c>
      <c r="T93" s="90">
        <f>+[6]Err!$D185</f>
        <v>101097.377708596</v>
      </c>
      <c r="U93" s="112">
        <f t="shared" si="13"/>
        <v>2036503.0974957964</v>
      </c>
      <c r="V93" s="91"/>
      <c r="X93" s="110"/>
      <c r="Y93" s="57"/>
      <c r="Z93" s="57"/>
      <c r="AA93" s="57">
        <f>+[7]Err!$D209</f>
        <v>349998.17110824899</v>
      </c>
      <c r="AB93" s="57">
        <f>+[8]Err!$D173</f>
        <v>3218.64015077767</v>
      </c>
      <c r="AC93" s="103">
        <f t="shared" si="14"/>
        <v>1126518.1662277633</v>
      </c>
      <c r="AD93" s="103"/>
      <c r="AF93" s="96"/>
      <c r="AG93" s="96"/>
      <c r="AH93" s="112">
        <f t="shared" si="11"/>
        <v>3738438.2734689945</v>
      </c>
      <c r="AI93" s="128"/>
      <c r="AK93" s="51"/>
      <c r="AM93" s="51">
        <f>+'[9]Commercial Sales Model'!$Q137</f>
        <v>3966477.0786282416</v>
      </c>
      <c r="AN93" s="52"/>
    </row>
    <row r="94" spans="1:40" x14ac:dyDescent="0.3">
      <c r="A94" s="2">
        <v>2017</v>
      </c>
      <c r="B94" s="2">
        <v>5</v>
      </c>
      <c r="C94" s="58"/>
      <c r="D94" s="58"/>
      <c r="E94" s="103">
        <f>+[2]Err!D210</f>
        <v>13553.3353508166</v>
      </c>
      <c r="F94" s="60"/>
      <c r="H94" s="83"/>
      <c r="I94" s="71"/>
      <c r="J94" s="71"/>
      <c r="K94" s="70">
        <f>+[3]Err!$D210</f>
        <v>1425.75054050736</v>
      </c>
      <c r="L94" s="84">
        <f>+[4]Err!$D210</f>
        <v>423853.464862297</v>
      </c>
      <c r="M94" s="85">
        <f t="shared" si="12"/>
        <v>604309.30662333732</v>
      </c>
      <c r="N94" s="73"/>
      <c r="P94" s="102"/>
      <c r="Q94" s="89"/>
      <c r="R94" s="89"/>
      <c r="S94" s="112">
        <f>+[5]Err!$D210</f>
        <v>21325.881200255899</v>
      </c>
      <c r="T94" s="90">
        <f>+[6]Err!$D186</f>
        <v>101131.147520956</v>
      </c>
      <c r="U94" s="112">
        <f t="shared" si="13"/>
        <v>2156710.8376774616</v>
      </c>
      <c r="V94" s="91"/>
      <c r="X94" s="110"/>
      <c r="Y94" s="57"/>
      <c r="Z94" s="57"/>
      <c r="AA94" s="57">
        <f>+[7]Err!$D210</f>
        <v>364708.95085014001</v>
      </c>
      <c r="AB94" s="57">
        <f>+[8]Err!$D174</f>
        <v>3223.1753887888399</v>
      </c>
      <c r="AC94" s="103">
        <f t="shared" si="14"/>
        <v>1175520.91445117</v>
      </c>
      <c r="AD94" s="103"/>
      <c r="AF94" s="96"/>
      <c r="AG94" s="96"/>
      <c r="AH94" s="112">
        <f t="shared" si="11"/>
        <v>3950094.3941027857</v>
      </c>
      <c r="AI94" s="128"/>
      <c r="AK94" s="51"/>
      <c r="AM94" s="51">
        <f>+'[9]Commercial Sales Model'!$Q138</f>
        <v>4199538.4911151817</v>
      </c>
      <c r="AN94" s="52"/>
    </row>
    <row r="95" spans="1:40" x14ac:dyDescent="0.3">
      <c r="A95" s="2">
        <v>2017</v>
      </c>
      <c r="B95" s="2">
        <v>6</v>
      </c>
      <c r="C95" s="58"/>
      <c r="D95" s="58"/>
      <c r="E95" s="103">
        <f>+[2]Err!D211</f>
        <v>13425.769108308499</v>
      </c>
      <c r="F95" s="60"/>
      <c r="H95" s="83"/>
      <c r="I95" s="71"/>
      <c r="J95" s="71"/>
      <c r="K95" s="70">
        <f>+[3]Err!$D211</f>
        <v>1539.0454822685299</v>
      </c>
      <c r="L95" s="84">
        <f>+[4]Err!$D211</f>
        <v>424210.36033281498</v>
      </c>
      <c r="M95" s="85">
        <f t="shared" si="12"/>
        <v>652879.03860172408</v>
      </c>
      <c r="N95" s="73"/>
      <c r="P95" s="102"/>
      <c r="Q95" s="89"/>
      <c r="R95" s="89"/>
      <c r="S95" s="112">
        <f>+[5]Err!$D211</f>
        <v>22685.461514939801</v>
      </c>
      <c r="T95" s="90">
        <f>+[6]Err!$D187</f>
        <v>101164.67920521701</v>
      </c>
      <c r="U95" s="112">
        <f t="shared" si="13"/>
        <v>2294967.4367811815</v>
      </c>
      <c r="V95" s="91"/>
      <c r="X95" s="110"/>
      <c r="Y95" s="57"/>
      <c r="Z95" s="57"/>
      <c r="AA95" s="57">
        <f>+[7]Err!$D211</f>
        <v>382726.29855226702</v>
      </c>
      <c r="AB95" s="57">
        <f>+[8]Err!$D175</f>
        <v>3234.7194536237098</v>
      </c>
      <c r="AC95" s="103">
        <f t="shared" si="14"/>
        <v>1238012.203340414</v>
      </c>
      <c r="AD95" s="103"/>
      <c r="AF95" s="96"/>
      <c r="AG95" s="96"/>
      <c r="AH95" s="112">
        <f t="shared" si="11"/>
        <v>4199284.4478316279</v>
      </c>
      <c r="AI95" s="128"/>
      <c r="AK95" s="51"/>
      <c r="AM95" s="51">
        <f>+'[9]Commercial Sales Model'!$Q139</f>
        <v>4471089.637144478</v>
      </c>
      <c r="AN95" s="52"/>
    </row>
    <row r="96" spans="1:40" x14ac:dyDescent="0.3">
      <c r="A96" s="2">
        <v>2017</v>
      </c>
      <c r="B96" s="2">
        <v>7</v>
      </c>
      <c r="C96" s="58"/>
      <c r="D96" s="58"/>
      <c r="E96" s="103">
        <f>+[2]Err!D212</f>
        <v>13521.320216697201</v>
      </c>
      <c r="F96" s="60"/>
      <c r="H96" s="83"/>
      <c r="I96" s="71"/>
      <c r="J96" s="71"/>
      <c r="K96" s="70">
        <f>+[3]Err!$D212</f>
        <v>1607.7308899530899</v>
      </c>
      <c r="L96" s="84">
        <f>+[4]Err!$D212</f>
        <v>424561.988751314</v>
      </c>
      <c r="M96" s="85">
        <f t="shared" si="12"/>
        <v>682581.42401540373</v>
      </c>
      <c r="N96" s="73"/>
      <c r="P96" s="102"/>
      <c r="Q96" s="89"/>
      <c r="R96" s="89"/>
      <c r="S96" s="112">
        <f>+[5]Err!$D212</f>
        <v>23588.591366340799</v>
      </c>
      <c r="T96" s="90">
        <f>+[6]Err!$D188</f>
        <v>101197.10788629101</v>
      </c>
      <c r="U96" s="112">
        <f t="shared" si="13"/>
        <v>2387097.2253852226</v>
      </c>
      <c r="V96" s="91"/>
      <c r="X96" s="110"/>
      <c r="Y96" s="57"/>
      <c r="Z96" s="57"/>
      <c r="AA96" s="57">
        <f>+[7]Err!$D212</f>
        <v>395486.44380625198</v>
      </c>
      <c r="AB96" s="57">
        <f>+[8]Err!$D176</f>
        <v>3244.9572740584499</v>
      </c>
      <c r="AC96" s="103">
        <f t="shared" si="14"/>
        <v>1283336.6126206056</v>
      </c>
      <c r="AD96" s="103"/>
      <c r="AF96" s="96"/>
      <c r="AG96" s="96"/>
      <c r="AH96" s="112">
        <f t="shared" si="11"/>
        <v>4366536.58223793</v>
      </c>
      <c r="AI96" s="128"/>
      <c r="AK96" s="51"/>
      <c r="AM96" s="51">
        <f>+'[9]Commercial Sales Model'!$Q140</f>
        <v>4655945.8312839735</v>
      </c>
      <c r="AN96" s="52"/>
    </row>
    <row r="97" spans="1:40" x14ac:dyDescent="0.3">
      <c r="A97" s="2">
        <v>2017</v>
      </c>
      <c r="B97" s="2">
        <v>8</v>
      </c>
      <c r="C97" s="58"/>
      <c r="D97" s="58"/>
      <c r="E97" s="103">
        <f>+[2]Err!D213</f>
        <v>13435.076477852101</v>
      </c>
      <c r="F97" s="60"/>
      <c r="H97" s="83"/>
      <c r="I97" s="71"/>
      <c r="J97" s="71"/>
      <c r="K97" s="70">
        <f>+[3]Err!$D213</f>
        <v>1653.1226716072499</v>
      </c>
      <c r="L97" s="84">
        <f>+[4]Err!$D213</f>
        <v>424925.703155333</v>
      </c>
      <c r="M97" s="85">
        <f t="shared" si="12"/>
        <v>702454.31363473332</v>
      </c>
      <c r="N97" s="73"/>
      <c r="P97" s="102"/>
      <c r="Q97" s="89"/>
      <c r="R97" s="89"/>
      <c r="S97" s="112">
        <f>+[5]Err!$D213</f>
        <v>24088.177841579902</v>
      </c>
      <c r="T97" s="90">
        <f>+[6]Err!$D189</f>
        <v>101232.275850996</v>
      </c>
      <c r="U97" s="112">
        <f t="shared" si="13"/>
        <v>2438501.0640066662</v>
      </c>
      <c r="V97" s="91"/>
      <c r="X97" s="110"/>
      <c r="Y97" s="57"/>
      <c r="Z97" s="57"/>
      <c r="AA97" s="57">
        <f>+[7]Err!$D213</f>
        <v>402104.91724224598</v>
      </c>
      <c r="AB97" s="57">
        <f>+[8]Err!$D177</f>
        <v>3248.8028712764699</v>
      </c>
      <c r="AC97" s="103">
        <f t="shared" si="14"/>
        <v>1306359.6096909959</v>
      </c>
      <c r="AD97" s="103"/>
      <c r="AF97" s="96"/>
      <c r="AG97" s="96"/>
      <c r="AH97" s="112">
        <f t="shared" si="11"/>
        <v>4460750.063810247</v>
      </c>
      <c r="AI97" s="128"/>
      <c r="AK97" s="51"/>
      <c r="AM97" s="51">
        <f>+'[9]Commercial Sales Model'!$Q141</f>
        <v>4760677.822934485</v>
      </c>
      <c r="AN97" s="52"/>
    </row>
    <row r="98" spans="1:40" x14ac:dyDescent="0.3">
      <c r="A98" s="2">
        <v>2017</v>
      </c>
      <c r="B98" s="2">
        <v>9</v>
      </c>
      <c r="C98" s="58"/>
      <c r="D98" s="58"/>
      <c r="E98" s="103">
        <f>+[2]Err!D214</f>
        <v>13472.288498297999</v>
      </c>
      <c r="F98" s="60"/>
      <c r="H98" s="83"/>
      <c r="I98" s="71"/>
      <c r="J98" s="71"/>
      <c r="K98" s="70">
        <f>+[3]Err!$D214</f>
        <v>1607.3878747723099</v>
      </c>
      <c r="L98" s="84">
        <f>+[4]Err!$D214</f>
        <v>425286.55602324603</v>
      </c>
      <c r="M98" s="85">
        <f t="shared" si="12"/>
        <v>683600.45345544035</v>
      </c>
      <c r="N98" s="73"/>
      <c r="P98" s="102"/>
      <c r="Q98" s="89"/>
      <c r="R98" s="89"/>
      <c r="S98" s="112">
        <f>+[5]Err!$D214</f>
        <v>23657.378697698499</v>
      </c>
      <c r="T98" s="90">
        <f>+[6]Err!$D190</f>
        <v>101265.363491039</v>
      </c>
      <c r="U98" s="112">
        <f t="shared" si="13"/>
        <v>2395673.0530676013</v>
      </c>
      <c r="V98" s="91"/>
      <c r="X98" s="110"/>
      <c r="Y98" s="57"/>
      <c r="Z98" s="57"/>
      <c r="AA98" s="57">
        <f>+[7]Err!$D214</f>
        <v>398339.69126741798</v>
      </c>
      <c r="AB98" s="57">
        <f>+[8]Err!$D178</f>
        <v>3243.7013977818801</v>
      </c>
      <c r="AC98" s="103">
        <f t="shared" si="14"/>
        <v>1292095.0133561264</v>
      </c>
      <c r="AD98" s="103"/>
      <c r="AF98" s="96"/>
      <c r="AG98" s="96"/>
      <c r="AH98" s="112">
        <f t="shared" si="11"/>
        <v>4384840.8083774662</v>
      </c>
      <c r="AI98" s="128"/>
      <c r="AK98" s="51"/>
      <c r="AM98" s="51">
        <f>+'[9]Commercial Sales Model'!$Q142</f>
        <v>4682928.2190597542</v>
      </c>
      <c r="AN98" s="52"/>
    </row>
    <row r="99" spans="1:40" x14ac:dyDescent="0.3">
      <c r="A99" s="2">
        <v>2017</v>
      </c>
      <c r="B99" s="2">
        <v>10</v>
      </c>
      <c r="C99" s="58"/>
      <c r="D99" s="58"/>
      <c r="E99" s="103">
        <f>+[2]Err!D215</f>
        <v>13372.7451195428</v>
      </c>
      <c r="F99" s="60"/>
      <c r="H99" s="83"/>
      <c r="I99" s="71"/>
      <c r="J99" s="71"/>
      <c r="K99" s="70">
        <f>+[3]Err!$D215</f>
        <v>1522.5689153313001</v>
      </c>
      <c r="L99" s="84">
        <f>+[4]Err!$D215</f>
        <v>425669.55229021801</v>
      </c>
      <c r="M99" s="85">
        <f t="shared" si="12"/>
        <v>648111.2285200773</v>
      </c>
      <c r="N99" s="73"/>
      <c r="P99" s="102"/>
      <c r="Q99" s="89"/>
      <c r="R99" s="89"/>
      <c r="S99" s="112">
        <f>+[5]Err!$D215</f>
        <v>22616.420861991999</v>
      </c>
      <c r="T99" s="90">
        <f>+[6]Err!$D191</f>
        <v>101308.21922630801</v>
      </c>
      <c r="U99" s="112">
        <f t="shared" si="13"/>
        <v>2291229.3228011313</v>
      </c>
      <c r="V99" s="91"/>
      <c r="X99" s="110"/>
      <c r="Y99" s="57"/>
      <c r="Z99" s="57"/>
      <c r="AA99" s="57">
        <f>+[7]Err!$D215</f>
        <v>385231.91751928802</v>
      </c>
      <c r="AB99" s="57">
        <f>+[8]Err!$D179</f>
        <v>3238.0052916159302</v>
      </c>
      <c r="AC99" s="103">
        <f t="shared" si="14"/>
        <v>1247382.9874268062</v>
      </c>
      <c r="AD99" s="103"/>
      <c r="AF99" s="96"/>
      <c r="AG99" s="96"/>
      <c r="AH99" s="112">
        <f t="shared" si="11"/>
        <v>4200096.2838675575</v>
      </c>
      <c r="AI99" s="128"/>
      <c r="AK99" s="51"/>
      <c r="AM99" s="51">
        <f>+'[9]Commercial Sales Model'!$Q143</f>
        <v>4486343.9433501801</v>
      </c>
      <c r="AN99" s="52"/>
    </row>
    <row r="100" spans="1:40" x14ac:dyDescent="0.3">
      <c r="A100" s="2">
        <v>2017</v>
      </c>
      <c r="B100" s="2">
        <v>11</v>
      </c>
      <c r="C100" s="58"/>
      <c r="D100" s="58"/>
      <c r="E100" s="103">
        <f>+[2]Err!D216</f>
        <v>13456.217823637</v>
      </c>
      <c r="F100" s="60"/>
      <c r="H100" s="83"/>
      <c r="I100" s="71"/>
      <c r="J100" s="71"/>
      <c r="K100" s="70">
        <f>+[3]Err!$D216</f>
        <v>1391.5510403440401</v>
      </c>
      <c r="L100" s="84">
        <f>+[4]Err!$D216</f>
        <v>425997.57319664798</v>
      </c>
      <c r="M100" s="85">
        <f t="shared" si="12"/>
        <v>592797.3661658318</v>
      </c>
      <c r="N100" s="73"/>
      <c r="P100" s="102"/>
      <c r="Q100" s="89"/>
      <c r="R100" s="89"/>
      <c r="S100" s="112">
        <f>+[5]Err!$D216</f>
        <v>20999.7386829721</v>
      </c>
      <c r="T100" s="90">
        <f>+[6]Err!$D192</f>
        <v>101327.43669558001</v>
      </c>
      <c r="U100" s="112">
        <f t="shared" si="13"/>
        <v>2127849.6920225783</v>
      </c>
      <c r="V100" s="91"/>
      <c r="X100" s="110"/>
      <c r="Y100" s="57"/>
      <c r="Z100" s="57"/>
      <c r="AA100" s="57">
        <f>+[7]Err!$D216</f>
        <v>364961.236286311</v>
      </c>
      <c r="AB100" s="57">
        <f>+[8]Err!$D180</f>
        <v>3234.7504878032901</v>
      </c>
      <c r="AC100" s="103">
        <f t="shared" si="14"/>
        <v>1180558.5371064362</v>
      </c>
      <c r="AD100" s="103"/>
      <c r="AF100" s="96"/>
      <c r="AG100" s="96"/>
      <c r="AH100" s="112">
        <f t="shared" si="11"/>
        <v>3914661.8131184834</v>
      </c>
      <c r="AI100" s="128"/>
      <c r="AK100" s="51"/>
      <c r="AM100" s="51">
        <f>+'[9]Commercial Sales Model'!$Q144</f>
        <v>4181050.7631956795</v>
      </c>
      <c r="AN100" s="52"/>
    </row>
    <row r="101" spans="1:40" x14ac:dyDescent="0.3">
      <c r="A101" s="2">
        <v>2017</v>
      </c>
      <c r="B101" s="2">
        <v>12</v>
      </c>
      <c r="C101" s="58"/>
      <c r="D101" s="58"/>
      <c r="E101" s="103">
        <f>+[2]Err!D217</f>
        <v>13503.0202822145</v>
      </c>
      <c r="F101" s="60">
        <f>SUM(E90:E101)</f>
        <v>161367.81477908039</v>
      </c>
      <c r="H101" s="83"/>
      <c r="I101" s="71"/>
      <c r="J101" s="71"/>
      <c r="K101" s="70">
        <f>+[3]Err!$D217</f>
        <v>1335.08432033501</v>
      </c>
      <c r="L101" s="84">
        <f>+[4]Err!$D217</f>
        <v>426313.40406877501</v>
      </c>
      <c r="M101" s="85">
        <f t="shared" si="12"/>
        <v>569164.34132086509</v>
      </c>
      <c r="N101" s="73">
        <f>SUM(M90:M101)</f>
        <v>7314353.4532570029</v>
      </c>
      <c r="P101" s="102"/>
      <c r="Q101" s="89"/>
      <c r="R101" s="89"/>
      <c r="S101" s="112">
        <f>+[5]Err!$D217</f>
        <v>20658.1045703786</v>
      </c>
      <c r="T101" s="90">
        <f>+[6]Err!$D193</f>
        <v>101342.657683686</v>
      </c>
      <c r="U101" s="112">
        <f t="shared" si="13"/>
        <v>2093547.2198696677</v>
      </c>
      <c r="V101" s="91">
        <f>SUM(U90:U101)</f>
        <v>26108359.764184177</v>
      </c>
      <c r="X101" s="110"/>
      <c r="Y101" s="57"/>
      <c r="Z101" s="57"/>
      <c r="AA101" s="57">
        <f>+[7]Err!$D217</f>
        <v>362913.56685702101</v>
      </c>
      <c r="AB101" s="57">
        <f>+[8]Err!$D181</f>
        <v>3230.6750557515002</v>
      </c>
      <c r="AC101" s="103">
        <f t="shared" si="14"/>
        <v>1172455.807838782</v>
      </c>
      <c r="AD101" s="103">
        <f>SUM(AC90:AC101)</f>
        <v>14327683.031738998</v>
      </c>
      <c r="AF101" s="96"/>
      <c r="AG101" s="96"/>
      <c r="AH101" s="112">
        <f t="shared" si="11"/>
        <v>3848670.3893115288</v>
      </c>
      <c r="AI101" s="128">
        <f>SUM(AH90:AH101)</f>
        <v>47911764.063959256</v>
      </c>
      <c r="AK101" s="51"/>
      <c r="AM101" s="51">
        <f>+'[9]Commercial Sales Model'!$Q145</f>
        <v>4131372.7787373527</v>
      </c>
      <c r="AN101" s="52">
        <f>SUM(AM90:AM101)</f>
        <v>51045133.388694569</v>
      </c>
    </row>
    <row r="102" spans="1:40" x14ac:dyDescent="0.3">
      <c r="A102" s="2">
        <v>2018</v>
      </c>
      <c r="B102" s="2">
        <v>1</v>
      </c>
      <c r="C102" s="58"/>
      <c r="D102" s="58"/>
      <c r="E102" s="103">
        <f>+[2]Err!D218</f>
        <v>13409.0432777486</v>
      </c>
      <c r="F102" s="61">
        <f>+F101/F89-1</f>
        <v>-3.2659047250701567E-3</v>
      </c>
      <c r="H102" s="83"/>
      <c r="I102" s="71"/>
      <c r="J102" s="71"/>
      <c r="K102" s="70">
        <f>+[3]Err!$D218</f>
        <v>1283.9959340124699</v>
      </c>
      <c r="L102" s="84">
        <f>+[4]Err!$D218</f>
        <v>426624.80162874598</v>
      </c>
      <c r="M102" s="85">
        <f t="shared" si="12"/>
        <v>547784.51064018637</v>
      </c>
      <c r="N102" s="74">
        <f>+N101/N89-1</f>
        <v>2.3219402661836863E-2</v>
      </c>
      <c r="P102" s="102"/>
      <c r="Q102" s="89"/>
      <c r="R102" s="89"/>
      <c r="S102" s="112">
        <f>+[5]Err!$D218</f>
        <v>19474.772884681799</v>
      </c>
      <c r="T102" s="90">
        <f>+[6]Err!$D194</f>
        <v>101352.81295850599</v>
      </c>
      <c r="U102" s="112">
        <f t="shared" si="13"/>
        <v>1973823.0135905384</v>
      </c>
      <c r="V102" s="92">
        <f>+V101/V89-1</f>
        <v>9.5770485189796695E-3</v>
      </c>
      <c r="X102" s="110"/>
      <c r="Y102" s="57"/>
      <c r="Z102" s="57"/>
      <c r="AA102" s="57">
        <f>+[7]Err!$D218</f>
        <v>344543.69258218299</v>
      </c>
      <c r="AB102" s="57">
        <f>+[8]Err!$D182</f>
        <v>3218.6566656229102</v>
      </c>
      <c r="AC102" s="103">
        <f t="shared" si="14"/>
        <v>1108967.8527279741</v>
      </c>
      <c r="AD102" s="103">
        <f>+AD101/AD89-1</f>
        <v>4.2979369587887728E-3</v>
      </c>
      <c r="AF102" s="96"/>
      <c r="AG102" s="96"/>
      <c r="AH102" s="112">
        <f t="shared" si="11"/>
        <v>3643984.4202364474</v>
      </c>
      <c r="AI102" s="129">
        <f>+AI101/AI89-1</f>
        <v>1.0001348483817951E-2</v>
      </c>
      <c r="AK102" s="51"/>
      <c r="AM102" s="51">
        <f>+'[9]Commercial Sales Model'!$Q146</f>
        <v>3916722.3209657944</v>
      </c>
      <c r="AN102" s="3">
        <f>+AN101/AN89-1</f>
        <v>2.1975943501446826E-2</v>
      </c>
    </row>
    <row r="103" spans="1:40" x14ac:dyDescent="0.3">
      <c r="A103" s="2">
        <v>2018</v>
      </c>
      <c r="B103" s="2">
        <v>2</v>
      </c>
      <c r="C103" s="58"/>
      <c r="D103" s="58"/>
      <c r="E103" s="103">
        <f>+[2]Err!D219</f>
        <v>13340.105688703199</v>
      </c>
      <c r="F103" s="60"/>
      <c r="H103" s="83"/>
      <c r="I103" s="71"/>
      <c r="J103" s="71"/>
      <c r="K103" s="70">
        <f>+[3]Err!$D219</f>
        <v>1274.33079582153</v>
      </c>
      <c r="L103" s="84">
        <f>+[4]Err!$D219</f>
        <v>426946.91069028998</v>
      </c>
      <c r="M103" s="85">
        <f t="shared" si="12"/>
        <v>544071.59647350095</v>
      </c>
      <c r="N103" s="73"/>
      <c r="P103" s="102"/>
      <c r="Q103" s="89"/>
      <c r="R103" s="89"/>
      <c r="S103" s="112">
        <f>+[5]Err!$D219</f>
        <v>19364.394844735602</v>
      </c>
      <c r="T103" s="90">
        <f>+[6]Err!$D195</f>
        <v>101375.185762732</v>
      </c>
      <c r="U103" s="112">
        <f t="shared" si="13"/>
        <v>1963069.1245679616</v>
      </c>
      <c r="V103" s="91"/>
      <c r="X103" s="110"/>
      <c r="Y103" s="57"/>
      <c r="Z103" s="57"/>
      <c r="AA103" s="57">
        <f>+[7]Err!$D219</f>
        <v>341780.52567108499</v>
      </c>
      <c r="AB103" s="57">
        <f>+[8]Err!$D183</f>
        <v>3218.3163797925499</v>
      </c>
      <c r="AC103" s="103">
        <f t="shared" si="14"/>
        <v>1099957.8640613609</v>
      </c>
      <c r="AD103" s="103"/>
      <c r="AF103" s="96"/>
      <c r="AG103" s="96"/>
      <c r="AH103" s="112">
        <f t="shared" si="11"/>
        <v>3620438.6907915268</v>
      </c>
      <c r="AI103" s="128"/>
      <c r="AK103" s="51"/>
      <c r="AM103" s="51">
        <f>+'[9]Commercial Sales Model'!$Q147</f>
        <v>3884284.601746032</v>
      </c>
      <c r="AN103" s="52"/>
    </row>
    <row r="104" spans="1:40" x14ac:dyDescent="0.3">
      <c r="A104" s="2">
        <v>2018</v>
      </c>
      <c r="B104" s="2">
        <v>3</v>
      </c>
      <c r="C104" s="58"/>
      <c r="D104" s="58"/>
      <c r="E104" s="103">
        <f>+[2]Err!D220</f>
        <v>13508.7303761239</v>
      </c>
      <c r="F104" s="60"/>
      <c r="H104" s="83"/>
      <c r="I104" s="71"/>
      <c r="J104" s="71"/>
      <c r="K104" s="70">
        <f>+[3]Err!$D220</f>
        <v>1298.6141459129799</v>
      </c>
      <c r="L104" s="84">
        <f>+[4]Err!$D220</f>
        <v>427274.057286889</v>
      </c>
      <c r="M104" s="85">
        <f t="shared" si="12"/>
        <v>554864.13497438701</v>
      </c>
      <c r="N104" s="73"/>
      <c r="P104" s="102"/>
      <c r="Q104" s="89"/>
      <c r="R104" s="89"/>
      <c r="S104" s="112">
        <f>+[5]Err!$D220</f>
        <v>19656.8578102338</v>
      </c>
      <c r="T104" s="90">
        <f>+[6]Err!$D196</f>
        <v>101401.411503134</v>
      </c>
      <c r="U104" s="112">
        <f t="shared" si="13"/>
        <v>1993233.1276741112</v>
      </c>
      <c r="V104" s="91"/>
      <c r="X104" s="110"/>
      <c r="Y104" s="57"/>
      <c r="Z104" s="57"/>
      <c r="AA104" s="57">
        <f>+[7]Err!$D220</f>
        <v>344596.11893344199</v>
      </c>
      <c r="AB104" s="57">
        <f>+[8]Err!$D184</f>
        <v>3212.6566086704102</v>
      </c>
      <c r="AC104" s="103">
        <f t="shared" si="14"/>
        <v>1107068.9988136971</v>
      </c>
      <c r="AD104" s="103"/>
      <c r="AF104" s="96"/>
      <c r="AG104" s="96"/>
      <c r="AH104" s="112">
        <f t="shared" si="11"/>
        <v>3668674.9918383192</v>
      </c>
      <c r="AI104" s="128"/>
      <c r="AK104" s="51"/>
      <c r="AM104" s="51">
        <f>+'[9]Commercial Sales Model'!$Q148</f>
        <v>3936234.2639914136</v>
      </c>
      <c r="AN104" s="52"/>
    </row>
    <row r="105" spans="1:40" x14ac:dyDescent="0.3">
      <c r="A105" s="2">
        <v>2018</v>
      </c>
      <c r="B105" s="2">
        <v>4</v>
      </c>
      <c r="C105" s="58"/>
      <c r="D105" s="58"/>
      <c r="E105" s="103">
        <f>+[2]Err!D221</f>
        <v>13266.2621512899</v>
      </c>
      <c r="F105" s="60"/>
      <c r="H105" s="83"/>
      <c r="I105" s="71"/>
      <c r="J105" s="71"/>
      <c r="K105" s="70">
        <f>+[3]Err!$D221</f>
        <v>1337.16662040405</v>
      </c>
      <c r="L105" s="84">
        <f>+[4]Err!$D221</f>
        <v>427599.371655758</v>
      </c>
      <c r="M105" s="85">
        <f t="shared" si="12"/>
        <v>571771.60668382526</v>
      </c>
      <c r="N105" s="73"/>
      <c r="P105" s="102"/>
      <c r="Q105" s="89"/>
      <c r="R105" s="89"/>
      <c r="S105" s="112">
        <f>+[5]Err!$D221</f>
        <v>20212.5715795045</v>
      </c>
      <c r="T105" s="90">
        <f>+[6]Err!$D197</f>
        <v>101426.302850914</v>
      </c>
      <c r="U105" s="112">
        <f t="shared" si="13"/>
        <v>2050086.4064186006</v>
      </c>
      <c r="V105" s="91"/>
      <c r="X105" s="110"/>
      <c r="Y105" s="57"/>
      <c r="Z105" s="57"/>
      <c r="AA105" s="57">
        <f>+[7]Err!$D221</f>
        <v>351656.80205750302</v>
      </c>
      <c r="AB105" s="57">
        <f>+[8]Err!$D185</f>
        <v>3211.8348566944501</v>
      </c>
      <c r="AC105" s="103">
        <f t="shared" si="14"/>
        <v>1129463.5744419887</v>
      </c>
      <c r="AD105" s="103"/>
      <c r="AF105" s="96"/>
      <c r="AG105" s="96"/>
      <c r="AH105" s="112">
        <f t="shared" si="11"/>
        <v>3764587.8496957039</v>
      </c>
      <c r="AI105" s="128"/>
      <c r="AK105" s="51"/>
      <c r="AM105" s="51">
        <f>+'[9]Commercial Sales Model'!$Q149</f>
        <v>4041519.5642974214</v>
      </c>
      <c r="AN105" s="52"/>
    </row>
    <row r="106" spans="1:40" x14ac:dyDescent="0.3">
      <c r="A106" s="2">
        <v>2018</v>
      </c>
      <c r="B106" s="2">
        <v>5</v>
      </c>
      <c r="C106" s="58"/>
      <c r="D106" s="58"/>
      <c r="E106" s="103">
        <f>+[2]Err!D222</f>
        <v>13530.9505705914</v>
      </c>
      <c r="F106" s="60"/>
      <c r="H106" s="83"/>
      <c r="I106" s="71"/>
      <c r="J106" s="71"/>
      <c r="K106" s="70">
        <f>+[3]Err!$D222</f>
        <v>1435.30743567747</v>
      </c>
      <c r="L106" s="84">
        <f>+[4]Err!$D222</f>
        <v>427922.68193604198</v>
      </c>
      <c r="M106" s="85">
        <f t="shared" si="12"/>
        <v>614200.60727784608</v>
      </c>
      <c r="N106" s="73"/>
      <c r="P106" s="102"/>
      <c r="Q106" s="89"/>
      <c r="R106" s="89"/>
      <c r="S106" s="112">
        <f>+[5]Err!$D222</f>
        <v>21392.574416089199</v>
      </c>
      <c r="T106" s="90">
        <f>+[6]Err!$D198</f>
        <v>101451.47344133101</v>
      </c>
      <c r="U106" s="112">
        <f t="shared" si="13"/>
        <v>2170308.1952155703</v>
      </c>
      <c r="V106" s="91"/>
      <c r="X106" s="110"/>
      <c r="Y106" s="57"/>
      <c r="Z106" s="57"/>
      <c r="AA106" s="57">
        <f>+[7]Err!$D222</f>
        <v>366311.53681614</v>
      </c>
      <c r="AB106" s="57">
        <f>+[8]Err!$D186</f>
        <v>3216.3593047193199</v>
      </c>
      <c r="AC106" s="103">
        <f t="shared" si="14"/>
        <v>1178189.5198646258</v>
      </c>
      <c r="AD106" s="103"/>
      <c r="AF106" s="96"/>
      <c r="AG106" s="96"/>
      <c r="AH106" s="112">
        <f t="shared" si="11"/>
        <v>3976229.2729286333</v>
      </c>
      <c r="AI106" s="128"/>
      <c r="AK106" s="51"/>
      <c r="AM106" s="51">
        <f>+'[9]Commercial Sales Model'!$Q150</f>
        <v>4277159.886439709</v>
      </c>
      <c r="AN106" s="52"/>
    </row>
    <row r="107" spans="1:40" x14ac:dyDescent="0.3">
      <c r="A107" s="2">
        <v>2018</v>
      </c>
      <c r="B107" s="2">
        <v>6</v>
      </c>
      <c r="C107" s="58"/>
      <c r="D107" s="58"/>
      <c r="E107" s="103">
        <f>+[2]Err!D223</f>
        <v>13404.9452181591</v>
      </c>
      <c r="F107" s="60"/>
      <c r="H107" s="83"/>
      <c r="I107" s="71"/>
      <c r="J107" s="71"/>
      <c r="K107" s="70">
        <f>+[3]Err!$D223</f>
        <v>1548.2276236964999</v>
      </c>
      <c r="L107" s="84">
        <f>+[4]Err!$D223</f>
        <v>428242.59207013599</v>
      </c>
      <c r="M107" s="85">
        <f t="shared" si="12"/>
        <v>663017.01068637625</v>
      </c>
      <c r="N107" s="73"/>
      <c r="P107" s="102"/>
      <c r="Q107" s="89"/>
      <c r="R107" s="89"/>
      <c r="S107" s="112">
        <f>+[5]Err!$D223</f>
        <v>22749.597278156201</v>
      </c>
      <c r="T107" s="90">
        <f>+[6]Err!$D199</f>
        <v>101475.560240511</v>
      </c>
      <c r="U107" s="112">
        <f t="shared" si="13"/>
        <v>2308528.1290469044</v>
      </c>
      <c r="V107" s="91"/>
      <c r="X107" s="110"/>
      <c r="Y107" s="57"/>
      <c r="Z107" s="57"/>
      <c r="AA107" s="57">
        <f>+[7]Err!$D223</f>
        <v>384271.441309063</v>
      </c>
      <c r="AB107" s="57">
        <f>+[8]Err!$D187</f>
        <v>3227.8777515094898</v>
      </c>
      <c r="AC107" s="103">
        <f t="shared" si="14"/>
        <v>1240381.2359420091</v>
      </c>
      <c r="AD107" s="103"/>
      <c r="AF107" s="96"/>
      <c r="AG107" s="96"/>
      <c r="AH107" s="112">
        <f t="shared" si="11"/>
        <v>4225331.3208934488</v>
      </c>
      <c r="AI107" s="128"/>
      <c r="AK107" s="51"/>
      <c r="AM107" s="51">
        <f>+'[9]Commercial Sales Model'!$Q151</f>
        <v>4551724.886297673</v>
      </c>
      <c r="AN107" s="52"/>
    </row>
    <row r="108" spans="1:40" x14ac:dyDescent="0.3">
      <c r="A108" s="2">
        <v>2018</v>
      </c>
      <c r="B108" s="2">
        <v>7</v>
      </c>
      <c r="C108" s="58"/>
      <c r="D108" s="58"/>
      <c r="E108" s="103">
        <f>+[2]Err!D224</f>
        <v>13501.625361182199</v>
      </c>
      <c r="F108" s="60"/>
      <c r="H108" s="83"/>
      <c r="I108" s="71"/>
      <c r="J108" s="71"/>
      <c r="K108" s="70">
        <f>+[3]Err!$D224</f>
        <v>1616.34007464555</v>
      </c>
      <c r="L108" s="84">
        <f>+[4]Err!$D224</f>
        <v>428562.10171363503</v>
      </c>
      <c r="M108" s="85">
        <f t="shared" si="12"/>
        <v>692702.09947407071</v>
      </c>
      <c r="N108" s="73"/>
      <c r="P108" s="102"/>
      <c r="Q108" s="89"/>
      <c r="R108" s="89"/>
      <c r="S108" s="112">
        <f>+[5]Err!$D224</f>
        <v>23649.139795163301</v>
      </c>
      <c r="T108" s="90">
        <f>+[6]Err!$D200</f>
        <v>101498.589365348</v>
      </c>
      <c r="U108" s="112">
        <f t="shared" si="13"/>
        <v>2400354.3289129902</v>
      </c>
      <c r="V108" s="91"/>
      <c r="X108" s="110"/>
      <c r="Y108" s="57"/>
      <c r="Z108" s="57"/>
      <c r="AA108" s="57">
        <f>+[7]Err!$D224</f>
        <v>396973.918664595</v>
      </c>
      <c r="AB108" s="57">
        <f>+[8]Err!$D188</f>
        <v>3238.0927081704199</v>
      </c>
      <c r="AC108" s="103">
        <f t="shared" si="14"/>
        <v>1285438.3513616624</v>
      </c>
      <c r="AD108" s="103"/>
      <c r="AF108" s="96"/>
      <c r="AG108" s="96"/>
      <c r="AH108" s="112">
        <f t="shared" si="11"/>
        <v>4391996.4051099047</v>
      </c>
      <c r="AI108" s="128"/>
      <c r="AK108" s="51"/>
      <c r="AM108" s="51">
        <f>+'[9]Commercial Sales Model'!$Q152</f>
        <v>4738220.6320249913</v>
      </c>
      <c r="AN108" s="52"/>
    </row>
    <row r="109" spans="1:40" x14ac:dyDescent="0.3">
      <c r="A109" s="2">
        <v>2018</v>
      </c>
      <c r="B109" s="2">
        <v>8</v>
      </c>
      <c r="C109" s="58"/>
      <c r="D109" s="58"/>
      <c r="E109" s="103">
        <f>+[2]Err!D225</f>
        <v>13416.6992444144</v>
      </c>
      <c r="F109" s="60"/>
      <c r="H109" s="83"/>
      <c r="I109" s="71"/>
      <c r="J109" s="71"/>
      <c r="K109" s="70">
        <f>+[3]Err!$D225</f>
        <v>1660.6349373201899</v>
      </c>
      <c r="L109" s="84">
        <f>+[4]Err!$D225</f>
        <v>428879.60079881502</v>
      </c>
      <c r="M109" s="85">
        <f t="shared" si="12"/>
        <v>712212.44899044826</v>
      </c>
      <c r="N109" s="73"/>
      <c r="P109" s="102"/>
      <c r="Q109" s="89"/>
      <c r="R109" s="89"/>
      <c r="S109" s="112">
        <f>+[5]Err!$D225</f>
        <v>24142.350275039698</v>
      </c>
      <c r="T109" s="90">
        <f>+[6]Err!$D201</f>
        <v>101524.10554437801</v>
      </c>
      <c r="U109" s="112">
        <f t="shared" si="13"/>
        <v>2451030.5174124734</v>
      </c>
      <c r="V109" s="91"/>
      <c r="X109" s="110"/>
      <c r="Y109" s="57"/>
      <c r="Z109" s="57"/>
      <c r="AA109" s="57">
        <f>+[7]Err!$D225</f>
        <v>403527.95314401598</v>
      </c>
      <c r="AB109" s="57">
        <f>+[8]Err!$D189</f>
        <v>3241.9289584062599</v>
      </c>
      <c r="AC109" s="103">
        <f t="shared" si="14"/>
        <v>1308208.95682399</v>
      </c>
      <c r="AD109" s="103"/>
      <c r="AF109" s="96"/>
      <c r="AG109" s="96"/>
      <c r="AH109" s="112">
        <f t="shared" si="11"/>
        <v>4484868.622471326</v>
      </c>
      <c r="AI109" s="128"/>
      <c r="AK109" s="51"/>
      <c r="AM109" s="51">
        <f>+'[9]Commercial Sales Model'!$Q153</f>
        <v>4842393.180706284</v>
      </c>
      <c r="AN109" s="52"/>
    </row>
    <row r="110" spans="1:40" x14ac:dyDescent="0.3">
      <c r="A110" s="2">
        <v>2018</v>
      </c>
      <c r="B110" s="2">
        <v>9</v>
      </c>
      <c r="C110" s="58"/>
      <c r="D110" s="58"/>
      <c r="E110" s="103">
        <f>+[2]Err!D226</f>
        <v>13454.983035611</v>
      </c>
      <c r="F110" s="60"/>
      <c r="H110" s="83"/>
      <c r="I110" s="71"/>
      <c r="J110" s="71"/>
      <c r="K110" s="70">
        <f>+[3]Err!$D226</f>
        <v>1615.0497875307301</v>
      </c>
      <c r="L110" s="84">
        <f>+[4]Err!$D226</f>
        <v>429196.53935979703</v>
      </c>
      <c r="M110" s="85">
        <f t="shared" si="12"/>
        <v>693173.77970196481</v>
      </c>
      <c r="N110" s="73"/>
      <c r="P110" s="102"/>
      <c r="Q110" s="89"/>
      <c r="R110" s="89"/>
      <c r="S110" s="112">
        <f>+[5]Err!$D226</f>
        <v>23711.7674790212</v>
      </c>
      <c r="T110" s="90">
        <f>+[6]Err!$D202</f>
        <v>101549.14847289601</v>
      </c>
      <c r="U110" s="112">
        <f t="shared" si="13"/>
        <v>2407909.796281911</v>
      </c>
      <c r="V110" s="91"/>
      <c r="X110" s="110"/>
      <c r="Y110" s="57"/>
      <c r="Z110" s="57"/>
      <c r="AA110" s="57">
        <f>+[7]Err!$D226</f>
        <v>399710.45448213699</v>
      </c>
      <c r="AB110" s="57">
        <f>+[8]Err!$D190</f>
        <v>3236.8370684471201</v>
      </c>
      <c r="AC110" s="103">
        <f t="shared" si="14"/>
        <v>1293797.6157136264</v>
      </c>
      <c r="AD110" s="103"/>
      <c r="AF110" s="96"/>
      <c r="AG110" s="96"/>
      <c r="AH110" s="112">
        <f t="shared" si="11"/>
        <v>4408336.1747331135</v>
      </c>
      <c r="AI110" s="128"/>
      <c r="AK110" s="51"/>
      <c r="AM110" s="51">
        <f>+'[9]Commercial Sales Model'!$Q154</f>
        <v>4763109.3608284798</v>
      </c>
      <c r="AN110" s="52"/>
    </row>
    <row r="111" spans="1:40" x14ac:dyDescent="0.3">
      <c r="A111" s="2">
        <v>2018</v>
      </c>
      <c r="B111" s="2">
        <v>10</v>
      </c>
      <c r="C111" s="58"/>
      <c r="D111" s="58"/>
      <c r="E111" s="103">
        <f>+[2]Err!D227</f>
        <v>13356.6141640272</v>
      </c>
      <c r="F111" s="60"/>
      <c r="H111" s="83"/>
      <c r="I111" s="71"/>
      <c r="J111" s="71"/>
      <c r="K111" s="70">
        <f>+[3]Err!$D227</f>
        <v>1529.66086513494</v>
      </c>
      <c r="L111" s="84">
        <f>+[4]Err!$D227</f>
        <v>429511.99849324499</v>
      </c>
      <c r="M111" s="85">
        <f t="shared" si="12"/>
        <v>657007.69520101417</v>
      </c>
      <c r="N111" s="73"/>
      <c r="P111" s="102"/>
      <c r="Q111" s="89"/>
      <c r="R111" s="89"/>
      <c r="S111" s="112">
        <f>+[5]Err!$D227</f>
        <v>22666.6704491655</v>
      </c>
      <c r="T111" s="90">
        <f>+[6]Err!$D203</f>
        <v>101578.14537979</v>
      </c>
      <c r="U111" s="112">
        <f t="shared" si="13"/>
        <v>2302438.3461611234</v>
      </c>
      <c r="V111" s="91"/>
      <c r="X111" s="110"/>
      <c r="Y111" s="57"/>
      <c r="Z111" s="57"/>
      <c r="AA111" s="57">
        <f>+[7]Err!$D227</f>
        <v>386491.99639912398</v>
      </c>
      <c r="AB111" s="57">
        <f>+[8]Err!$D191</f>
        <v>3231.1518077824999</v>
      </c>
      <c r="AC111" s="103">
        <f t="shared" si="14"/>
        <v>1248814.3128584968</v>
      </c>
      <c r="AD111" s="103"/>
      <c r="AF111" s="96"/>
      <c r="AG111" s="96"/>
      <c r="AH111" s="112">
        <f t="shared" si="11"/>
        <v>4221616.9683846617</v>
      </c>
      <c r="AI111" s="128"/>
      <c r="AK111" s="51"/>
      <c r="AM111" s="51">
        <f>+'[9]Commercial Sales Model'!$Q155</f>
        <v>4562006.4840999413</v>
      </c>
      <c r="AN111" s="52"/>
    </row>
    <row r="112" spans="1:40" x14ac:dyDescent="0.3">
      <c r="A112" s="2">
        <v>2018</v>
      </c>
      <c r="B112" s="2">
        <v>11</v>
      </c>
      <c r="C112" s="58"/>
      <c r="D112" s="58"/>
      <c r="E112" s="103">
        <f>+[2]Err!D228</f>
        <v>13440.9753200015</v>
      </c>
      <c r="F112" s="60"/>
      <c r="H112" s="83"/>
      <c r="I112" s="71"/>
      <c r="J112" s="71"/>
      <c r="K112" s="70">
        <f>+[3]Err!$D228</f>
        <v>1398.61941105092</v>
      </c>
      <c r="L112" s="84">
        <f>+[4]Err!$D228</f>
        <v>429826.96836705902</v>
      </c>
      <c r="M112" s="85">
        <f t="shared" si="12"/>
        <v>601164.34135133855</v>
      </c>
      <c r="N112" s="73"/>
      <c r="P112" s="102"/>
      <c r="Q112" s="89"/>
      <c r="R112" s="89"/>
      <c r="S112" s="112">
        <f>+[5]Err!$D228</f>
        <v>21050.090013849</v>
      </c>
      <c r="T112" s="90">
        <f>+[6]Err!$D204</f>
        <v>101596.644246853</v>
      </c>
      <c r="U112" s="112">
        <f t="shared" si="13"/>
        <v>2138618.50650125</v>
      </c>
      <c r="V112" s="91"/>
      <c r="X112" s="110"/>
      <c r="Y112" s="57"/>
      <c r="Z112" s="57"/>
      <c r="AA112" s="57">
        <f>+[7]Err!$D228</f>
        <v>366242.24377455999</v>
      </c>
      <c r="AB112" s="57">
        <f>+[8]Err!$D192</f>
        <v>3227.9026851845601</v>
      </c>
      <c r="AC112" s="103">
        <f t="shared" si="14"/>
        <v>1182194.3221079204</v>
      </c>
      <c r="AD112" s="103"/>
      <c r="AF112" s="96"/>
      <c r="AG112" s="96"/>
      <c r="AH112" s="112">
        <f t="shared" si="11"/>
        <v>3935418.1452805107</v>
      </c>
      <c r="AI112" s="128"/>
      <c r="AK112" s="51"/>
      <c r="AM112" s="51">
        <f>+'[9]Commercial Sales Model'!$Q156</f>
        <v>4252475.8127703024</v>
      </c>
      <c r="AN112" s="52"/>
    </row>
    <row r="113" spans="1:40" x14ac:dyDescent="0.3">
      <c r="A113" s="2">
        <v>2018</v>
      </c>
      <c r="B113" s="2">
        <v>12</v>
      </c>
      <c r="C113" s="58"/>
      <c r="D113" s="58"/>
      <c r="E113" s="103">
        <f>+[2]Err!D229</f>
        <v>13488.6569794348</v>
      </c>
      <c r="F113" s="60">
        <f>SUM(E102:E113)</f>
        <v>161119.59138728722</v>
      </c>
      <c r="H113" s="83"/>
      <c r="I113" s="71"/>
      <c r="J113" s="71"/>
      <c r="K113" s="70">
        <f>+[3]Err!$D229</f>
        <v>1342.18311073782</v>
      </c>
      <c r="L113" s="84">
        <f>+[4]Err!$D229</f>
        <v>430140.68944590801</v>
      </c>
      <c r="M113" s="85">
        <f t="shared" si="12"/>
        <v>577327.56861541944</v>
      </c>
      <c r="N113" s="73">
        <f>SUM(M102:M113)</f>
        <v>7429297.4000703776</v>
      </c>
      <c r="P113" s="102"/>
      <c r="Q113" s="89"/>
      <c r="R113" s="89"/>
      <c r="S113" s="112">
        <f>+[5]Err!$D229</f>
        <v>20709.092059431401</v>
      </c>
      <c r="T113" s="90">
        <f>+[6]Err!$D205</f>
        <v>101613.57502449999</v>
      </c>
      <c r="U113" s="112">
        <f t="shared" si="13"/>
        <v>2104324.8796703098</v>
      </c>
      <c r="V113" s="91">
        <f>SUM(U102:U113)</f>
        <v>26263724.371453743</v>
      </c>
      <c r="X113" s="110"/>
      <c r="Y113" s="57"/>
      <c r="Z113" s="57"/>
      <c r="AA113" s="57">
        <f>+[7]Err!$D229</f>
        <v>364239.28259370901</v>
      </c>
      <c r="AB113" s="57">
        <f>+[8]Err!$D193</f>
        <v>3223.8346738871601</v>
      </c>
      <c r="AC113" s="103">
        <f t="shared" si="14"/>
        <v>1174247.2288173831</v>
      </c>
      <c r="AD113" s="103">
        <f>SUM(AC102:AC113)</f>
        <v>14356729.833534736</v>
      </c>
      <c r="AF113" s="96"/>
      <c r="AG113" s="96"/>
      <c r="AH113" s="112">
        <f t="shared" si="11"/>
        <v>3869388.3340825466</v>
      </c>
      <c r="AI113" s="128">
        <f>SUM(AH102:AH113)</f>
        <v>48210871.196446136</v>
      </c>
      <c r="AK113" s="51"/>
      <c r="AM113" s="51">
        <f>+'[9]Commercial Sales Model'!$Q157</f>
        <v>4202478.3299714485</v>
      </c>
      <c r="AN113" s="52">
        <f>SUM(AM102:AM113)</f>
        <v>51968329.324139483</v>
      </c>
    </row>
    <row r="114" spans="1:40" x14ac:dyDescent="0.3">
      <c r="A114" s="2">
        <v>2019</v>
      </c>
      <c r="B114" s="2">
        <v>1</v>
      </c>
      <c r="C114" s="58"/>
      <c r="D114" s="58"/>
      <c r="E114" s="103">
        <f>+[2]Err!D230</f>
        <v>13395.6493536577</v>
      </c>
      <c r="F114" s="61">
        <f>+F113/F101-1</f>
        <v>-1.5382459763305656E-3</v>
      </c>
      <c r="H114" s="83"/>
      <c r="I114" s="71"/>
      <c r="J114" s="71"/>
      <c r="K114" s="70">
        <f>+[3]Err!$D230</f>
        <v>1291.0089499620699</v>
      </c>
      <c r="L114" s="84">
        <f>+[4]Err!$D230</f>
        <v>430454.32743859303</v>
      </c>
      <c r="M114" s="85">
        <f t="shared" si="12"/>
        <v>555720.38927312696</v>
      </c>
      <c r="N114" s="74">
        <f>+N113/N101-1</f>
        <v>1.5714847190245074E-2</v>
      </c>
      <c r="P114" s="102"/>
      <c r="Q114" s="89"/>
      <c r="R114" s="89"/>
      <c r="S114" s="112">
        <f>+[5]Err!$D230</f>
        <v>19525.921391746</v>
      </c>
      <c r="T114" s="90">
        <f>+[6]Err!$D206</f>
        <v>101626.05967916299</v>
      </c>
      <c r="U114" s="112">
        <f t="shared" si="13"/>
        <v>1984342.4526482243</v>
      </c>
      <c r="V114" s="92">
        <f>+V113/V101-1</f>
        <v>5.9507609314737309E-3</v>
      </c>
      <c r="X114" s="110"/>
      <c r="Y114" s="57"/>
      <c r="Z114" s="57"/>
      <c r="AA114" s="57">
        <f>+[7]Err!$D230</f>
        <v>345926.002789027</v>
      </c>
      <c r="AB114" s="57">
        <f>+[8]Err!$D194</f>
        <v>3211.8405279060298</v>
      </c>
      <c r="AC114" s="103">
        <f t="shared" si="14"/>
        <v>1111059.1554143312</v>
      </c>
      <c r="AD114" s="103">
        <f>+AD113/AD101-1</f>
        <v>2.027320239524677E-3</v>
      </c>
      <c r="AF114" s="96"/>
      <c r="AG114" s="96"/>
      <c r="AH114" s="112">
        <f t="shared" si="11"/>
        <v>3664517.6466893405</v>
      </c>
      <c r="AI114" s="129">
        <f>+AI113/AI101-1</f>
        <v>6.2428745492983939E-3</v>
      </c>
      <c r="AK114" s="51"/>
      <c r="AM114" s="51">
        <f>+'[9]Commercial Sales Model'!$Q158</f>
        <v>3985195.5039800657</v>
      </c>
      <c r="AN114" s="3">
        <f>+AN113/AN101-1</f>
        <v>1.8085875658606421E-2</v>
      </c>
    </row>
    <row r="115" spans="1:40" x14ac:dyDescent="0.3">
      <c r="A115" s="2">
        <v>2019</v>
      </c>
      <c r="B115" s="2">
        <v>2</v>
      </c>
      <c r="C115" s="58"/>
      <c r="D115" s="58"/>
      <c r="E115" s="103">
        <f>+[2]Err!D231</f>
        <v>13327.5929402275</v>
      </c>
      <c r="F115" s="60"/>
      <c r="H115" s="83"/>
      <c r="I115" s="71"/>
      <c r="J115" s="71"/>
      <c r="K115" s="70">
        <f>+[3]Err!$D231</f>
        <v>1281.1475945562099</v>
      </c>
      <c r="L115" s="84">
        <f>+[4]Err!$D231</f>
        <v>430765.09460259799</v>
      </c>
      <c r="M115" s="85">
        <f t="shared" si="12"/>
        <v>551873.66476889653</v>
      </c>
      <c r="N115" s="73"/>
      <c r="P115" s="102"/>
      <c r="Q115" s="89"/>
      <c r="R115" s="89"/>
      <c r="S115" s="112">
        <f>+[5]Err!$D231</f>
        <v>19414.745141540399</v>
      </c>
      <c r="T115" s="90">
        <f>+[6]Err!$D207</f>
        <v>101648.55401141</v>
      </c>
      <c r="U115" s="112">
        <f t="shared" si="13"/>
        <v>1973480.7701376292</v>
      </c>
      <c r="V115" s="91"/>
      <c r="X115" s="110"/>
      <c r="Y115" s="57"/>
      <c r="Z115" s="57"/>
      <c r="AA115" s="57">
        <f>+[7]Err!$D231</f>
        <v>343183.29678707098</v>
      </c>
      <c r="AB115" s="57">
        <f>+[8]Err!$D195</f>
        <v>3211.4997597367701</v>
      </c>
      <c r="AC115" s="103">
        <f t="shared" si="14"/>
        <v>1102133.0751773512</v>
      </c>
      <c r="AD115" s="103"/>
      <c r="AF115" s="96"/>
      <c r="AG115" s="96"/>
      <c r="AH115" s="112">
        <f t="shared" si="11"/>
        <v>3640815.1030241046</v>
      </c>
      <c r="AI115" s="128"/>
      <c r="AK115" s="51"/>
      <c r="AM115" s="51">
        <f>+'[9]Commercial Sales Model'!$Q159</f>
        <v>3952273.8457720294</v>
      </c>
      <c r="AN115" s="52"/>
    </row>
    <row r="116" spans="1:40" x14ac:dyDescent="0.3">
      <c r="A116" s="2">
        <v>2019</v>
      </c>
      <c r="B116" s="2">
        <v>3</v>
      </c>
      <c r="C116" s="58"/>
      <c r="D116" s="58"/>
      <c r="E116" s="103">
        <f>+[2]Err!D232</f>
        <v>13496.831982366801</v>
      </c>
      <c r="F116" s="60"/>
      <c r="H116" s="83"/>
      <c r="I116" s="71"/>
      <c r="J116" s="71"/>
      <c r="K116" s="70">
        <f>+[3]Err!$D232</f>
        <v>1305.01289738285</v>
      </c>
      <c r="L116" s="84">
        <f>+[4]Err!$D232</f>
        <v>431073.40417116298</v>
      </c>
      <c r="M116" s="85">
        <f t="shared" si="12"/>
        <v>562556.35216209781</v>
      </c>
      <c r="N116" s="73"/>
      <c r="P116" s="102"/>
      <c r="Q116" s="89"/>
      <c r="R116" s="89"/>
      <c r="S116" s="112">
        <f>+[5]Err!$D232</f>
        <v>19705.077145348401</v>
      </c>
      <c r="T116" s="90">
        <f>+[6]Err!$D208</f>
        <v>101673.621005978</v>
      </c>
      <c r="U116" s="112">
        <f t="shared" si="13"/>
        <v>2003486.5455697121</v>
      </c>
      <c r="V116" s="91"/>
      <c r="X116" s="110"/>
      <c r="Y116" s="57"/>
      <c r="Z116" s="57"/>
      <c r="AA116" s="57">
        <f>+[7]Err!$D232</f>
        <v>346002.27040578099</v>
      </c>
      <c r="AB116" s="57">
        <f>+[8]Err!$D196</f>
        <v>3205.8507751378102</v>
      </c>
      <c r="AC116" s="103">
        <f t="shared" si="14"/>
        <v>1109231.6467798152</v>
      </c>
      <c r="AD116" s="103"/>
      <c r="AF116" s="96"/>
      <c r="AG116" s="96"/>
      <c r="AH116" s="112">
        <f t="shared" si="11"/>
        <v>3688771.3764939914</v>
      </c>
      <c r="AI116" s="128"/>
      <c r="AK116" s="51"/>
      <c r="AM116" s="51">
        <f>+'[9]Commercial Sales Model'!$Q160</f>
        <v>4004587.7083739592</v>
      </c>
      <c r="AN116" s="52"/>
    </row>
    <row r="117" spans="1:40" x14ac:dyDescent="0.3">
      <c r="A117" s="2">
        <v>2019</v>
      </c>
      <c r="B117" s="2">
        <v>4</v>
      </c>
      <c r="C117" s="58"/>
      <c r="D117" s="58"/>
      <c r="E117" s="103">
        <f>+[2]Err!D233</f>
        <v>13255.289795578599</v>
      </c>
      <c r="F117" s="60"/>
      <c r="H117" s="83"/>
      <c r="I117" s="71"/>
      <c r="J117" s="71"/>
      <c r="K117" s="70">
        <f>+[3]Err!$D233</f>
        <v>1343.47039726823</v>
      </c>
      <c r="L117" s="84">
        <f>+[4]Err!$D233</f>
        <v>431384.40651378501</v>
      </c>
      <c r="M117" s="85">
        <f t="shared" si="12"/>
        <v>579552.17999439442</v>
      </c>
      <c r="N117" s="73"/>
      <c r="P117" s="102"/>
      <c r="Q117" s="89"/>
      <c r="R117" s="89"/>
      <c r="S117" s="112">
        <f>+[5]Err!$D233</f>
        <v>20260.418999449899</v>
      </c>
      <c r="T117" s="90">
        <f>+[6]Err!$D209</f>
        <v>101697.91632185499</v>
      </c>
      <c r="U117" s="112">
        <f t="shared" si="13"/>
        <v>2060442.3960517768</v>
      </c>
      <c r="V117" s="91"/>
      <c r="X117" s="110"/>
      <c r="Y117" s="57"/>
      <c r="Z117" s="57"/>
      <c r="AA117" s="57">
        <f>+[7]Err!$D233</f>
        <v>353074.206554765</v>
      </c>
      <c r="AB117" s="57">
        <f>+[8]Err!$D197</f>
        <v>3205.0295626112202</v>
      </c>
      <c r="AC117" s="103">
        <f t="shared" si="14"/>
        <v>1131613.2698035222</v>
      </c>
      <c r="AD117" s="103"/>
      <c r="AF117" s="96"/>
      <c r="AG117" s="96"/>
      <c r="AH117" s="112">
        <f t="shared" si="11"/>
        <v>3784863.1356452717</v>
      </c>
      <c r="AI117" s="128"/>
      <c r="AK117" s="51"/>
      <c r="AM117" s="51">
        <f>+'[9]Commercial Sales Model'!$Q161</f>
        <v>4111319.9403385795</v>
      </c>
      <c r="AN117" s="52"/>
    </row>
    <row r="118" spans="1:40" x14ac:dyDescent="0.3">
      <c r="A118" s="2">
        <v>2019</v>
      </c>
      <c r="B118" s="2">
        <v>5</v>
      </c>
      <c r="C118" s="58"/>
      <c r="D118" s="58"/>
      <c r="E118" s="103">
        <f>+[2]Err!D234</f>
        <v>13520.4417391554</v>
      </c>
      <c r="F118" s="60"/>
      <c r="H118" s="83"/>
      <c r="I118" s="71"/>
      <c r="J118" s="71"/>
      <c r="K118" s="70">
        <f>+[3]Err!$D234</f>
        <v>1441.51023014158</v>
      </c>
      <c r="L118" s="84">
        <f>+[4]Err!$D234</f>
        <v>431685.43442460202</v>
      </c>
      <c r="M118" s="85">
        <f t="shared" si="12"/>
        <v>622278.96992617589</v>
      </c>
      <c r="N118" s="73"/>
      <c r="P118" s="102"/>
      <c r="Q118" s="89"/>
      <c r="R118" s="89"/>
      <c r="S118" s="112">
        <f>+[5]Err!$D234</f>
        <v>21439.902830444102</v>
      </c>
      <c r="T118" s="90">
        <f>+[6]Err!$D210</f>
        <v>101721.95411576</v>
      </c>
      <c r="U118" s="112">
        <f t="shared" si="13"/>
        <v>2180908.811964788</v>
      </c>
      <c r="V118" s="91"/>
      <c r="X118" s="110"/>
      <c r="Y118" s="57"/>
      <c r="Z118" s="57"/>
      <c r="AA118" s="57">
        <f>+[7]Err!$D234</f>
        <v>367729.36016722798</v>
      </c>
      <c r="AB118" s="57">
        <f>+[8]Err!$D198</f>
        <v>3209.5432206497999</v>
      </c>
      <c r="AC118" s="103">
        <f t="shared" si="14"/>
        <v>1180243.274958615</v>
      </c>
      <c r="AD118" s="103"/>
      <c r="AF118" s="96"/>
      <c r="AG118" s="96"/>
      <c r="AH118" s="112">
        <f t="shared" si="11"/>
        <v>3996951.4985887338</v>
      </c>
      <c r="AI118" s="128"/>
      <c r="AK118" s="51"/>
      <c r="AM118" s="51">
        <f>+'[9]Commercial Sales Model'!$Q162</f>
        <v>4350079.7445466537</v>
      </c>
      <c r="AN118" s="52"/>
    </row>
    <row r="119" spans="1:40" x14ac:dyDescent="0.3">
      <c r="A119" s="2">
        <v>2019</v>
      </c>
      <c r="B119" s="2">
        <v>6</v>
      </c>
      <c r="C119" s="58"/>
      <c r="D119" s="58"/>
      <c r="E119" s="103">
        <f>+[2]Err!D235</f>
        <v>13395.1691672343</v>
      </c>
      <c r="F119" s="60"/>
      <c r="H119" s="83"/>
      <c r="I119" s="71"/>
      <c r="J119" s="71"/>
      <c r="K119" s="70">
        <f>+[3]Err!$D235</f>
        <v>1554.2141380073599</v>
      </c>
      <c r="L119" s="84">
        <f>+[4]Err!$D235</f>
        <v>431984.87985619</v>
      </c>
      <c r="M119" s="85">
        <f t="shared" si="12"/>
        <v>671397.0076779013</v>
      </c>
      <c r="N119" s="73"/>
      <c r="P119" s="102"/>
      <c r="Q119" s="89"/>
      <c r="R119" s="89"/>
      <c r="S119" s="112">
        <f>+[5]Err!$D235</f>
        <v>22795.8304113995</v>
      </c>
      <c r="T119" s="90">
        <f>+[6]Err!$D211</f>
        <v>101745.085022952</v>
      </c>
      <c r="U119" s="112">
        <f t="shared" si="13"/>
        <v>2319363.7033766368</v>
      </c>
      <c r="V119" s="91"/>
      <c r="X119" s="110"/>
      <c r="Y119" s="57"/>
      <c r="Z119" s="57"/>
      <c r="AA119" s="57">
        <f>+[7]Err!$D235</f>
        <v>385691.68529133702</v>
      </c>
      <c r="AB119" s="57">
        <f>+[8]Err!$D199</f>
        <v>3221.0360493952899</v>
      </c>
      <c r="AC119" s="103">
        <f t="shared" si="14"/>
        <v>1242326.8222754197</v>
      </c>
      <c r="AD119" s="103"/>
      <c r="AF119" s="96"/>
      <c r="AG119" s="96"/>
      <c r="AH119" s="112">
        <f t="shared" si="11"/>
        <v>4246482.7024971927</v>
      </c>
      <c r="AI119" s="128"/>
      <c r="AK119" s="51"/>
      <c r="AM119" s="51">
        <f>+'[9]Commercial Sales Model'!$Q163</f>
        <v>4628224.0870845001</v>
      </c>
      <c r="AN119" s="52"/>
    </row>
    <row r="120" spans="1:40" x14ac:dyDescent="0.3">
      <c r="A120" s="2">
        <v>2019</v>
      </c>
      <c r="B120" s="2">
        <v>7</v>
      </c>
      <c r="C120" s="58"/>
      <c r="D120" s="58"/>
      <c r="E120" s="103">
        <f>+[2]Err!D236</f>
        <v>13492.3793505142</v>
      </c>
      <c r="F120" s="60"/>
      <c r="H120" s="83"/>
      <c r="I120" s="71"/>
      <c r="J120" s="71"/>
      <c r="K120" s="70">
        <f>+[3]Err!$D236</f>
        <v>1622.06373716543</v>
      </c>
      <c r="L120" s="84">
        <f>+[4]Err!$D236</f>
        <v>432281.97512108501</v>
      </c>
      <c r="M120" s="85">
        <f t="shared" si="12"/>
        <v>701188.9160741606</v>
      </c>
      <c r="N120" s="73"/>
      <c r="P120" s="102"/>
      <c r="Q120" s="89"/>
      <c r="R120" s="89"/>
      <c r="S120" s="112">
        <f>+[5]Err!$D236</f>
        <v>23694.151597096799</v>
      </c>
      <c r="T120" s="90">
        <f>+[6]Err!$D212</f>
        <v>101768.291899877</v>
      </c>
      <c r="U120" s="112">
        <f t="shared" si="13"/>
        <v>2411313.3360532844</v>
      </c>
      <c r="V120" s="91"/>
      <c r="X120" s="110"/>
      <c r="Y120" s="57"/>
      <c r="Z120" s="57"/>
      <c r="AA120" s="57">
        <f>+[7]Err!$D236</f>
        <v>398407.364077306</v>
      </c>
      <c r="AB120" s="57">
        <f>+[8]Err!$D200</f>
        <v>3231.2281422823899</v>
      </c>
      <c r="AC120" s="103">
        <f t="shared" si="14"/>
        <v>1287345.0868991374</v>
      </c>
      <c r="AD120" s="103"/>
      <c r="AF120" s="96"/>
      <c r="AG120" s="96"/>
      <c r="AH120" s="112">
        <f t="shared" si="11"/>
        <v>4413339.7183770966</v>
      </c>
      <c r="AI120" s="128"/>
      <c r="AK120" s="51"/>
      <c r="AM120" s="51">
        <f>+'[9]Commercial Sales Model'!$Q164</f>
        <v>4817121.6055439198</v>
      </c>
      <c r="AN120" s="52"/>
    </row>
    <row r="121" spans="1:40" x14ac:dyDescent="0.3">
      <c r="A121" s="2">
        <v>2019</v>
      </c>
      <c r="B121" s="2">
        <v>8</v>
      </c>
      <c r="C121" s="58"/>
      <c r="D121" s="58"/>
      <c r="E121" s="103">
        <f>+[2]Err!D237</f>
        <v>13408.0718088749</v>
      </c>
      <c r="F121" s="60"/>
      <c r="H121" s="83"/>
      <c r="I121" s="71"/>
      <c r="J121" s="71"/>
      <c r="K121" s="70">
        <f>+[3]Err!$D237</f>
        <v>1665.6024775568601</v>
      </c>
      <c r="L121" s="84">
        <f>+[4]Err!$D237</f>
        <v>432584.78150678199</v>
      </c>
      <c r="M121" s="85">
        <f t="shared" si="12"/>
        <v>720514.28383108904</v>
      </c>
      <c r="N121" s="73"/>
      <c r="P121" s="102"/>
      <c r="Q121" s="89"/>
      <c r="R121" s="89"/>
      <c r="S121" s="112">
        <f>+[5]Err!$D237</f>
        <v>24183.389296101999</v>
      </c>
      <c r="T121" s="90">
        <f>+[6]Err!$D213</f>
        <v>101791.92898717101</v>
      </c>
      <c r="U121" s="112">
        <f t="shared" si="13"/>
        <v>2461673.8458979265</v>
      </c>
      <c r="V121" s="91"/>
      <c r="X121" s="110"/>
      <c r="Y121" s="57"/>
      <c r="Z121" s="57"/>
      <c r="AA121" s="57">
        <f>+[7]Err!$D237</f>
        <v>404956.43895020202</v>
      </c>
      <c r="AB121" s="57">
        <f>+[8]Err!$D201</f>
        <v>3235.0550455360599</v>
      </c>
      <c r="AC121" s="103">
        <f t="shared" si="14"/>
        <v>1310056.3710481664</v>
      </c>
      <c r="AD121" s="103"/>
      <c r="AF121" s="96"/>
      <c r="AG121" s="96"/>
      <c r="AH121" s="112">
        <f t="shared" si="11"/>
        <v>4505652.5725860568</v>
      </c>
      <c r="AI121" s="128"/>
      <c r="AK121" s="51"/>
      <c r="AM121" s="51">
        <f>+'[9]Commercial Sales Model'!$Q165</f>
        <v>4921716.7418874055</v>
      </c>
      <c r="AN121" s="52"/>
    </row>
    <row r="122" spans="1:40" x14ac:dyDescent="0.3">
      <c r="A122" s="2">
        <v>2019</v>
      </c>
      <c r="B122" s="2">
        <v>9</v>
      </c>
      <c r="C122" s="58"/>
      <c r="D122" s="58"/>
      <c r="E122" s="103">
        <f>+[2]Err!D238</f>
        <v>13446.8587570399</v>
      </c>
      <c r="F122" s="60"/>
      <c r="H122" s="83"/>
      <c r="I122" s="71"/>
      <c r="J122" s="71"/>
      <c r="K122" s="70">
        <f>+[3]Err!$D238</f>
        <v>1620.0674015043001</v>
      </c>
      <c r="L122" s="84">
        <f>+[4]Err!$D238</f>
        <v>432881.88651608402</v>
      </c>
      <c r="M122" s="85">
        <f t="shared" si="12"/>
        <v>701297.83304639149</v>
      </c>
      <c r="N122" s="73"/>
      <c r="P122" s="102"/>
      <c r="Q122" s="89"/>
      <c r="R122" s="89"/>
      <c r="S122" s="112">
        <f>+[5]Err!$D238</f>
        <v>23752.8210784121</v>
      </c>
      <c r="T122" s="90">
        <f>+[6]Err!$D214</f>
        <v>101813.803858871</v>
      </c>
      <c r="U122" s="112">
        <f t="shared" si="13"/>
        <v>2418365.0663723066</v>
      </c>
      <c r="V122" s="91"/>
      <c r="X122" s="110"/>
      <c r="Y122" s="57"/>
      <c r="Z122" s="57"/>
      <c r="AA122" s="57">
        <f>+[7]Err!$D238</f>
        <v>401116.047009392</v>
      </c>
      <c r="AB122" s="57">
        <f>+[8]Err!$D202</f>
        <v>3229.9727391123702</v>
      </c>
      <c r="AC122" s="103">
        <f t="shared" si="14"/>
        <v>1295593.897060852</v>
      </c>
      <c r="AD122" s="103"/>
      <c r="AF122" s="96"/>
      <c r="AG122" s="96"/>
      <c r="AH122" s="112">
        <f t="shared" si="11"/>
        <v>4428703.6552365897</v>
      </c>
      <c r="AI122" s="128"/>
      <c r="AK122" s="51"/>
      <c r="AM122" s="51">
        <f>+'[9]Commercial Sales Model'!$Q166</f>
        <v>4841148.2798418123</v>
      </c>
      <c r="AN122" s="52"/>
    </row>
    <row r="123" spans="1:40" x14ac:dyDescent="0.3">
      <c r="A123" s="2">
        <v>2019</v>
      </c>
      <c r="B123" s="2">
        <v>10</v>
      </c>
      <c r="C123" s="58"/>
      <c r="D123" s="58"/>
      <c r="E123" s="103">
        <f>+[2]Err!D239</f>
        <v>13349.041273397401</v>
      </c>
      <c r="F123" s="60"/>
      <c r="H123" s="83"/>
      <c r="I123" s="71"/>
      <c r="J123" s="71"/>
      <c r="K123" s="70">
        <f>+[3]Err!$D239</f>
        <v>1534.6017288477999</v>
      </c>
      <c r="L123" s="84">
        <f>+[4]Err!$D239</f>
        <v>433199.11926291598</v>
      </c>
      <c r="M123" s="85">
        <f t="shared" si="12"/>
        <v>664788.11735621514</v>
      </c>
      <c r="N123" s="73"/>
      <c r="P123" s="102"/>
      <c r="Q123" s="89"/>
      <c r="R123" s="89"/>
      <c r="S123" s="112">
        <f>+[5]Err!$D239</f>
        <v>22707.610429427401</v>
      </c>
      <c r="T123" s="90">
        <f>+[6]Err!$D215</f>
        <v>101843.27252528199</v>
      </c>
      <c r="U123" s="112">
        <f t="shared" si="13"/>
        <v>2312617.3573621106</v>
      </c>
      <c r="V123" s="91"/>
      <c r="X123" s="110"/>
      <c r="Y123" s="57"/>
      <c r="Z123" s="57"/>
      <c r="AA123" s="57">
        <f>+[7]Err!$D239</f>
        <v>387924.14969014499</v>
      </c>
      <c r="AB123" s="57">
        <f>+[8]Err!$D203</f>
        <v>3224.29832394907</v>
      </c>
      <c r="AC123" s="103">
        <f t="shared" si="14"/>
        <v>1250783.1856653024</v>
      </c>
      <c r="AD123" s="103"/>
      <c r="AF123" s="96"/>
      <c r="AG123" s="96"/>
      <c r="AH123" s="112">
        <f t="shared" si="11"/>
        <v>4241537.7016570261</v>
      </c>
      <c r="AI123" s="128"/>
      <c r="AK123" s="51"/>
      <c r="AM123" s="51">
        <f>+'[9]Commercial Sales Model'!$Q167</f>
        <v>4637375.2552320864</v>
      </c>
      <c r="AN123" s="52"/>
    </row>
    <row r="124" spans="1:40" x14ac:dyDescent="0.3">
      <c r="A124" s="2">
        <v>2019</v>
      </c>
      <c r="B124" s="2">
        <v>11</v>
      </c>
      <c r="C124" s="58"/>
      <c r="D124" s="58"/>
      <c r="E124" s="103">
        <f>+[2]Err!D240</f>
        <v>13433.819524869399</v>
      </c>
      <c r="F124" s="60"/>
      <c r="H124" s="83"/>
      <c r="I124" s="71"/>
      <c r="J124" s="71"/>
      <c r="K124" s="70">
        <f>+[3]Err!$D240</f>
        <v>1402.9111748252301</v>
      </c>
      <c r="L124" s="84">
        <f>+[4]Err!$D240</f>
        <v>433461.06799024798</v>
      </c>
      <c r="M124" s="85">
        <f t="shared" si="12"/>
        <v>608107.3761351977</v>
      </c>
      <c r="N124" s="73"/>
      <c r="P124" s="102"/>
      <c r="Q124" s="89"/>
      <c r="R124" s="89"/>
      <c r="S124" s="112">
        <f>+[5]Err!$D240</f>
        <v>21086.698741399199</v>
      </c>
      <c r="T124" s="90">
        <f>+[6]Err!$D216</f>
        <v>101854.43046554799</v>
      </c>
      <c r="U124" s="112">
        <f t="shared" si="13"/>
        <v>2147773.6907038032</v>
      </c>
      <c r="V124" s="91"/>
      <c r="X124" s="110"/>
      <c r="Y124" s="57"/>
      <c r="Z124" s="57"/>
      <c r="AA124" s="57">
        <f>+[7]Err!$D240</f>
        <v>367584.10022971098</v>
      </c>
      <c r="AB124" s="57">
        <f>+[8]Err!$D204</f>
        <v>3221.0548825658302</v>
      </c>
      <c r="AC124" s="103">
        <f t="shared" si="14"/>
        <v>1184008.5607984781</v>
      </c>
      <c r="AD124" s="103"/>
      <c r="AF124" s="96"/>
      <c r="AG124" s="96"/>
      <c r="AH124" s="112">
        <f t="shared" si="11"/>
        <v>3953323.4471623478</v>
      </c>
      <c r="AI124" s="128"/>
      <c r="AK124" s="51"/>
      <c r="AM124" s="51">
        <f>+'[9]Commercial Sales Model'!$Q168</f>
        <v>4322005.7100894451</v>
      </c>
      <c r="AN124" s="52"/>
    </row>
    <row r="125" spans="1:40" x14ac:dyDescent="0.3">
      <c r="A125" s="2">
        <v>2019</v>
      </c>
      <c r="B125" s="2">
        <v>12</v>
      </c>
      <c r="C125" s="58"/>
      <c r="D125" s="58"/>
      <c r="E125" s="103">
        <f>+[2]Err!D241</f>
        <v>13481.9139367843</v>
      </c>
      <c r="F125" s="60">
        <f>SUM(E114:E125)</f>
        <v>161003.05962970038</v>
      </c>
      <c r="H125" s="83"/>
      <c r="I125" s="71"/>
      <c r="J125" s="71"/>
      <c r="K125" s="70">
        <f>+[3]Err!$D241</f>
        <v>1345.7983830318301</v>
      </c>
      <c r="L125" s="84">
        <f>+[4]Err!$D241</f>
        <v>433723.12657136301</v>
      </c>
      <c r="M125" s="85">
        <f t="shared" si="12"/>
        <v>583703.88242325012</v>
      </c>
      <c r="N125" s="73">
        <f>SUM(M114:M125)</f>
        <v>7522978.9726688964</v>
      </c>
      <c r="P125" s="102"/>
      <c r="Q125" s="89"/>
      <c r="R125" s="89"/>
      <c r="S125" s="112">
        <f>+[5]Err!$D241</f>
        <v>20741.178149477</v>
      </c>
      <c r="T125" s="90">
        <f>+[6]Err!$D217</f>
        <v>101862.846992828</v>
      </c>
      <c r="U125" s="112">
        <f t="shared" si="13"/>
        <v>2112755.4562911629</v>
      </c>
      <c r="V125" s="91">
        <f>SUM(U114:U125)</f>
        <v>26386523.432429355</v>
      </c>
      <c r="X125" s="110"/>
      <c r="Y125" s="57"/>
      <c r="Z125" s="57"/>
      <c r="AA125" s="57">
        <f>+[7]Err!$D241</f>
        <v>365486.22730698797</v>
      </c>
      <c r="AB125" s="57">
        <f>+[8]Err!$D205</f>
        <v>3216.99429202283</v>
      </c>
      <c r="AC125" s="103">
        <f t="shared" si="14"/>
        <v>1175767.1070595388</v>
      </c>
      <c r="AD125" s="103">
        <f>SUM(AC114:AC125)</f>
        <v>14380161.452940527</v>
      </c>
      <c r="AF125" s="96"/>
      <c r="AG125" s="96"/>
      <c r="AH125" s="112">
        <f t="shared" si="11"/>
        <v>3885708.3597107362</v>
      </c>
      <c r="AI125" s="128">
        <f>SUM(AH114:AH125)</f>
        <v>48450666.917668492</v>
      </c>
      <c r="AK125" s="51"/>
      <c r="AM125" s="51">
        <f>+'[9]Commercial Sales Model'!$Q169</f>
        <v>4269766.3818287915</v>
      </c>
      <c r="AN125" s="52">
        <f>SUM(AM114:AM125)</f>
        <v>52840814.804519251</v>
      </c>
    </row>
    <row r="126" spans="1:40" x14ac:dyDescent="0.3">
      <c r="A126" s="2">
        <v>2020</v>
      </c>
      <c r="B126" s="2">
        <v>1</v>
      </c>
      <c r="C126" s="58"/>
      <c r="D126" s="58"/>
      <c r="E126" s="103">
        <f>+[2]Err!D242</f>
        <v>13389.361398666701</v>
      </c>
      <c r="F126" s="61">
        <f>+F125/F113-1</f>
        <v>-7.2326249454501834E-4</v>
      </c>
      <c r="H126" s="83"/>
      <c r="I126" s="71"/>
      <c r="J126" s="71"/>
      <c r="K126" s="70">
        <f>+[3]Err!$D242</f>
        <v>1293.55853950404</v>
      </c>
      <c r="L126" s="84">
        <f>+[4]Err!$D242</f>
        <v>433936.33691253798</v>
      </c>
      <c r="M126" s="85">
        <f t="shared" si="12"/>
        <v>561322.05421431561</v>
      </c>
      <c r="N126" s="74">
        <f>+N125/N113-1</f>
        <v>1.2609748614671235E-2</v>
      </c>
      <c r="P126" s="102"/>
      <c r="Q126" s="89"/>
      <c r="R126" s="89"/>
      <c r="S126" s="112">
        <f>+[5]Err!$D242</f>
        <v>19550.7476578487</v>
      </c>
      <c r="T126" s="90">
        <f>+[6]Err!$D218</f>
        <v>101866.165943799</v>
      </c>
      <c r="U126" s="112">
        <f t="shared" si="13"/>
        <v>1991559.7052397553</v>
      </c>
      <c r="V126" s="92">
        <f>+V125/V113-1</f>
        <v>4.6756148990461099E-3</v>
      </c>
      <c r="X126" s="110"/>
      <c r="Y126" s="57"/>
      <c r="Z126" s="57"/>
      <c r="AA126" s="57">
        <f>+[7]Err!$D242</f>
        <v>347010.79197504802</v>
      </c>
      <c r="AB126" s="57">
        <f>+[8]Err!$D206</f>
        <v>3205.0243901891599</v>
      </c>
      <c r="AC126" s="103">
        <f t="shared" si="14"/>
        <v>1112178.0519388856</v>
      </c>
      <c r="AD126" s="103">
        <f>+AD125/AD113-1</f>
        <v>1.6321000448904499E-3</v>
      </c>
      <c r="AF126" s="96"/>
      <c r="AG126" s="96"/>
      <c r="AH126" s="112">
        <f t="shared" si="11"/>
        <v>3678449.172791623</v>
      </c>
      <c r="AI126" s="129">
        <f>+AI125/AI113-1</f>
        <v>4.9738931338796366E-3</v>
      </c>
      <c r="AK126" s="51"/>
      <c r="AM126" s="51">
        <f>+'[9]Commercial Sales Model'!$Q170</f>
        <v>4046858.7206798312</v>
      </c>
      <c r="AN126" s="3">
        <f>+AN125/AN113-1</f>
        <v>1.678879216874285E-2</v>
      </c>
    </row>
    <row r="127" spans="1:40" x14ac:dyDescent="0.3">
      <c r="A127" s="2">
        <v>2020</v>
      </c>
      <c r="B127" s="2">
        <v>2</v>
      </c>
      <c r="C127" s="58"/>
      <c r="D127" s="58"/>
      <c r="E127" s="103">
        <f>+[2]Err!D243</f>
        <v>13321.7186647952</v>
      </c>
      <c r="F127" s="60"/>
      <c r="H127" s="83"/>
      <c r="I127" s="71"/>
      <c r="J127" s="71"/>
      <c r="K127" s="70">
        <f>+[3]Err!$D243</f>
        <v>1283.4426482953199</v>
      </c>
      <c r="L127" s="84">
        <f>+[4]Err!$D243</f>
        <v>434264.94953557802</v>
      </c>
      <c r="M127" s="85">
        <f t="shared" si="12"/>
        <v>557354.15689377568</v>
      </c>
      <c r="N127" s="73"/>
      <c r="P127" s="102"/>
      <c r="Q127" s="89"/>
      <c r="R127" s="89"/>
      <c r="S127" s="112">
        <f>+[5]Err!$D243</f>
        <v>19438.273724642098</v>
      </c>
      <c r="T127" s="90">
        <f>+[6]Err!$D219</f>
        <v>101881.647597256</v>
      </c>
      <c r="U127" s="112">
        <f t="shared" si="13"/>
        <v>1980403.353512987</v>
      </c>
      <c r="V127" s="91"/>
      <c r="X127" s="110"/>
      <c r="Y127" s="57"/>
      <c r="Z127" s="57"/>
      <c r="AA127" s="57">
        <f>+[7]Err!$D243</f>
        <v>344270.12477549398</v>
      </c>
      <c r="AB127" s="57">
        <f>+[8]Err!$D207</f>
        <v>3204.6831396809998</v>
      </c>
      <c r="AC127" s="103">
        <f t="shared" si="14"/>
        <v>1103276.6643638997</v>
      </c>
      <c r="AD127" s="103"/>
      <c r="AF127" s="96"/>
      <c r="AG127" s="96"/>
      <c r="AH127" s="112">
        <f t="shared" si="11"/>
        <v>3654355.8934354577</v>
      </c>
      <c r="AI127" s="128"/>
      <c r="AK127" s="51"/>
      <c r="AM127" s="51">
        <f>+'[9]Commercial Sales Model'!$Q171</f>
        <v>4013426.71364237</v>
      </c>
      <c r="AN127" s="52"/>
    </row>
    <row r="128" spans="1:40" x14ac:dyDescent="0.3">
      <c r="A128" s="2">
        <v>2020</v>
      </c>
      <c r="B128" s="2">
        <v>3</v>
      </c>
      <c r="C128" s="58"/>
      <c r="D128" s="58"/>
      <c r="E128" s="103">
        <f>+[2]Err!D244</f>
        <v>13491.2461238909</v>
      </c>
      <c r="F128" s="60"/>
      <c r="H128" s="83"/>
      <c r="I128" s="71"/>
      <c r="J128" s="71"/>
      <c r="K128" s="70">
        <f>+[3]Err!$D244</f>
        <v>1307.10491907133</v>
      </c>
      <c r="L128" s="84">
        <f>+[4]Err!$D244</f>
        <v>434607.84495519003</v>
      </c>
      <c r="M128" s="85">
        <f t="shared" si="12"/>
        <v>568078.05200791883</v>
      </c>
      <c r="N128" s="73"/>
      <c r="P128" s="102"/>
      <c r="Q128" s="89"/>
      <c r="R128" s="89"/>
      <c r="S128" s="112">
        <f>+[5]Err!$D244</f>
        <v>19727.866748751901</v>
      </c>
      <c r="T128" s="90">
        <f>+[6]Err!$D220</f>
        <v>101900.676152972</v>
      </c>
      <c r="U128" s="112">
        <f t="shared" si="13"/>
        <v>2010282.9607535519</v>
      </c>
      <c r="V128" s="91"/>
      <c r="X128" s="110"/>
      <c r="Y128" s="57"/>
      <c r="Z128" s="57"/>
      <c r="AA128" s="57">
        <f>+[7]Err!$D244</f>
        <v>347118.39498108003</v>
      </c>
      <c r="AB128" s="57">
        <f>+[8]Err!$D208</f>
        <v>3199.0449416052102</v>
      </c>
      <c r="AC128" s="103">
        <f t="shared" si="14"/>
        <v>1110447.3456023433</v>
      </c>
      <c r="AD128" s="103"/>
      <c r="AF128" s="96"/>
      <c r="AG128" s="96"/>
      <c r="AH128" s="112">
        <f t="shared" si="11"/>
        <v>3702299.604487705</v>
      </c>
      <c r="AI128" s="128"/>
      <c r="AK128" s="51"/>
      <c r="AM128" s="51">
        <f>+'[9]Commercial Sales Model'!$Q172</f>
        <v>4066754.146460434</v>
      </c>
      <c r="AN128" s="52"/>
    </row>
    <row r="129" spans="1:40" x14ac:dyDescent="0.3">
      <c r="A129" s="2">
        <v>2020</v>
      </c>
      <c r="B129" s="2">
        <v>4</v>
      </c>
      <c r="C129" s="58"/>
      <c r="D129" s="58"/>
      <c r="E129" s="103">
        <f>+[2]Err!D245</f>
        <v>13250.1386779234</v>
      </c>
      <c r="F129" s="60"/>
      <c r="H129" s="83"/>
      <c r="I129" s="71"/>
      <c r="J129" s="71"/>
      <c r="K129" s="70">
        <f>+[3]Err!$D245</f>
        <v>1345.85991189681</v>
      </c>
      <c r="L129" s="84">
        <f>+[4]Err!$D245</f>
        <v>434998.33072441298</v>
      </c>
      <c r="M129" s="85">
        <f t="shared" si="12"/>
        <v>585446.81506401789</v>
      </c>
      <c r="N129" s="73"/>
      <c r="P129" s="102"/>
      <c r="Q129" s="89"/>
      <c r="R129" s="89"/>
      <c r="S129" s="112">
        <f>+[5]Err!$D245</f>
        <v>20285.6183460783</v>
      </c>
      <c r="T129" s="90">
        <f>+[6]Err!$D221</f>
        <v>101918.619836474</v>
      </c>
      <c r="U129" s="112">
        <f t="shared" si="13"/>
        <v>2067482.2243617566</v>
      </c>
      <c r="V129" s="91"/>
      <c r="X129" s="110"/>
      <c r="Y129" s="57"/>
      <c r="Z129" s="57"/>
      <c r="AA129" s="57">
        <f>+[7]Err!$D245</f>
        <v>354271.39645479497</v>
      </c>
      <c r="AB129" s="57">
        <f>+[8]Err!$D209</f>
        <v>3198.2242685279998</v>
      </c>
      <c r="AC129" s="103">
        <f t="shared" si="14"/>
        <v>1133039.3777870298</v>
      </c>
      <c r="AD129" s="103"/>
      <c r="AF129" s="96"/>
      <c r="AG129" s="96"/>
      <c r="AH129" s="112">
        <f t="shared" si="11"/>
        <v>3799218.5558907273</v>
      </c>
      <c r="AI129" s="128"/>
      <c r="AK129" s="51"/>
      <c r="AM129" s="51">
        <f>+'[9]Commercial Sales Model'!$Q173</f>
        <v>4176307.5717765959</v>
      </c>
      <c r="AN129" s="52"/>
    </row>
    <row r="130" spans="1:40" x14ac:dyDescent="0.3">
      <c r="A130" s="2">
        <v>2020</v>
      </c>
      <c r="B130" s="2">
        <v>5</v>
      </c>
      <c r="C130" s="58"/>
      <c r="D130" s="58"/>
      <c r="E130" s="103">
        <f>+[2]Err!D246</f>
        <v>13515.5082291079</v>
      </c>
      <c r="F130" s="60"/>
      <c r="H130" s="83"/>
      <c r="I130" s="71"/>
      <c r="J130" s="71"/>
      <c r="K130" s="70">
        <f>+[3]Err!$D246</f>
        <v>1443.2055395008399</v>
      </c>
      <c r="L130" s="84">
        <f>+[4]Err!$D246</f>
        <v>435269.35830866499</v>
      </c>
      <c r="M130" s="85">
        <f t="shared" si="12"/>
        <v>628183.14908604126</v>
      </c>
      <c r="N130" s="73"/>
      <c r="P130" s="102"/>
      <c r="Q130" s="89"/>
      <c r="R130" s="89"/>
      <c r="S130" s="112">
        <f>+[5]Err!$D246</f>
        <v>21461.0274415116</v>
      </c>
      <c r="T130" s="90">
        <f>+[6]Err!$D222</f>
        <v>101936.801600301</v>
      </c>
      <c r="U130" s="112">
        <f t="shared" si="13"/>
        <v>2187668.4964439832</v>
      </c>
      <c r="V130" s="91"/>
      <c r="X130" s="110"/>
      <c r="Y130" s="57"/>
      <c r="Z130" s="57"/>
      <c r="AA130" s="57">
        <f>+[7]Err!$D246</f>
        <v>368882.07135489298</v>
      </c>
      <c r="AB130" s="57">
        <f>+[8]Err!$D210</f>
        <v>3202.7271365802799</v>
      </c>
      <c r="AC130" s="103">
        <f t="shared" si="14"/>
        <v>1181428.6201262588</v>
      </c>
      <c r="AD130" s="103"/>
      <c r="AF130" s="96"/>
      <c r="AG130" s="96"/>
      <c r="AH130" s="112">
        <f t="shared" si="11"/>
        <v>4010795.7738853912</v>
      </c>
      <c r="AI130" s="128"/>
      <c r="AK130" s="51"/>
      <c r="AM130" s="51">
        <f>+'[9]Commercial Sales Model'!$Q174</f>
        <v>4417232.5301015563</v>
      </c>
      <c r="AN130" s="52"/>
    </row>
    <row r="131" spans="1:40" x14ac:dyDescent="0.3">
      <c r="A131" s="2">
        <v>2020</v>
      </c>
      <c r="B131" s="2">
        <v>6</v>
      </c>
      <c r="C131" s="58"/>
      <c r="D131" s="58"/>
      <c r="E131" s="103">
        <f>+[2]Err!D247</f>
        <v>13390.579670699301</v>
      </c>
      <c r="F131" s="60"/>
      <c r="H131" s="83"/>
      <c r="I131" s="71"/>
      <c r="J131" s="71"/>
      <c r="K131" s="70">
        <f>+[3]Err!$D247</f>
        <v>1554.9061359357099</v>
      </c>
      <c r="L131" s="84">
        <f>+[4]Err!$D247</f>
        <v>435507.14030044101</v>
      </c>
      <c r="M131" s="85">
        <f t="shared" si="12"/>
        <v>677172.72469696985</v>
      </c>
      <c r="N131" s="73"/>
      <c r="P131" s="102"/>
      <c r="Q131" s="89"/>
      <c r="R131" s="89"/>
      <c r="S131" s="112">
        <f>+[5]Err!$D247</f>
        <v>22810.864276362601</v>
      </c>
      <c r="T131" s="90">
        <f>+[6]Err!$D223</f>
        <v>101953.984740007</v>
      </c>
      <c r="U131" s="112">
        <f t="shared" si="13"/>
        <v>2325658.5083386437</v>
      </c>
      <c r="V131" s="91"/>
      <c r="X131" s="110"/>
      <c r="Y131" s="57"/>
      <c r="Z131" s="57"/>
      <c r="AA131" s="57">
        <f>+[7]Err!$D247</f>
        <v>386761.26873587002</v>
      </c>
      <c r="AB131" s="57">
        <f>+[8]Err!$D211</f>
        <v>3214.1943472810799</v>
      </c>
      <c r="AC131" s="103">
        <f t="shared" si="14"/>
        <v>1243125.883718092</v>
      </c>
      <c r="AD131" s="103"/>
      <c r="AF131" s="96"/>
      <c r="AG131" s="96"/>
      <c r="AH131" s="112">
        <f t="shared" ref="AH131:AH194" si="15">+AC131+U131+M131+E131+AK131</f>
        <v>4259347.6964244051</v>
      </c>
      <c r="AI131" s="128"/>
      <c r="AK131" s="51"/>
      <c r="AM131" s="51">
        <f>+'[9]Commercial Sales Model'!$Q175</f>
        <v>4697300.3969672956</v>
      </c>
      <c r="AN131" s="52"/>
    </row>
    <row r="132" spans="1:40" x14ac:dyDescent="0.3">
      <c r="A132" s="2">
        <v>2020</v>
      </c>
      <c r="B132" s="2">
        <v>7</v>
      </c>
      <c r="C132" s="58"/>
      <c r="D132" s="58"/>
      <c r="E132" s="103">
        <f>+[2]Err!D248</f>
        <v>13488.0386883952</v>
      </c>
      <c r="F132" s="60"/>
      <c r="H132" s="83"/>
      <c r="I132" s="71"/>
      <c r="J132" s="71"/>
      <c r="K132" s="70">
        <f>+[3]Err!$D248</f>
        <v>1621.73898738497</v>
      </c>
      <c r="L132" s="84">
        <f>+[4]Err!$D248</f>
        <v>435745.95271896402</v>
      </c>
      <c r="M132" s="85">
        <f t="shared" si="12"/>
        <v>706666.20011955162</v>
      </c>
      <c r="N132" s="73"/>
      <c r="P132" s="102"/>
      <c r="Q132" s="89"/>
      <c r="R132" s="89"/>
      <c r="S132" s="112">
        <f>+[5]Err!$D248</f>
        <v>23702.992081190201</v>
      </c>
      <c r="T132" s="90">
        <f>+[6]Err!$D224</f>
        <v>101970.72807462599</v>
      </c>
      <c r="U132" s="112">
        <f t="shared" si="13"/>
        <v>2417011.360066059</v>
      </c>
      <c r="V132" s="91"/>
      <c r="X132" s="110"/>
      <c r="Y132" s="57"/>
      <c r="Z132" s="57"/>
      <c r="AA132" s="57">
        <f>+[7]Err!$D248</f>
        <v>399390.73792428098</v>
      </c>
      <c r="AB132" s="57">
        <f>+[8]Err!$D212</f>
        <v>3224.3635763943598</v>
      </c>
      <c r="AC132" s="103">
        <f t="shared" si="14"/>
        <v>1287780.9481123171</v>
      </c>
      <c r="AD132" s="103"/>
      <c r="AF132" s="96"/>
      <c r="AG132" s="96"/>
      <c r="AH132" s="112">
        <f t="shared" si="15"/>
        <v>4424946.5469863228</v>
      </c>
      <c r="AI132" s="128"/>
      <c r="AK132" s="51"/>
      <c r="AM132" s="51">
        <f>+'[9]Commercial Sales Model'!$Q176</f>
        <v>4886892.1550970618</v>
      </c>
      <c r="AN132" s="52"/>
    </row>
    <row r="133" spans="1:40" x14ac:dyDescent="0.3">
      <c r="A133" s="2">
        <v>2020</v>
      </c>
      <c r="B133" s="2">
        <v>8</v>
      </c>
      <c r="C133" s="58"/>
      <c r="D133" s="58"/>
      <c r="E133" s="103">
        <f>+[2]Err!D249</f>
        <v>13404.021545039501</v>
      </c>
      <c r="F133" s="60"/>
      <c r="H133" s="83"/>
      <c r="I133" s="71"/>
      <c r="J133" s="71"/>
      <c r="K133" s="70">
        <f>+[3]Err!$D249</f>
        <v>1663.9916469362099</v>
      </c>
      <c r="L133" s="84">
        <f>+[4]Err!$D249</f>
        <v>435991.00196356297</v>
      </c>
      <c r="M133" s="85">
        <f t="shared" si="12"/>
        <v>725485.38540671754</v>
      </c>
      <c r="N133" s="73"/>
      <c r="P133" s="102"/>
      <c r="Q133" s="89"/>
      <c r="R133" s="89"/>
      <c r="S133" s="112">
        <f>+[5]Err!$D249</f>
        <v>24184.814142005998</v>
      </c>
      <c r="T133" s="90">
        <f>+[6]Err!$D225</f>
        <v>101988.918521019</v>
      </c>
      <c r="U133" s="112">
        <f t="shared" si="13"/>
        <v>2466583.0389750381</v>
      </c>
      <c r="V133" s="91"/>
      <c r="X133" s="110"/>
      <c r="Y133" s="57"/>
      <c r="Z133" s="57"/>
      <c r="AA133" s="57">
        <f>+[7]Err!$D249</f>
        <v>405869.85763762001</v>
      </c>
      <c r="AB133" s="57">
        <f>+[8]Err!$D213</f>
        <v>3228.1811326658599</v>
      </c>
      <c r="AC133" s="103">
        <f t="shared" si="14"/>
        <v>1310221.4167435435</v>
      </c>
      <c r="AD133" s="103"/>
      <c r="AF133" s="96"/>
      <c r="AG133" s="96"/>
      <c r="AH133" s="112">
        <f t="shared" si="15"/>
        <v>4515693.8626703387</v>
      </c>
      <c r="AI133" s="128"/>
      <c r="AK133" s="51"/>
      <c r="AM133" s="51">
        <f>+'[9]Commercial Sales Model'!$Q177</f>
        <v>4990661.6326726396</v>
      </c>
      <c r="AN133" s="52"/>
    </row>
    <row r="134" spans="1:40" x14ac:dyDescent="0.3">
      <c r="A134" s="2">
        <v>2020</v>
      </c>
      <c r="B134" s="2">
        <v>9</v>
      </c>
      <c r="C134" s="58"/>
      <c r="D134" s="58"/>
      <c r="E134" s="103">
        <f>+[2]Err!D250</f>
        <v>13443.0447069048</v>
      </c>
      <c r="F134" s="60"/>
      <c r="H134" s="83"/>
      <c r="I134" s="71"/>
      <c r="J134" s="71"/>
      <c r="K134" s="70">
        <f>+[3]Err!$D250</f>
        <v>1617.9757475214999</v>
      </c>
      <c r="L134" s="84">
        <f>+[4]Err!$D250</f>
        <v>436248.13790848298</v>
      </c>
      <c r="M134" s="85">
        <f t="shared" si="12"/>
        <v>705838.90703734022</v>
      </c>
      <c r="N134" s="73"/>
      <c r="P134" s="102"/>
      <c r="Q134" s="89"/>
      <c r="R134" s="89"/>
      <c r="S134" s="112">
        <f>+[5]Err!$D250</f>
        <v>23751.289226245099</v>
      </c>
      <c r="T134" s="90">
        <f>+[6]Err!$D226</f>
        <v>102006.32872598201</v>
      </c>
      <c r="U134" s="112">
        <f t="shared" si="13"/>
        <v>2422781.8164782324</v>
      </c>
      <c r="V134" s="91"/>
      <c r="X134" s="110"/>
      <c r="Y134" s="57"/>
      <c r="Z134" s="57"/>
      <c r="AA134" s="57">
        <f>+[7]Err!$D250</f>
        <v>401986.09663292998</v>
      </c>
      <c r="AB134" s="57">
        <f>+[8]Err!$D214</f>
        <v>3223.1084097776302</v>
      </c>
      <c r="AC134" s="103">
        <f t="shared" si="14"/>
        <v>1295644.7686712798</v>
      </c>
      <c r="AD134" s="103"/>
      <c r="AF134" s="96"/>
      <c r="AG134" s="96"/>
      <c r="AH134" s="112">
        <f t="shared" si="15"/>
        <v>4437708.536893758</v>
      </c>
      <c r="AI134" s="128"/>
      <c r="AK134" s="51"/>
      <c r="AM134" s="51">
        <f>+'[9]Commercial Sales Model'!$Q178</f>
        <v>4908003.3671813402</v>
      </c>
      <c r="AN134" s="52"/>
    </row>
    <row r="135" spans="1:40" x14ac:dyDescent="0.3">
      <c r="A135" s="2">
        <v>2020</v>
      </c>
      <c r="B135" s="2">
        <v>10</v>
      </c>
      <c r="C135" s="58"/>
      <c r="D135" s="58"/>
      <c r="E135" s="103">
        <f>+[2]Err!D251</f>
        <v>13345.486079631401</v>
      </c>
      <c r="F135" s="60"/>
      <c r="H135" s="83"/>
      <c r="I135" s="71"/>
      <c r="J135" s="71"/>
      <c r="K135" s="70">
        <f>+[3]Err!$D251</f>
        <v>1531.5069409790899</v>
      </c>
      <c r="L135" s="84">
        <f>+[4]Err!$D251</f>
        <v>436493.36761399498</v>
      </c>
      <c r="M135" s="85">
        <f t="shared" ref="M135:M198" si="16">+L135*K135/1000</f>
        <v>668492.62219217082</v>
      </c>
      <c r="N135" s="73"/>
      <c r="P135" s="102"/>
      <c r="Q135" s="89"/>
      <c r="R135" s="89"/>
      <c r="S135" s="112">
        <f>+[5]Err!$D251</f>
        <v>22699.926996750699</v>
      </c>
      <c r="T135" s="90">
        <f>+[6]Err!$D227</f>
        <v>102028.55688162299</v>
      </c>
      <c r="U135" s="112">
        <f t="shared" ref="U135:U198" si="17">+T135*S135/1000</f>
        <v>2316040.7927966681</v>
      </c>
      <c r="V135" s="91"/>
      <c r="X135" s="110"/>
      <c r="Y135" s="57"/>
      <c r="Z135" s="57"/>
      <c r="AA135" s="57">
        <f>+[7]Err!$D251</f>
        <v>388705.301121503</v>
      </c>
      <c r="AB135" s="57">
        <f>+[8]Err!$D215</f>
        <v>3217.4448401156501</v>
      </c>
      <c r="AC135" s="103">
        <f t="shared" ref="AC135:AC198" si="18">+AB135*AA135/1000</f>
        <v>1250637.8654189799</v>
      </c>
      <c r="AD135" s="103"/>
      <c r="AF135" s="96"/>
      <c r="AG135" s="96"/>
      <c r="AH135" s="112">
        <f t="shared" si="15"/>
        <v>4248516.7664874503</v>
      </c>
      <c r="AI135" s="128"/>
      <c r="AK135" s="51"/>
      <c r="AM135" s="51">
        <f>+'[9]Commercial Sales Model'!$Q179</f>
        <v>4699430.2766992105</v>
      </c>
      <c r="AN135" s="52"/>
    </row>
    <row r="136" spans="1:40" x14ac:dyDescent="0.3">
      <c r="A136" s="2">
        <v>2020</v>
      </c>
      <c r="B136" s="2">
        <v>11</v>
      </c>
      <c r="C136" s="58"/>
      <c r="D136" s="58"/>
      <c r="E136" s="103">
        <f>+[2]Err!D252</f>
        <v>13430.4601421068</v>
      </c>
      <c r="F136" s="60"/>
      <c r="H136" s="83"/>
      <c r="I136" s="71"/>
      <c r="J136" s="71"/>
      <c r="K136" s="70">
        <f>+[3]Err!$D252</f>
        <v>1399.26681099753</v>
      </c>
      <c r="L136" s="84">
        <f>+[4]Err!$D252</f>
        <v>436754.317352849</v>
      </c>
      <c r="M136" s="85">
        <f t="shared" si="16"/>
        <v>611135.82083172421</v>
      </c>
      <c r="N136" s="73"/>
      <c r="P136" s="102"/>
      <c r="Q136" s="89"/>
      <c r="R136" s="89"/>
      <c r="S136" s="112">
        <f>+[5]Err!$D252</f>
        <v>21076.277328869201</v>
      </c>
      <c r="T136" s="90">
        <f>+[6]Err!$D228</f>
        <v>102038.864613866</v>
      </c>
      <c r="U136" s="112">
        <f t="shared" si="17"/>
        <v>2150599.4089247775</v>
      </c>
      <c r="V136" s="91"/>
      <c r="X136" s="110"/>
      <c r="Y136" s="57"/>
      <c r="Z136" s="57"/>
      <c r="AA136" s="57">
        <f>+[7]Err!$D252</f>
        <v>368375.623368837</v>
      </c>
      <c r="AB136" s="57">
        <f>+[8]Err!$D216</f>
        <v>3214.2070799471098</v>
      </c>
      <c r="AC136" s="103">
        <f t="shared" si="18"/>
        <v>1184035.536712046</v>
      </c>
      <c r="AD136" s="103"/>
      <c r="AF136" s="96"/>
      <c r="AG136" s="96"/>
      <c r="AH136" s="112">
        <f t="shared" si="15"/>
        <v>3959201.226610655</v>
      </c>
      <c r="AI136" s="128"/>
      <c r="AK136" s="51"/>
      <c r="AM136" s="51">
        <f>+'[9]Commercial Sales Model'!$Q180</f>
        <v>4379414.8322770717</v>
      </c>
      <c r="AN136" s="52"/>
    </row>
    <row r="137" spans="1:40" x14ac:dyDescent="0.3">
      <c r="A137" s="2">
        <v>2020</v>
      </c>
      <c r="B137" s="2">
        <v>12</v>
      </c>
      <c r="C137" s="58"/>
      <c r="D137" s="58"/>
      <c r="E137" s="103">
        <f>+[2]Err!D253</f>
        <v>13478.748326138801</v>
      </c>
      <c r="F137" s="60">
        <f>SUM(E126:E137)</f>
        <v>160948.3522532999</v>
      </c>
      <c r="H137" s="83"/>
      <c r="I137" s="71"/>
      <c r="J137" s="71"/>
      <c r="K137" s="70">
        <f>+[3]Err!$D253</f>
        <v>1341.6348171198699</v>
      </c>
      <c r="L137" s="84">
        <f>+[4]Err!$D253</f>
        <v>437019.64861928998</v>
      </c>
      <c r="M137" s="85">
        <f t="shared" si="16"/>
        <v>586320.77635313093</v>
      </c>
      <c r="N137" s="73">
        <f>SUM(M126:M137)</f>
        <v>7581496.6639036741</v>
      </c>
      <c r="P137" s="102"/>
      <c r="Q137" s="89"/>
      <c r="R137" s="89"/>
      <c r="S137" s="112">
        <f>+[5]Err!$D253</f>
        <v>20728.247193054001</v>
      </c>
      <c r="T137" s="90">
        <f>+[6]Err!$D229</f>
        <v>102047.27252799099</v>
      </c>
      <c r="U137" s="112">
        <f t="shared" si="17"/>
        <v>2115261.0903371461</v>
      </c>
      <c r="V137" s="91">
        <f>SUM(U126:U137)</f>
        <v>26451332.7562286</v>
      </c>
      <c r="X137" s="110"/>
      <c r="Y137" s="57"/>
      <c r="Z137" s="57"/>
      <c r="AA137" s="57">
        <f>+[7]Err!$D253</f>
        <v>366294.75454114401</v>
      </c>
      <c r="AB137" s="57">
        <f>+[8]Err!$D217</f>
        <v>3210.1539101584899</v>
      </c>
      <c r="AC137" s="103">
        <f t="shared" si="18"/>
        <v>1175862.5385607977</v>
      </c>
      <c r="AD137" s="103">
        <f>SUM(AC126:AC137)</f>
        <v>14387679.017755475</v>
      </c>
      <c r="AF137" s="96"/>
      <c r="AG137" s="96"/>
      <c r="AH137" s="112">
        <f t="shared" si="15"/>
        <v>3890923.1535772132</v>
      </c>
      <c r="AI137" s="128">
        <f>SUM(AH126:AH137)</f>
        <v>48581456.790141046</v>
      </c>
      <c r="AK137" s="51"/>
      <c r="AM137" s="51">
        <f>+'[9]Commercial Sales Model'!$Q181</f>
        <v>4326157.3194188001</v>
      </c>
      <c r="AN137" s="52">
        <f>SUM(AM126:AM137)</f>
        <v>53608439.662974209</v>
      </c>
    </row>
    <row r="138" spans="1:40" x14ac:dyDescent="0.3">
      <c r="A138" s="2">
        <v>2021</v>
      </c>
      <c r="B138" s="2">
        <v>1</v>
      </c>
      <c r="C138" s="58"/>
      <c r="D138" s="58"/>
      <c r="E138" s="103">
        <f>+[2]Err!D254</f>
        <v>13386.409434948</v>
      </c>
      <c r="F138" s="61">
        <f>+F137/F125-1</f>
        <v>-3.3979091159075381E-4</v>
      </c>
      <c r="H138" s="83"/>
      <c r="I138" s="71"/>
      <c r="J138" s="71"/>
      <c r="K138" s="70">
        <f>+[3]Err!$D254</f>
        <v>1288.98316471865</v>
      </c>
      <c r="L138" s="84">
        <f>+[4]Err!$D254</f>
        <v>437260.67659316497</v>
      </c>
      <c r="M138" s="85">
        <f t="shared" si="16"/>
        <v>563621.65072207595</v>
      </c>
      <c r="N138" s="74">
        <f>+N137/N125-1</f>
        <v>7.7785264916163666E-3</v>
      </c>
      <c r="P138" s="102"/>
      <c r="Q138" s="89"/>
      <c r="R138" s="89"/>
      <c r="S138" s="112">
        <f>+[5]Err!$D254</f>
        <v>19536.184665661302</v>
      </c>
      <c r="T138" s="90">
        <f>+[6]Err!$D230</f>
        <v>102052.15106523799</v>
      </c>
      <c r="U138" s="112">
        <f t="shared" si="17"/>
        <v>1993709.6687384532</v>
      </c>
      <c r="V138" s="92">
        <f>+V137/V125-1</f>
        <v>2.4561524357389342E-3</v>
      </c>
      <c r="X138" s="110"/>
      <c r="Y138" s="57"/>
      <c r="Z138" s="57"/>
      <c r="AA138" s="57">
        <f>+[7]Err!$D254</f>
        <v>347866.29802625102</v>
      </c>
      <c r="AB138" s="57">
        <f>+[8]Err!$D218</f>
        <v>3198.2082524723</v>
      </c>
      <c r="AC138" s="103">
        <f t="shared" si="18"/>
        <v>1112548.8651045447</v>
      </c>
      <c r="AD138" s="103">
        <f>+AD137/AD125-1</f>
        <v>5.2277332487182804E-4</v>
      </c>
      <c r="AF138" s="96"/>
      <c r="AG138" s="96"/>
      <c r="AH138" s="112">
        <f t="shared" si="15"/>
        <v>3683266.5940000219</v>
      </c>
      <c r="AI138" s="129">
        <f>+AI137/AI125-1</f>
        <v>2.6994442139425256E-3</v>
      </c>
      <c r="AK138" s="51"/>
      <c r="AM138" s="51">
        <f>+'[9]Commercial Sales Model'!$Q182</f>
        <v>4100427.8297667527</v>
      </c>
      <c r="AN138" s="3">
        <f>+AN137/AN125-1</f>
        <v>1.4527120016879502E-2</v>
      </c>
    </row>
    <row r="139" spans="1:40" x14ac:dyDescent="0.3">
      <c r="A139" s="2">
        <v>2021</v>
      </c>
      <c r="B139" s="2">
        <v>2</v>
      </c>
      <c r="C139" s="58"/>
      <c r="D139" s="58"/>
      <c r="E139" s="103">
        <f>+[2]Err!D255</f>
        <v>13318.960908422099</v>
      </c>
      <c r="F139" s="60"/>
      <c r="H139" s="83"/>
      <c r="I139" s="71"/>
      <c r="J139" s="71"/>
      <c r="K139" s="70">
        <f>+[3]Err!$D255</f>
        <v>1278.10853753779</v>
      </c>
      <c r="L139" s="84">
        <f>+[4]Err!$D255</f>
        <v>437554.06490046001</v>
      </c>
      <c r="M139" s="85">
        <f t="shared" si="16"/>
        <v>559241.58598364226</v>
      </c>
      <c r="N139" s="73"/>
      <c r="P139" s="102"/>
      <c r="Q139" s="89"/>
      <c r="R139" s="89"/>
      <c r="S139" s="112">
        <f>+[5]Err!$D255</f>
        <v>19419.453135937802</v>
      </c>
      <c r="T139" s="90">
        <f>+[6]Err!$D231</f>
        <v>102065.323613564</v>
      </c>
      <c r="U139" s="112">
        <f t="shared" si="17"/>
        <v>1982052.768717932</v>
      </c>
      <c r="V139" s="91"/>
      <c r="X139" s="110"/>
      <c r="Y139" s="57"/>
      <c r="Z139" s="57"/>
      <c r="AA139" s="57">
        <f>+[7]Err!$D255</f>
        <v>345095.323731635</v>
      </c>
      <c r="AB139" s="57">
        <f>+[8]Err!$D219</f>
        <v>3197.86651962522</v>
      </c>
      <c r="AC139" s="103">
        <f t="shared" si="18"/>
        <v>1103568.7818406222</v>
      </c>
      <c r="AD139" s="103"/>
      <c r="AF139" s="96"/>
      <c r="AG139" s="96"/>
      <c r="AH139" s="112">
        <f t="shared" si="15"/>
        <v>3658182.0974506186</v>
      </c>
      <c r="AI139" s="128"/>
      <c r="AK139" s="51"/>
      <c r="AM139" s="51">
        <f>+'[9]Commercial Sales Model'!$Q183</f>
        <v>4065448.1301965793</v>
      </c>
      <c r="AN139" s="52"/>
    </row>
    <row r="140" spans="1:40" x14ac:dyDescent="0.3">
      <c r="A140" s="2">
        <v>2021</v>
      </c>
      <c r="B140" s="2">
        <v>3</v>
      </c>
      <c r="C140" s="58"/>
      <c r="D140" s="58"/>
      <c r="E140" s="103">
        <f>+[2]Err!D256</f>
        <v>13488.6237686764</v>
      </c>
      <c r="F140" s="60"/>
      <c r="H140" s="83"/>
      <c r="I140" s="71"/>
      <c r="J140" s="71"/>
      <c r="K140" s="70">
        <f>+[3]Err!$D256</f>
        <v>1300.92268083832</v>
      </c>
      <c r="L140" s="84">
        <f>+[4]Err!$D256</f>
        <v>437854.27149446902</v>
      </c>
      <c r="M140" s="85">
        <f t="shared" si="16"/>
        <v>569614.55268909433</v>
      </c>
      <c r="N140" s="73"/>
      <c r="P140" s="102"/>
      <c r="Q140" s="89"/>
      <c r="R140" s="89"/>
      <c r="S140" s="112">
        <f>+[5]Err!$D256</f>
        <v>19704.212150500902</v>
      </c>
      <c r="T140" s="90">
        <f>+[6]Err!$D232</f>
        <v>102080.962081077</v>
      </c>
      <c r="U140" s="112">
        <f t="shared" si="17"/>
        <v>2011424.9333727791</v>
      </c>
      <c r="V140" s="91"/>
      <c r="X140" s="110"/>
      <c r="Y140" s="57"/>
      <c r="Z140" s="57"/>
      <c r="AA140" s="57">
        <f>+[7]Err!$D256</f>
        <v>347902.72689604701</v>
      </c>
      <c r="AB140" s="57">
        <f>+[8]Err!$D220</f>
        <v>3192.2391080726202</v>
      </c>
      <c r="AC140" s="103">
        <f t="shared" si="18"/>
        <v>1110588.6906026695</v>
      </c>
      <c r="AD140" s="103"/>
      <c r="AF140" s="96"/>
      <c r="AG140" s="96"/>
      <c r="AH140" s="112">
        <f t="shared" si="15"/>
        <v>3705116.8004332189</v>
      </c>
      <c r="AI140" s="128"/>
      <c r="AK140" s="51"/>
      <c r="AM140" s="51">
        <f>+'[9]Commercial Sales Model'!$Q184</f>
        <v>4118196.7034531538</v>
      </c>
      <c r="AN140" s="52"/>
    </row>
    <row r="141" spans="1:40" x14ac:dyDescent="0.3">
      <c r="A141" s="2">
        <v>2021</v>
      </c>
      <c r="B141" s="2">
        <v>4</v>
      </c>
      <c r="C141" s="58"/>
      <c r="D141" s="58"/>
      <c r="E141" s="103">
        <f>+[2]Err!D257</f>
        <v>13247.7204175429</v>
      </c>
      <c r="F141" s="60"/>
      <c r="H141" s="83"/>
      <c r="I141" s="71"/>
      <c r="J141" s="71"/>
      <c r="K141" s="70">
        <f>+[3]Err!$D257</f>
        <v>1338.85379811448</v>
      </c>
      <c r="L141" s="84">
        <f>+[4]Err!$D257</f>
        <v>438166.27314023703</v>
      </c>
      <c r="M141" s="85">
        <f t="shared" si="16"/>
        <v>586640.57899947301</v>
      </c>
      <c r="N141" s="73"/>
      <c r="P141" s="102"/>
      <c r="Q141" s="89"/>
      <c r="R141" s="89"/>
      <c r="S141" s="112">
        <f>+[5]Err!$D257</f>
        <v>20256.831118664199</v>
      </c>
      <c r="T141" s="90">
        <f>+[6]Err!$D233</f>
        <v>102095.612273575</v>
      </c>
      <c r="U141" s="112">
        <f t="shared" si="17"/>
        <v>2068133.5757824285</v>
      </c>
      <c r="V141" s="91"/>
      <c r="X141" s="110"/>
      <c r="Y141" s="57"/>
      <c r="Z141" s="57"/>
      <c r="AA141" s="57">
        <f>+[7]Err!$D257</f>
        <v>354975.21039233002</v>
      </c>
      <c r="AB141" s="57">
        <f>+[8]Err!$D221</f>
        <v>3191.4189744447799</v>
      </c>
      <c r="AC141" s="103">
        <f t="shared" si="18"/>
        <v>1132874.6219036097</v>
      </c>
      <c r="AD141" s="103"/>
      <c r="AF141" s="96"/>
      <c r="AG141" s="96"/>
      <c r="AH141" s="112">
        <f t="shared" si="15"/>
        <v>3800896.4971030536</v>
      </c>
      <c r="AI141" s="128"/>
      <c r="AK141" s="51"/>
      <c r="AM141" s="51">
        <f>+'[9]Commercial Sales Model'!$Q185</f>
        <v>4227391.7234606696</v>
      </c>
      <c r="AN141" s="52"/>
    </row>
    <row r="142" spans="1:40" x14ac:dyDescent="0.3">
      <c r="A142" s="2">
        <v>2021</v>
      </c>
      <c r="B142" s="2">
        <v>5</v>
      </c>
      <c r="C142" s="58"/>
      <c r="D142" s="58"/>
      <c r="E142" s="103">
        <f>+[2]Err!D258</f>
        <v>13513.1921274998</v>
      </c>
      <c r="F142" s="60"/>
      <c r="H142" s="83"/>
      <c r="I142" s="71"/>
      <c r="J142" s="71"/>
      <c r="K142" s="70">
        <f>+[3]Err!$D258</f>
        <v>1436.3767907004999</v>
      </c>
      <c r="L142" s="84">
        <f>+[4]Err!$D258</f>
        <v>438445.30929072201</v>
      </c>
      <c r="M142" s="85">
        <f t="shared" si="16"/>
        <v>629772.6662566954</v>
      </c>
      <c r="N142" s="73"/>
      <c r="P142" s="102"/>
      <c r="Q142" s="89"/>
      <c r="R142" s="89"/>
      <c r="S142" s="112">
        <f>+[5]Err!$D258</f>
        <v>21433.2594237105</v>
      </c>
      <c r="T142" s="90">
        <f>+[6]Err!$D234</f>
        <v>102110.955875785</v>
      </c>
      <c r="U142" s="112">
        <f t="shared" si="17"/>
        <v>2188570.6072887559</v>
      </c>
      <c r="V142" s="91"/>
      <c r="X142" s="110"/>
      <c r="Y142" s="57"/>
      <c r="Z142" s="57"/>
      <c r="AA142" s="57">
        <f>+[7]Err!$D258</f>
        <v>369595.20677248703</v>
      </c>
      <c r="AB142" s="57">
        <f>+[8]Err!$D222</f>
        <v>3195.9110525107599</v>
      </c>
      <c r="AC142" s="103">
        <f t="shared" si="18"/>
        <v>1181193.4062791909</v>
      </c>
      <c r="AD142" s="103"/>
      <c r="AF142" s="96"/>
      <c r="AG142" s="96"/>
      <c r="AH142" s="112">
        <f t="shared" si="15"/>
        <v>4013049.8719521421</v>
      </c>
      <c r="AI142" s="128"/>
      <c r="AK142" s="51"/>
      <c r="AM142" s="51">
        <f>+'[9]Commercial Sales Model'!$Q186</f>
        <v>4471764.6982824579</v>
      </c>
      <c r="AN142" s="52"/>
    </row>
    <row r="143" spans="1:40" x14ac:dyDescent="0.3">
      <c r="A143" s="2">
        <v>2021</v>
      </c>
      <c r="B143" s="2">
        <v>6</v>
      </c>
      <c r="C143" s="58"/>
      <c r="D143" s="58"/>
      <c r="E143" s="103">
        <f>+[2]Err!D259</f>
        <v>13388.425070789201</v>
      </c>
      <c r="F143" s="60"/>
      <c r="H143" s="83"/>
      <c r="I143" s="71"/>
      <c r="J143" s="71"/>
      <c r="K143" s="70">
        <f>+[3]Err!$D259</f>
        <v>1548.2665782251599</v>
      </c>
      <c r="L143" s="84">
        <f>+[4]Err!$D259</f>
        <v>438712.42473571101</v>
      </c>
      <c r="M143" s="85">
        <f t="shared" si="16"/>
        <v>679243.78467042232</v>
      </c>
      <c r="N143" s="73"/>
      <c r="P143" s="102"/>
      <c r="Q143" s="89"/>
      <c r="R143" s="89"/>
      <c r="S143" s="112">
        <f>+[5]Err!$D259</f>
        <v>22784.432859143999</v>
      </c>
      <c r="T143" s="90">
        <f>+[6]Err!$D235</f>
        <v>102125.58324267399</v>
      </c>
      <c r="U143" s="112">
        <f t="shared" si="17"/>
        <v>2326873.4945936268</v>
      </c>
      <c r="V143" s="91"/>
      <c r="X143" s="110"/>
      <c r="Y143" s="57"/>
      <c r="Z143" s="57"/>
      <c r="AA143" s="57">
        <f>+[7]Err!$D259</f>
        <v>387507.65455020202</v>
      </c>
      <c r="AB143" s="57">
        <f>+[8]Err!$D223</f>
        <v>3207.3526451668699</v>
      </c>
      <c r="AC143" s="103">
        <f t="shared" si="18"/>
        <v>1242873.7008440001</v>
      </c>
      <c r="AD143" s="103"/>
      <c r="AF143" s="96"/>
      <c r="AG143" s="96"/>
      <c r="AH143" s="112">
        <f t="shared" si="15"/>
        <v>4262379.4051788384</v>
      </c>
      <c r="AI143" s="128"/>
      <c r="AK143" s="51"/>
      <c r="AM143" s="51">
        <f>+'[9]Commercial Sales Model'!$Q187</f>
        <v>4756142.6097830208</v>
      </c>
      <c r="AN143" s="52"/>
    </row>
    <row r="144" spans="1:40" x14ac:dyDescent="0.3">
      <c r="A144" s="2">
        <v>2021</v>
      </c>
      <c r="B144" s="2">
        <v>7</v>
      </c>
      <c r="C144" s="58"/>
      <c r="D144" s="58"/>
      <c r="E144" s="103">
        <f>+[2]Err!D260</f>
        <v>13486.000907096</v>
      </c>
      <c r="F144" s="60"/>
      <c r="H144" s="83"/>
      <c r="I144" s="71"/>
      <c r="J144" s="71"/>
      <c r="K144" s="70">
        <f>+[3]Err!$D260</f>
        <v>1615.3584610275</v>
      </c>
      <c r="L144" s="84">
        <f>+[4]Err!$D260</f>
        <v>438983.77631148399</v>
      </c>
      <c r="M144" s="85">
        <f t="shared" si="16"/>
        <v>709116.15731855901</v>
      </c>
      <c r="N144" s="73"/>
      <c r="P144" s="102"/>
      <c r="Q144" s="89"/>
      <c r="R144" s="89"/>
      <c r="S144" s="112">
        <f>+[5]Err!$D260</f>
        <v>23678.304271297198</v>
      </c>
      <c r="T144" s="90">
        <f>+[6]Err!$D236</f>
        <v>102140.30519928499</v>
      </c>
      <c r="U144" s="112">
        <f t="shared" si="17"/>
        <v>2418509.2248718296</v>
      </c>
      <c r="V144" s="91"/>
      <c r="X144" s="110"/>
      <c r="Y144" s="57"/>
      <c r="Z144" s="57"/>
      <c r="AA144" s="57">
        <f>+[7]Err!$D260</f>
        <v>400174.57506852201</v>
      </c>
      <c r="AB144" s="57">
        <f>+[8]Err!$D224</f>
        <v>3217.4990105063298</v>
      </c>
      <c r="AC144" s="103">
        <f t="shared" si="18"/>
        <v>1287561.2993127606</v>
      </c>
      <c r="AD144" s="103"/>
      <c r="AF144" s="96"/>
      <c r="AG144" s="96"/>
      <c r="AH144" s="112">
        <f t="shared" si="15"/>
        <v>4428672.6824102448</v>
      </c>
      <c r="AI144" s="128"/>
      <c r="AK144" s="51"/>
      <c r="AM144" s="51">
        <f>+'[9]Commercial Sales Model'!$Q188</f>
        <v>4949036.5596660012</v>
      </c>
      <c r="AN144" s="52"/>
    </row>
    <row r="145" spans="1:40" x14ac:dyDescent="0.3">
      <c r="A145" s="2">
        <v>2021</v>
      </c>
      <c r="B145" s="2">
        <v>8</v>
      </c>
      <c r="C145" s="58"/>
      <c r="D145" s="58"/>
      <c r="E145" s="103">
        <f>+[2]Err!D261</f>
        <v>13402.120095059299</v>
      </c>
      <c r="F145" s="60"/>
      <c r="H145" s="83"/>
      <c r="I145" s="71"/>
      <c r="J145" s="71"/>
      <c r="K145" s="70">
        <f>+[3]Err!$D261</f>
        <v>1657.4854817610301</v>
      </c>
      <c r="L145" s="84">
        <f>+[4]Err!$D261</f>
        <v>439245.83233157999</v>
      </c>
      <c r="M145" s="85">
        <f t="shared" si="16"/>
        <v>728043.59001363348</v>
      </c>
      <c r="N145" s="73"/>
      <c r="P145" s="102"/>
      <c r="Q145" s="89"/>
      <c r="R145" s="89"/>
      <c r="S145" s="112">
        <f>+[5]Err!$D261</f>
        <v>24159.653190036101</v>
      </c>
      <c r="T145" s="90">
        <f>+[6]Err!$D237</f>
        <v>102154.931102577</v>
      </c>
      <c r="U145" s="112">
        <f t="shared" si="17"/>
        <v>2468027.7070902926</v>
      </c>
      <c r="V145" s="91"/>
      <c r="X145" s="110"/>
      <c r="Y145" s="57"/>
      <c r="Z145" s="57"/>
      <c r="AA145" s="57">
        <f>+[7]Err!$D261</f>
        <v>406670.34264808899</v>
      </c>
      <c r="AB145" s="57">
        <f>+[8]Err!$D225</f>
        <v>3221.3072197956499</v>
      </c>
      <c r="AC145" s="103">
        <f t="shared" si="18"/>
        <v>1310010.1108490599</v>
      </c>
      <c r="AD145" s="103"/>
      <c r="AF145" s="96"/>
      <c r="AG145" s="96"/>
      <c r="AH145" s="112">
        <f t="shared" si="15"/>
        <v>4519483.528048045</v>
      </c>
      <c r="AI145" s="128"/>
      <c r="AK145" s="51"/>
      <c r="AM145" s="51">
        <f>+'[9]Commercial Sales Model'!$Q189</f>
        <v>5054215.7741827983</v>
      </c>
      <c r="AN145" s="52"/>
    </row>
    <row r="146" spans="1:40" x14ac:dyDescent="0.3">
      <c r="A146" s="2">
        <v>2021</v>
      </c>
      <c r="B146" s="2">
        <v>9</v>
      </c>
      <c r="C146" s="58"/>
      <c r="D146" s="58"/>
      <c r="E146" s="103">
        <f>+[2]Err!D262</f>
        <v>13441.254150573501</v>
      </c>
      <c r="F146" s="60"/>
      <c r="H146" s="83"/>
      <c r="I146" s="71"/>
      <c r="J146" s="71"/>
      <c r="K146" s="70">
        <f>+[3]Err!$D262</f>
        <v>1611.8275639005101</v>
      </c>
      <c r="L146" s="84">
        <f>+[4]Err!$D262</f>
        <v>439509.53841083799</v>
      </c>
      <c r="M146" s="85">
        <f t="shared" si="16"/>
        <v>708413.58860777866</v>
      </c>
      <c r="N146" s="73"/>
      <c r="P146" s="102"/>
      <c r="Q146" s="89"/>
      <c r="R146" s="89"/>
      <c r="S146" s="112">
        <f>+[5]Err!$D262</f>
        <v>23728.061226522601</v>
      </c>
      <c r="T146" s="90">
        <f>+[6]Err!$D238</f>
        <v>102168.92843481</v>
      </c>
      <c r="U146" s="112">
        <f t="shared" si="17"/>
        <v>2424270.5893493774</v>
      </c>
      <c r="V146" s="91"/>
      <c r="X146" s="110"/>
      <c r="Y146" s="57"/>
      <c r="Z146" s="57"/>
      <c r="AA146" s="57">
        <f>+[7]Err!$D262</f>
        <v>402793.79457407602</v>
      </c>
      <c r="AB146" s="57">
        <f>+[8]Err!$D226</f>
        <v>3216.2440804428802</v>
      </c>
      <c r="AC146" s="103">
        <f t="shared" si="18"/>
        <v>1295483.1574379976</v>
      </c>
      <c r="AD146" s="103"/>
      <c r="AF146" s="96"/>
      <c r="AG146" s="96"/>
      <c r="AH146" s="112">
        <f t="shared" si="15"/>
        <v>4441608.5895457268</v>
      </c>
      <c r="AI146" s="128"/>
      <c r="AK146" s="51"/>
      <c r="AM146" s="51">
        <f>+'[9]Commercial Sales Model'!$Q190</f>
        <v>4970931.5335132945</v>
      </c>
      <c r="AN146" s="52"/>
    </row>
    <row r="147" spans="1:40" x14ac:dyDescent="0.3">
      <c r="A147" s="2">
        <v>2021</v>
      </c>
      <c r="B147" s="2">
        <v>10</v>
      </c>
      <c r="C147" s="58"/>
      <c r="D147" s="58"/>
      <c r="E147" s="103">
        <f>+[2]Err!D263</f>
        <v>13343.817046849599</v>
      </c>
      <c r="F147" s="60"/>
      <c r="H147" s="83"/>
      <c r="I147" s="71"/>
      <c r="J147" s="71"/>
      <c r="K147" s="70">
        <f>+[3]Err!$D263</f>
        <v>1525.453254496</v>
      </c>
      <c r="L147" s="84">
        <f>+[4]Err!$D263</f>
        <v>439767.018293189</v>
      </c>
      <c r="M147" s="85">
        <f t="shared" si="16"/>
        <v>670844.02927534713</v>
      </c>
      <c r="N147" s="73"/>
      <c r="P147" s="102"/>
      <c r="Q147" s="89"/>
      <c r="R147" s="89"/>
      <c r="S147" s="112">
        <f>+[5]Err!$D263</f>
        <v>22677.192253488502</v>
      </c>
      <c r="T147" s="90">
        <f>+[6]Err!$D239</f>
        <v>102185.43645025601</v>
      </c>
      <c r="U147" s="112">
        <f t="shared" si="17"/>
        <v>2317278.7878890871</v>
      </c>
      <c r="V147" s="91"/>
      <c r="X147" s="110"/>
      <c r="Y147" s="57"/>
      <c r="Z147" s="57"/>
      <c r="AA147" s="57">
        <f>+[7]Err!$D263</f>
        <v>389513.31560247898</v>
      </c>
      <c r="AB147" s="57">
        <f>+[8]Err!$D227</f>
        <v>3210.5913562822202</v>
      </c>
      <c r="AC147" s="103">
        <f t="shared" si="18"/>
        <v>1250568.0842301473</v>
      </c>
      <c r="AD147" s="103"/>
      <c r="AF147" s="96"/>
      <c r="AG147" s="96"/>
      <c r="AH147" s="112">
        <f t="shared" si="15"/>
        <v>4252034.7184414314</v>
      </c>
      <c r="AI147" s="128"/>
      <c r="AK147" s="51"/>
      <c r="AM147" s="51">
        <f>+'[9]Commercial Sales Model'!$Q191</f>
        <v>4759759.4129705084</v>
      </c>
      <c r="AN147" s="52"/>
    </row>
    <row r="148" spans="1:40" x14ac:dyDescent="0.3">
      <c r="A148" s="2">
        <v>2021</v>
      </c>
      <c r="B148" s="2">
        <v>11</v>
      </c>
      <c r="C148" s="58"/>
      <c r="D148" s="58"/>
      <c r="E148" s="103">
        <f>+[2]Err!D264</f>
        <v>13428.883035392901</v>
      </c>
      <c r="F148" s="60"/>
      <c r="H148" s="83"/>
      <c r="I148" s="71"/>
      <c r="J148" s="71"/>
      <c r="K148" s="70">
        <f>+[3]Err!$D264</f>
        <v>1393.4229275840501</v>
      </c>
      <c r="L148" s="84">
        <f>+[4]Err!$D264</f>
        <v>440034.75306920701</v>
      </c>
      <c r="M148" s="85">
        <f t="shared" si="16"/>
        <v>613154.51386041904</v>
      </c>
      <c r="N148" s="73"/>
      <c r="P148" s="102"/>
      <c r="Q148" s="89"/>
      <c r="R148" s="89"/>
      <c r="S148" s="112">
        <f>+[5]Err!$D264</f>
        <v>21054.892091912701</v>
      </c>
      <c r="T148" s="90">
        <f>+[6]Err!$D240</f>
        <v>102195.542575339</v>
      </c>
      <c r="U148" s="112">
        <f t="shared" si="17"/>
        <v>2151716.1211982332</v>
      </c>
      <c r="V148" s="91"/>
      <c r="X148" s="110"/>
      <c r="Y148" s="57"/>
      <c r="Z148" s="57"/>
      <c r="AA148" s="57">
        <f>+[7]Err!$D264</f>
        <v>369208.10982275603</v>
      </c>
      <c r="AB148" s="57">
        <f>+[8]Err!$D228</f>
        <v>3207.3592773283899</v>
      </c>
      <c r="AC148" s="103">
        <f t="shared" si="18"/>
        <v>1184183.0563048956</v>
      </c>
      <c r="AD148" s="103"/>
      <c r="AF148" s="96"/>
      <c r="AG148" s="96"/>
      <c r="AH148" s="112">
        <f t="shared" si="15"/>
        <v>3962482.5743989404</v>
      </c>
      <c r="AI148" s="128"/>
      <c r="AK148" s="51"/>
      <c r="AM148" s="51">
        <f>+'[9]Commercial Sales Model'!$Q192</f>
        <v>4435911.5904199677</v>
      </c>
      <c r="AN148" s="52"/>
    </row>
    <row r="149" spans="1:40" x14ac:dyDescent="0.3">
      <c r="A149" s="2">
        <v>2021</v>
      </c>
      <c r="B149" s="2">
        <v>12</v>
      </c>
      <c r="C149" s="58"/>
      <c r="D149" s="58"/>
      <c r="E149" s="103">
        <f>+[2]Err!D265</f>
        <v>13477.2621883108</v>
      </c>
      <c r="F149" s="60">
        <f>SUM(E138:E149)</f>
        <v>160922.66915116052</v>
      </c>
      <c r="H149" s="83"/>
      <c r="I149" s="71"/>
      <c r="J149" s="71"/>
      <c r="K149" s="70">
        <f>+[3]Err!$D265</f>
        <v>1336.02310126461</v>
      </c>
      <c r="L149" s="84">
        <f>+[4]Err!$D265</f>
        <v>440303.190390445</v>
      </c>
      <c r="M149" s="85">
        <f t="shared" si="16"/>
        <v>588255.23392214428</v>
      </c>
      <c r="N149" s="73">
        <f>SUM(M138:M149)</f>
        <v>7605961.9323192853</v>
      </c>
      <c r="P149" s="102"/>
      <c r="Q149" s="89"/>
      <c r="R149" s="89"/>
      <c r="S149" s="112">
        <f>+[5]Err!$D265</f>
        <v>20708.336472896201</v>
      </c>
      <c r="T149" s="90">
        <f>+[6]Err!$D241</f>
        <v>102204.79106562601</v>
      </c>
      <c r="U149" s="112">
        <f t="shared" si="17"/>
        <v>2116491.2025290388</v>
      </c>
      <c r="V149" s="91">
        <f>SUM(U138:U149)</f>
        <v>26467058.681421831</v>
      </c>
      <c r="X149" s="110"/>
      <c r="Y149" s="57"/>
      <c r="Z149" s="57"/>
      <c r="AA149" s="57">
        <f>+[7]Err!$D265</f>
        <v>367152.56085427199</v>
      </c>
      <c r="AB149" s="57">
        <f>+[8]Err!$D229</f>
        <v>3203.3135282941598</v>
      </c>
      <c r="AC149" s="103">
        <f t="shared" si="18"/>
        <v>1176104.7651323343</v>
      </c>
      <c r="AD149" s="103">
        <f>SUM(AC138:AC149)</f>
        <v>14387558.539841833</v>
      </c>
      <c r="AF149" s="96"/>
      <c r="AG149" s="96"/>
      <c r="AH149" s="112">
        <f t="shared" si="15"/>
        <v>3894328.4637718285</v>
      </c>
      <c r="AI149" s="128">
        <f>SUM(AH138:AH149)</f>
        <v>48621501.82273411</v>
      </c>
      <c r="AK149" s="51"/>
      <c r="AM149" s="51">
        <f>+'[9]Commercial Sales Model'!$Q193</f>
        <v>4382388.0343447169</v>
      </c>
      <c r="AN149" s="52">
        <f>SUM(AM138:AM149)</f>
        <v>54291614.600039922</v>
      </c>
    </row>
    <row r="150" spans="1:40" x14ac:dyDescent="0.3">
      <c r="A150" s="2">
        <v>2022</v>
      </c>
      <c r="B150" s="2">
        <v>1</v>
      </c>
      <c r="C150" s="58"/>
      <c r="D150" s="58"/>
      <c r="E150" s="103">
        <f>+[2]Err!D266</f>
        <v>13385.0235964983</v>
      </c>
      <c r="F150" s="61">
        <f>+F149/F137-1</f>
        <v>-1.5957356369178388E-4</v>
      </c>
      <c r="H150" s="83"/>
      <c r="I150" s="71"/>
      <c r="J150" s="71"/>
      <c r="K150" s="70">
        <f>+[3]Err!$D266</f>
        <v>1283.72625021468</v>
      </c>
      <c r="L150" s="84">
        <f>+[4]Err!$D266</f>
        <v>440571.589460572</v>
      </c>
      <c r="M150" s="85">
        <f t="shared" si="16"/>
        <v>565573.31448934146</v>
      </c>
      <c r="N150" s="74">
        <f>+N149/N137-1</f>
        <v>3.2269708080323589E-3</v>
      </c>
      <c r="P150" s="102"/>
      <c r="Q150" s="89"/>
      <c r="R150" s="89"/>
      <c r="S150" s="112">
        <f>+[5]Err!$D266</f>
        <v>19518.710919537301</v>
      </c>
      <c r="T150" s="90">
        <f>+[6]Err!$D242</f>
        <v>102211.247710032</v>
      </c>
      <c r="U150" s="112">
        <f t="shared" si="17"/>
        <v>1995031.7967773336</v>
      </c>
      <c r="V150" s="92">
        <f>+V149/V137-1</f>
        <v>5.9452298068141118E-4</v>
      </c>
      <c r="X150" s="110"/>
      <c r="Y150" s="57"/>
      <c r="Z150" s="57"/>
      <c r="AA150" s="57">
        <f>+[7]Err!$D266</f>
        <v>348779.95420674398</v>
      </c>
      <c r="AB150" s="57">
        <f>+[8]Err!$D230</f>
        <v>3191.3921147554302</v>
      </c>
      <c r="AC150" s="103">
        <f t="shared" si="18"/>
        <v>1113093.5956401627</v>
      </c>
      <c r="AD150" s="103">
        <f>+AD149/AD137-1</f>
        <v>-8.3736865058581245E-6</v>
      </c>
      <c r="AF150" s="96"/>
      <c r="AG150" s="96"/>
      <c r="AH150" s="112">
        <f t="shared" si="15"/>
        <v>3687083.7305033356</v>
      </c>
      <c r="AI150" s="129">
        <f>+AI149/AI137-1</f>
        <v>8.2428636848108638E-4</v>
      </c>
      <c r="AK150" s="51"/>
      <c r="AM150" s="51">
        <f>+'[9]Commercial Sales Model'!$Q194</f>
        <v>4154581.7768493993</v>
      </c>
      <c r="AN150" s="3">
        <f>+AN149/AN137-1</f>
        <v>1.2743794472674486E-2</v>
      </c>
    </row>
    <row r="151" spans="1:40" x14ac:dyDescent="0.3">
      <c r="A151" s="2">
        <v>2022</v>
      </c>
      <c r="B151" s="2">
        <v>2</v>
      </c>
      <c r="C151" s="58"/>
      <c r="D151" s="58"/>
      <c r="E151" s="103">
        <f>+[2]Err!D267</f>
        <v>13317.666243182</v>
      </c>
      <c r="F151" s="60"/>
      <c r="H151" s="83"/>
      <c r="I151" s="71"/>
      <c r="J151" s="71"/>
      <c r="K151" s="70">
        <f>+[3]Err!$D267</f>
        <v>1272.84808338618</v>
      </c>
      <c r="L151" s="84">
        <f>+[4]Err!$D267</f>
        <v>440836.719932337</v>
      </c>
      <c r="M151" s="85">
        <f t="shared" si="16"/>
        <v>561118.17405212531</v>
      </c>
      <c r="N151" s="73"/>
      <c r="P151" s="102"/>
      <c r="Q151" s="89"/>
      <c r="R151" s="89"/>
      <c r="S151" s="112">
        <f>+[5]Err!$D267</f>
        <v>19401.7659357343</v>
      </c>
      <c r="T151" s="90">
        <f>+[6]Err!$D243</f>
        <v>102223.820045644</v>
      </c>
      <c r="U151" s="112">
        <f t="shared" si="17"/>
        <v>1983322.6295822088</v>
      </c>
      <c r="V151" s="91"/>
      <c r="X151" s="110"/>
      <c r="Y151" s="57"/>
      <c r="Z151" s="57"/>
      <c r="AA151" s="57">
        <f>+[7]Err!$D267</f>
        <v>345990.74907101702</v>
      </c>
      <c r="AB151" s="57">
        <f>+[8]Err!$D231</f>
        <v>3191.0498995694402</v>
      </c>
      <c r="AC151" s="103">
        <f t="shared" si="18"/>
        <v>1104073.7450750244</v>
      </c>
      <c r="AD151" s="103"/>
      <c r="AF151" s="96"/>
      <c r="AG151" s="96"/>
      <c r="AH151" s="112">
        <f t="shared" si="15"/>
        <v>3661832.2149525406</v>
      </c>
      <c r="AI151" s="128"/>
      <c r="AK151" s="51"/>
      <c r="AM151" s="51">
        <f>+'[9]Commercial Sales Model'!$Q195</f>
        <v>4118865.0095962165</v>
      </c>
      <c r="AN151" s="52"/>
    </row>
    <row r="152" spans="1:40" x14ac:dyDescent="0.3">
      <c r="A152" s="2">
        <v>2022</v>
      </c>
      <c r="B152" s="2">
        <v>3</v>
      </c>
      <c r="C152" s="58"/>
      <c r="D152" s="58"/>
      <c r="E152" s="103">
        <f>+[2]Err!D268</f>
        <v>13487.392669302801</v>
      </c>
      <c r="F152" s="60"/>
      <c r="H152" s="83"/>
      <c r="I152" s="71"/>
      <c r="J152" s="71"/>
      <c r="K152" s="70">
        <f>+[3]Err!$D268</f>
        <v>1295.5783601323401</v>
      </c>
      <c r="L152" s="84">
        <f>+[4]Err!$D268</f>
        <v>441099.13216707599</v>
      </c>
      <c r="M152" s="85">
        <f t="shared" si="16"/>
        <v>571478.49030881864</v>
      </c>
      <c r="N152" s="73"/>
      <c r="P152" s="102"/>
      <c r="Q152" s="89"/>
      <c r="R152" s="89"/>
      <c r="S152" s="112">
        <f>+[5]Err!$D268</f>
        <v>19685.768543398499</v>
      </c>
      <c r="T152" s="90">
        <f>+[6]Err!$D244</f>
        <v>102238.30371964</v>
      </c>
      <c r="U152" s="112">
        <f t="shared" si="17"/>
        <v>2012639.5832945108</v>
      </c>
      <c r="V152" s="91"/>
      <c r="X152" s="110"/>
      <c r="Y152" s="57"/>
      <c r="Z152" s="57"/>
      <c r="AA152" s="57">
        <f>+[7]Err!$D268</f>
        <v>348768.09716402699</v>
      </c>
      <c r="AB152" s="57">
        <f>+[8]Err!$D232</f>
        <v>3185.4332745400202</v>
      </c>
      <c r="AC152" s="103">
        <f t="shared" si="18"/>
        <v>1110977.5018042985</v>
      </c>
      <c r="AD152" s="103"/>
      <c r="AF152" s="96"/>
      <c r="AG152" s="96"/>
      <c r="AH152" s="112">
        <f t="shared" si="15"/>
        <v>3708582.9680769308</v>
      </c>
      <c r="AI152" s="128"/>
      <c r="AK152" s="51"/>
      <c r="AM152" s="51">
        <f>+'[9]Commercial Sales Model'!$Q196</f>
        <v>4171847.410721078</v>
      </c>
      <c r="AN152" s="52"/>
    </row>
    <row r="153" spans="1:40" x14ac:dyDescent="0.3">
      <c r="A153" s="2">
        <v>2022</v>
      </c>
      <c r="B153" s="2">
        <v>4</v>
      </c>
      <c r="C153" s="58"/>
      <c r="D153" s="58"/>
      <c r="E153" s="103">
        <f>+[2]Err!D269</f>
        <v>13246.5851331911</v>
      </c>
      <c r="F153" s="60"/>
      <c r="H153" s="83"/>
      <c r="I153" s="71"/>
      <c r="J153" s="71"/>
      <c r="K153" s="70">
        <f>+[3]Err!$D269</f>
        <v>1333.50038203504</v>
      </c>
      <c r="L153" s="84">
        <f>+[4]Err!$D269</f>
        <v>441363.56670823903</v>
      </c>
      <c r="M153" s="85">
        <f t="shared" si="16"/>
        <v>588558.48482178466</v>
      </c>
      <c r="N153" s="73"/>
      <c r="P153" s="102"/>
      <c r="Q153" s="89"/>
      <c r="R153" s="89"/>
      <c r="S153" s="112">
        <f>+[5]Err!$D269</f>
        <v>20237.749494440599</v>
      </c>
      <c r="T153" s="90">
        <f>+[6]Err!$D245</f>
        <v>102250.816621416</v>
      </c>
      <c r="U153" s="112">
        <f t="shared" si="17"/>
        <v>2069326.4123861999</v>
      </c>
      <c r="V153" s="91"/>
      <c r="X153" s="110"/>
      <c r="Y153" s="57"/>
      <c r="Z153" s="57"/>
      <c r="AA153" s="57">
        <f>+[7]Err!$D269</f>
        <v>355785.369257549</v>
      </c>
      <c r="AB153" s="57">
        <f>+[8]Err!$D233</f>
        <v>3184.61368036156</v>
      </c>
      <c r="AC153" s="103">
        <f t="shared" si="18"/>
        <v>1133038.9542100797</v>
      </c>
      <c r="AD153" s="103"/>
      <c r="AF153" s="96"/>
      <c r="AG153" s="96"/>
      <c r="AH153" s="112">
        <f t="shared" si="15"/>
        <v>3804170.4365512556</v>
      </c>
      <c r="AI153" s="128"/>
      <c r="AK153" s="51"/>
      <c r="AM153" s="51">
        <f>+'[9]Commercial Sales Model'!$Q197</f>
        <v>4281817.1492107725</v>
      </c>
      <c r="AN153" s="52"/>
    </row>
    <row r="154" spans="1:40" x14ac:dyDescent="0.3">
      <c r="A154" s="2">
        <v>2022</v>
      </c>
      <c r="B154" s="2">
        <v>5</v>
      </c>
      <c r="C154" s="58"/>
      <c r="D154" s="58"/>
      <c r="E154" s="103">
        <f>+[2]Err!D270</f>
        <v>13512.104802936299</v>
      </c>
      <c r="F154" s="60"/>
      <c r="H154" s="83"/>
      <c r="I154" s="71"/>
      <c r="J154" s="71"/>
      <c r="K154" s="70">
        <f>+[3]Err!$D270</f>
        <v>1431.2579257356099</v>
      </c>
      <c r="L154" s="84">
        <f>+[4]Err!$D270</f>
        <v>441620.53587321501</v>
      </c>
      <c r="M154" s="85">
        <f t="shared" si="16"/>
        <v>632072.8921361462</v>
      </c>
      <c r="N154" s="73"/>
      <c r="P154" s="102"/>
      <c r="Q154" s="89"/>
      <c r="R154" s="89"/>
      <c r="S154" s="112">
        <f>+[5]Err!$D270</f>
        <v>21415.460477075299</v>
      </c>
      <c r="T154" s="90">
        <f>+[6]Err!$D246</f>
        <v>102266.621011162</v>
      </c>
      <c r="U154" s="112">
        <f t="shared" si="17"/>
        <v>2190086.7803885783</v>
      </c>
      <c r="V154" s="91"/>
      <c r="X154" s="110"/>
      <c r="Y154" s="57"/>
      <c r="Z154" s="57"/>
      <c r="AA154" s="57">
        <f>+[7]Err!$D270</f>
        <v>370411.60520396603</v>
      </c>
      <c r="AB154" s="57">
        <f>+[8]Err!$D234</f>
        <v>3189.0949684412399</v>
      </c>
      <c r="AC154" s="103">
        <f t="shared" si="18"/>
        <v>1181277.7864082111</v>
      </c>
      <c r="AD154" s="103"/>
      <c r="AF154" s="96"/>
      <c r="AG154" s="96"/>
      <c r="AH154" s="112">
        <f t="shared" si="15"/>
        <v>4016949.563735872</v>
      </c>
      <c r="AI154" s="128"/>
      <c r="AK154" s="51"/>
      <c r="AM154" s="51">
        <f>+'[9]Commercial Sales Model'!$Q198</f>
        <v>4529549.5454023648</v>
      </c>
      <c r="AN154" s="52"/>
    </row>
    <row r="155" spans="1:40" x14ac:dyDescent="0.3">
      <c r="A155" s="2">
        <v>2022</v>
      </c>
      <c r="B155" s="2">
        <v>6</v>
      </c>
      <c r="C155" s="58"/>
      <c r="D155" s="58"/>
      <c r="E155" s="103">
        <f>+[2]Err!D271</f>
        <v>13387.413565336001</v>
      </c>
      <c r="F155" s="60"/>
      <c r="H155" s="83"/>
      <c r="I155" s="71"/>
      <c r="J155" s="71"/>
      <c r="K155" s="70">
        <f>+[3]Err!$D271</f>
        <v>1543.3522840258599</v>
      </c>
      <c r="L155" s="84">
        <f>+[4]Err!$D271</f>
        <v>441876.35742264299</v>
      </c>
      <c r="M155" s="85">
        <f t="shared" si="16"/>
        <v>681970.88548526331</v>
      </c>
      <c r="N155" s="73"/>
      <c r="P155" s="102"/>
      <c r="Q155" s="89"/>
      <c r="R155" s="89"/>
      <c r="S155" s="112">
        <f>+[5]Err!$D271</f>
        <v>22767.977722115</v>
      </c>
      <c r="T155" s="90">
        <f>+[6]Err!$D247</f>
        <v>102282.476265483</v>
      </c>
      <c r="U155" s="112">
        <f t="shared" si="17"/>
        <v>2328765.1409752732</v>
      </c>
      <c r="V155" s="91"/>
      <c r="X155" s="110"/>
      <c r="Y155" s="57"/>
      <c r="Z155" s="57"/>
      <c r="AA155" s="57">
        <f>+[7]Err!$D271</f>
        <v>388350.52715235698</v>
      </c>
      <c r="AB155" s="57">
        <f>+[8]Err!$D235</f>
        <v>3200.51094305266</v>
      </c>
      <c r="AC155" s="103">
        <f t="shared" si="18"/>
        <v>1242920.1118913877</v>
      </c>
      <c r="AD155" s="103"/>
      <c r="AF155" s="96"/>
      <c r="AG155" s="96"/>
      <c r="AH155" s="112">
        <f t="shared" si="15"/>
        <v>4267043.5519172605</v>
      </c>
      <c r="AI155" s="128"/>
      <c r="AK155" s="51"/>
      <c r="AM155" s="51">
        <f>+'[9]Commercial Sales Model'!$Q199</f>
        <v>4817999.887841953</v>
      </c>
      <c r="AN155" s="52"/>
    </row>
    <row r="156" spans="1:40" x14ac:dyDescent="0.3">
      <c r="A156" s="2">
        <v>2022</v>
      </c>
      <c r="B156" s="2">
        <v>7</v>
      </c>
      <c r="C156" s="58"/>
      <c r="D156" s="58"/>
      <c r="E156" s="103">
        <f>+[2]Err!D272</f>
        <v>13485.0442436863</v>
      </c>
      <c r="F156" s="60"/>
      <c r="H156" s="83"/>
      <c r="I156" s="71"/>
      <c r="J156" s="71"/>
      <c r="K156" s="70">
        <f>+[3]Err!$D272</f>
        <v>1610.68911172753</v>
      </c>
      <c r="L156" s="84">
        <f>+[4]Err!$D272</f>
        <v>442129.39612202102</v>
      </c>
      <c r="M156" s="85">
        <f t="shared" si="16"/>
        <v>712133.00430840731</v>
      </c>
      <c r="N156" s="73"/>
      <c r="P156" s="102"/>
      <c r="Q156" s="89"/>
      <c r="R156" s="89"/>
      <c r="S156" s="112">
        <f>+[5]Err!$D272</f>
        <v>23663.3166183104</v>
      </c>
      <c r="T156" s="90">
        <f>+[6]Err!$D248</f>
        <v>102298.596699482</v>
      </c>
      <c r="U156" s="112">
        <f t="shared" si="17"/>
        <v>2420724.0833086856</v>
      </c>
      <c r="V156" s="91"/>
      <c r="X156" s="110"/>
      <c r="Y156" s="57"/>
      <c r="Z156" s="57"/>
      <c r="AA156" s="57">
        <f>+[7]Err!$D272</f>
        <v>401035.92109249701</v>
      </c>
      <c r="AB156" s="57">
        <f>+[8]Err!$D236</f>
        <v>3210.6344446183102</v>
      </c>
      <c r="AC156" s="103">
        <f t="shared" si="18"/>
        <v>1287579.7417888017</v>
      </c>
      <c r="AD156" s="103"/>
      <c r="AF156" s="96"/>
      <c r="AG156" s="96"/>
      <c r="AH156" s="112">
        <f t="shared" si="15"/>
        <v>4433921.8736495804</v>
      </c>
      <c r="AI156" s="128"/>
      <c r="AK156" s="51"/>
      <c r="AM156" s="51">
        <f>+'[9]Commercial Sales Model'!$Q200</f>
        <v>5013725.3387192935</v>
      </c>
      <c r="AN156" s="52"/>
    </row>
    <row r="157" spans="1:40" x14ac:dyDescent="0.3">
      <c r="A157" s="2">
        <v>2022</v>
      </c>
      <c r="B157" s="2">
        <v>8</v>
      </c>
      <c r="C157" s="58"/>
      <c r="D157" s="58"/>
      <c r="E157" s="103">
        <f>+[2]Err!D273</f>
        <v>13401.2274341922</v>
      </c>
      <c r="F157" s="60"/>
      <c r="H157" s="83"/>
      <c r="I157" s="71"/>
      <c r="J157" s="71"/>
      <c r="K157" s="70">
        <f>+[3]Err!$D273</f>
        <v>1652.84703832485</v>
      </c>
      <c r="L157" s="84">
        <f>+[4]Err!$D273</f>
        <v>442387.26852383098</v>
      </c>
      <c r="M157" s="85">
        <f t="shared" si="16"/>
        <v>731198.48657223419</v>
      </c>
      <c r="N157" s="73"/>
      <c r="P157" s="102"/>
      <c r="Q157" s="89"/>
      <c r="R157" s="89"/>
      <c r="S157" s="112">
        <f>+[5]Err!$D273</f>
        <v>24145.177588343198</v>
      </c>
      <c r="T157" s="90">
        <f>+[6]Err!$D249</f>
        <v>102314.08448626001</v>
      </c>
      <c r="U157" s="112">
        <f t="shared" si="17"/>
        <v>2470391.7397094974</v>
      </c>
      <c r="V157" s="91"/>
      <c r="X157" s="110"/>
      <c r="Y157" s="57"/>
      <c r="Z157" s="57"/>
      <c r="AA157" s="57">
        <f>+[7]Err!$D273</f>
        <v>407564.56475702702</v>
      </c>
      <c r="AB157" s="57">
        <f>+[8]Err!$D237</f>
        <v>3214.4333069254499</v>
      </c>
      <c r="AC157" s="103">
        <f t="shared" si="18"/>
        <v>1310089.1116775619</v>
      </c>
      <c r="AD157" s="103"/>
      <c r="AF157" s="96"/>
      <c r="AG157" s="96"/>
      <c r="AH157" s="112">
        <f t="shared" si="15"/>
        <v>4525080.5653934851</v>
      </c>
      <c r="AI157" s="128"/>
      <c r="AK157" s="51"/>
      <c r="AM157" s="51">
        <f>+'[9]Commercial Sales Model'!$Q201</f>
        <v>5120470.503689222</v>
      </c>
      <c r="AN157" s="52"/>
    </row>
    <row r="158" spans="1:40" x14ac:dyDescent="0.3">
      <c r="A158" s="2">
        <v>2022</v>
      </c>
      <c r="B158" s="2">
        <v>9</v>
      </c>
      <c r="C158" s="58"/>
      <c r="D158" s="58"/>
      <c r="E158" s="103">
        <f>+[2]Err!D274</f>
        <v>13440.4135501981</v>
      </c>
      <c r="F158" s="60"/>
      <c r="H158" s="83"/>
      <c r="I158" s="71"/>
      <c r="J158" s="71"/>
      <c r="K158" s="70">
        <f>+[3]Err!$D274</f>
        <v>1607.5945326554499</v>
      </c>
      <c r="L158" s="84">
        <f>+[4]Err!$D274</f>
        <v>442643.29027136101</v>
      </c>
      <c r="M158" s="85">
        <f t="shared" si="16"/>
        <v>711590.93335685937</v>
      </c>
      <c r="N158" s="73"/>
      <c r="P158" s="102"/>
      <c r="Q158" s="89"/>
      <c r="R158" s="89"/>
      <c r="S158" s="112">
        <f>+[5]Err!$D274</f>
        <v>23715.933156866999</v>
      </c>
      <c r="T158" s="90">
        <f>+[6]Err!$D250</f>
        <v>102328.44299989101</v>
      </c>
      <c r="U158" s="112">
        <f t="shared" si="17"/>
        <v>2426814.5142316897</v>
      </c>
      <c r="V158" s="91"/>
      <c r="X158" s="110"/>
      <c r="Y158" s="57"/>
      <c r="Z158" s="57"/>
      <c r="AA158" s="57">
        <f>+[7]Err!$D274</f>
        <v>403710.993305952</v>
      </c>
      <c r="AB158" s="57">
        <f>+[8]Err!$D238</f>
        <v>3209.3797511081302</v>
      </c>
      <c r="AC158" s="103">
        <f t="shared" si="18"/>
        <v>1295661.8872158723</v>
      </c>
      <c r="AD158" s="103"/>
      <c r="AF158" s="96"/>
      <c r="AG158" s="96"/>
      <c r="AH158" s="112">
        <f t="shared" si="15"/>
        <v>4447507.7483546194</v>
      </c>
      <c r="AI158" s="128"/>
      <c r="AK158" s="51"/>
      <c r="AM158" s="51">
        <f>+'[9]Commercial Sales Model'!$Q202</f>
        <v>5036620.2747659069</v>
      </c>
      <c r="AN158" s="52"/>
    </row>
    <row r="159" spans="1:40" x14ac:dyDescent="0.3">
      <c r="A159" s="2">
        <v>2022</v>
      </c>
      <c r="B159" s="2">
        <v>10</v>
      </c>
      <c r="C159" s="58"/>
      <c r="D159" s="58"/>
      <c r="E159" s="103">
        <f>+[2]Err!D275</f>
        <v>13343.033497313399</v>
      </c>
      <c r="F159" s="60"/>
      <c r="H159" s="83"/>
      <c r="I159" s="71"/>
      <c r="J159" s="71"/>
      <c r="K159" s="70">
        <f>+[3]Err!$D275</f>
        <v>1521.5261209145201</v>
      </c>
      <c r="L159" s="84">
        <f>+[4]Err!$D275</f>
        <v>442907.11010828201</v>
      </c>
      <c r="M159" s="85">
        <f t="shared" si="16"/>
        <v>673894.73716851464</v>
      </c>
      <c r="N159" s="73"/>
      <c r="P159" s="102"/>
      <c r="Q159" s="89"/>
      <c r="R159" s="89"/>
      <c r="S159" s="112">
        <f>+[5]Err!$D275</f>
        <v>22667.195780776201</v>
      </c>
      <c r="T159" s="90">
        <f>+[6]Err!$D251</f>
        <v>102346.012877628</v>
      </c>
      <c r="U159" s="112">
        <f t="shared" si="17"/>
        <v>2319897.1112790359</v>
      </c>
      <c r="V159" s="91"/>
      <c r="X159" s="110"/>
      <c r="Y159" s="57"/>
      <c r="Z159" s="57"/>
      <c r="AA159" s="57">
        <f>+[7]Err!$D275</f>
        <v>390481.51809297601</v>
      </c>
      <c r="AB159" s="57">
        <f>+[8]Err!$D239</f>
        <v>3203.7378724487999</v>
      </c>
      <c r="AC159" s="103">
        <f t="shared" si="18"/>
        <v>1251000.4280057685</v>
      </c>
      <c r="AD159" s="103"/>
      <c r="AF159" s="96"/>
      <c r="AG159" s="96"/>
      <c r="AH159" s="112">
        <f t="shared" si="15"/>
        <v>4258135.309950632</v>
      </c>
      <c r="AI159" s="128"/>
      <c r="AK159" s="51"/>
      <c r="AM159" s="51">
        <f>+'[9]Commercial Sales Model'!$Q203</f>
        <v>4823373.0102331555</v>
      </c>
      <c r="AN159" s="52"/>
    </row>
    <row r="160" spans="1:40" x14ac:dyDescent="0.3">
      <c r="A160" s="2">
        <v>2022</v>
      </c>
      <c r="B160" s="2">
        <v>11</v>
      </c>
      <c r="C160" s="58"/>
      <c r="D160" s="58"/>
      <c r="E160" s="103">
        <f>+[2]Err!D276</f>
        <v>13428.142641766401</v>
      </c>
      <c r="F160" s="60"/>
      <c r="H160" s="83"/>
      <c r="I160" s="71"/>
      <c r="J160" s="71"/>
      <c r="K160" s="70">
        <f>+[3]Err!$D276</f>
        <v>1389.50156098191</v>
      </c>
      <c r="L160" s="84">
        <f>+[4]Err!$D276</f>
        <v>443148.61299589102</v>
      </c>
      <c r="M160" s="85">
        <f t="shared" si="16"/>
        <v>615755.6895047588</v>
      </c>
      <c r="N160" s="73"/>
      <c r="P160" s="102"/>
      <c r="Q160" s="89"/>
      <c r="R160" s="89"/>
      <c r="S160" s="112">
        <f>+[5]Err!$D276</f>
        <v>21044.782374282098</v>
      </c>
      <c r="T160" s="90">
        <f>+[6]Err!$D252</f>
        <v>102355.76339781399</v>
      </c>
      <c r="U160" s="112">
        <f t="shared" si="17"/>
        <v>2154054.7654605047</v>
      </c>
      <c r="V160" s="91"/>
      <c r="X160" s="110"/>
      <c r="Y160" s="57"/>
      <c r="Z160" s="57"/>
      <c r="AA160" s="57">
        <f>+[7]Err!$D276</f>
        <v>370162.93705951102</v>
      </c>
      <c r="AB160" s="57">
        <f>+[8]Err!$D240</f>
        <v>3200.51147470966</v>
      </c>
      <c r="AC160" s="103">
        <f t="shared" si="18"/>
        <v>1184710.7275711948</v>
      </c>
      <c r="AD160" s="103"/>
      <c r="AF160" s="96"/>
      <c r="AG160" s="96"/>
      <c r="AH160" s="112">
        <f t="shared" si="15"/>
        <v>3967949.3251782246</v>
      </c>
      <c r="AI160" s="128"/>
      <c r="AK160" s="51"/>
      <c r="AM160" s="51">
        <f>+'[9]Commercial Sales Model'!$Q204</f>
        <v>4495018.0142132053</v>
      </c>
      <c r="AN160" s="52"/>
    </row>
    <row r="161" spans="1:40" x14ac:dyDescent="0.3">
      <c r="A161" s="2">
        <v>2022</v>
      </c>
      <c r="B161" s="2">
        <v>12</v>
      </c>
      <c r="C161" s="58"/>
      <c r="D161" s="58"/>
      <c r="E161" s="103">
        <f>+[2]Err!D277</f>
        <v>13476.564501232</v>
      </c>
      <c r="F161" s="60">
        <f>SUM(E150:E161)</f>
        <v>160910.6118788349</v>
      </c>
      <c r="H161" s="83"/>
      <c r="I161" s="71"/>
      <c r="J161" s="71"/>
      <c r="K161" s="70">
        <f>+[3]Err!$D277</f>
        <v>1332.0997415510799</v>
      </c>
      <c r="L161" s="84">
        <f>+[4]Err!$D277</f>
        <v>443387.46475290903</v>
      </c>
      <c r="M161" s="85">
        <f t="shared" si="16"/>
        <v>590636.32720433862</v>
      </c>
      <c r="N161" s="73">
        <f>SUM(M150:M161)</f>
        <v>7635981.4194085915</v>
      </c>
      <c r="P161" s="102"/>
      <c r="Q161" s="89"/>
      <c r="R161" s="89"/>
      <c r="S161" s="112">
        <f>+[5]Err!$D277</f>
        <v>20698.012299811398</v>
      </c>
      <c r="T161" s="90">
        <f>+[6]Err!$D253</f>
        <v>102364.620846299</v>
      </c>
      <c r="U161" s="112">
        <f t="shared" si="17"/>
        <v>2118744.1813422269</v>
      </c>
      <c r="V161" s="91">
        <f>SUM(U150:U161)</f>
        <v>26489798.738735747</v>
      </c>
      <c r="X161" s="110"/>
      <c r="Y161" s="57"/>
      <c r="Z161" s="57"/>
      <c r="AA161" s="57">
        <f>+[7]Err!$D277</f>
        <v>368088.31454484502</v>
      </c>
      <c r="AB161" s="57">
        <f>+[8]Err!$D241</f>
        <v>3196.4731464298202</v>
      </c>
      <c r="AC161" s="103">
        <f t="shared" si="18"/>
        <v>1176584.4129572101</v>
      </c>
      <c r="AD161" s="103">
        <f>SUM(AC150:AC161)</f>
        <v>14391008.004245572</v>
      </c>
      <c r="AF161" s="96"/>
      <c r="AG161" s="96"/>
      <c r="AH161" s="112">
        <f t="shared" si="15"/>
        <v>3899441.4860050078</v>
      </c>
      <c r="AI161" s="128">
        <f>SUM(AH150:AH161)</f>
        <v>48677698.774268746</v>
      </c>
      <c r="AK161" s="51"/>
      <c r="AM161" s="51">
        <f>+'[9]Commercial Sales Model'!$Q205</f>
        <v>4440490.1191701964</v>
      </c>
      <c r="AN161" s="52">
        <f>SUM(AM150:AM161)</f>
        <v>55004358.040412769</v>
      </c>
    </row>
    <row r="162" spans="1:40" x14ac:dyDescent="0.3">
      <c r="A162" s="2">
        <v>2023</v>
      </c>
      <c r="B162" s="2">
        <v>1</v>
      </c>
      <c r="C162" s="58"/>
      <c r="D162" s="58"/>
      <c r="E162" s="103">
        <f>+[2]Err!D278</f>
        <v>13384.3729962905</v>
      </c>
      <c r="F162" s="61">
        <f>+F161/F149-1</f>
        <v>-7.4925878306708604E-5</v>
      </c>
      <c r="H162" s="83"/>
      <c r="I162" s="71"/>
      <c r="J162" s="71"/>
      <c r="K162" s="70">
        <f>+[3]Err!$D278</f>
        <v>1279.69040961982</v>
      </c>
      <c r="L162" s="84">
        <f>+[4]Err!$D278</f>
        <v>443614.51077094302</v>
      </c>
      <c r="M162" s="85">
        <f t="shared" si="16"/>
        <v>567689.23500176414</v>
      </c>
      <c r="N162" s="74">
        <f>+N161/N149-1</f>
        <v>3.9468363576402599E-3</v>
      </c>
      <c r="P162" s="102"/>
      <c r="Q162" s="89"/>
      <c r="R162" s="89"/>
      <c r="S162" s="112">
        <f>+[5]Err!$D278</f>
        <v>19507.341271602199</v>
      </c>
      <c r="T162" s="90">
        <f>+[6]Err!$D254</f>
        <v>102370.18263507901</v>
      </c>
      <c r="U162" s="112">
        <f t="shared" si="17"/>
        <v>1996970.0886987315</v>
      </c>
      <c r="V162" s="92">
        <f>+V161/V149-1</f>
        <v>8.5918339425750112E-4</v>
      </c>
      <c r="X162" s="110"/>
      <c r="Y162" s="57"/>
      <c r="Z162" s="57"/>
      <c r="AA162" s="57">
        <f>+[7]Err!$D278</f>
        <v>349672.50258830801</v>
      </c>
      <c r="AB162" s="57">
        <f>+[8]Err!$D242</f>
        <v>3184.5759770385598</v>
      </c>
      <c r="AC162" s="103">
        <f t="shared" si="18"/>
        <v>1113558.6515736792</v>
      </c>
      <c r="AD162" s="103">
        <f>+AD161/AD149-1</f>
        <v>2.3975328365732906E-4</v>
      </c>
      <c r="AF162" s="96"/>
      <c r="AG162" s="96"/>
      <c r="AH162" s="112">
        <f t="shared" si="15"/>
        <v>3691602.3482704656</v>
      </c>
      <c r="AI162" s="129">
        <f>+AI161/AI149-1</f>
        <v>1.1558045191513155E-3</v>
      </c>
      <c r="AK162" s="51"/>
      <c r="AM162" s="51">
        <f>+'[9]Commercial Sales Model'!$Q206</f>
        <v>4209066.6979715489</v>
      </c>
      <c r="AN162" s="3">
        <f>+AN161/AN149-1</f>
        <v>1.3128057539337323E-2</v>
      </c>
    </row>
    <row r="163" spans="1:40" x14ac:dyDescent="0.3">
      <c r="A163" s="2">
        <v>2023</v>
      </c>
      <c r="B163" s="2">
        <v>2</v>
      </c>
      <c r="C163" s="58"/>
      <c r="D163" s="58"/>
      <c r="E163" s="103">
        <f>+[2]Err!D279</f>
        <v>13317.0584454446</v>
      </c>
      <c r="F163" s="60"/>
      <c r="H163" s="83"/>
      <c r="I163" s="71"/>
      <c r="J163" s="71"/>
      <c r="K163" s="70">
        <f>+[3]Err!$D279</f>
        <v>1268.95371317529</v>
      </c>
      <c r="L163" s="84">
        <f>+[4]Err!$D279</f>
        <v>443868.36432974302</v>
      </c>
      <c r="M163" s="85">
        <f t="shared" si="16"/>
        <v>563248.40907726984</v>
      </c>
      <c r="N163" s="73"/>
      <c r="P163" s="102"/>
      <c r="Q163" s="89"/>
      <c r="R163" s="89"/>
      <c r="S163" s="112">
        <f>+[5]Err!$D279</f>
        <v>19391.315781621899</v>
      </c>
      <c r="T163" s="90">
        <f>+[6]Err!$D255</f>
        <v>102383.096912888</v>
      </c>
      <c r="U163" s="112">
        <f t="shared" si="17"/>
        <v>1985342.9629382093</v>
      </c>
      <c r="V163" s="91"/>
      <c r="X163" s="110"/>
      <c r="Y163" s="57"/>
      <c r="Z163" s="57"/>
      <c r="AA163" s="57">
        <f>+[7]Err!$D279</f>
        <v>346900.688541724</v>
      </c>
      <c r="AB163" s="57">
        <f>+[8]Err!$D243</f>
        <v>3184.2332795136699</v>
      </c>
      <c r="AC163" s="103">
        <f t="shared" si="18"/>
        <v>1104612.717140764</v>
      </c>
      <c r="AD163" s="103"/>
      <c r="AF163" s="96"/>
      <c r="AG163" s="96"/>
      <c r="AH163" s="112">
        <f t="shared" si="15"/>
        <v>3666521.1476016878</v>
      </c>
      <c r="AI163" s="128"/>
      <c r="AK163" s="51"/>
      <c r="AM163" s="51">
        <f>+'[9]Commercial Sales Model'!$Q207</f>
        <v>4173104.275276131</v>
      </c>
      <c r="AN163" s="52"/>
    </row>
    <row r="164" spans="1:40" x14ac:dyDescent="0.3">
      <c r="A164" s="2">
        <v>2023</v>
      </c>
      <c r="B164" s="2">
        <v>3</v>
      </c>
      <c r="C164" s="58"/>
      <c r="D164" s="58"/>
      <c r="E164" s="103">
        <f>+[2]Err!D280</f>
        <v>13486.814713403</v>
      </c>
      <c r="F164" s="60"/>
      <c r="H164" s="83"/>
      <c r="I164" s="71"/>
      <c r="J164" s="71"/>
      <c r="K164" s="70">
        <f>+[3]Err!$D280</f>
        <v>1291.8591632499499</v>
      </c>
      <c r="L164" s="84">
        <f>+[4]Err!$D280</f>
        <v>444125.18878602399</v>
      </c>
      <c r="M164" s="85">
        <f t="shared" si="16"/>
        <v>573747.19476333901</v>
      </c>
      <c r="N164" s="73"/>
      <c r="P164" s="102"/>
      <c r="Q164" s="89"/>
      <c r="R164" s="89"/>
      <c r="S164" s="112">
        <f>+[5]Err!$D280</f>
        <v>19676.533038498299</v>
      </c>
      <c r="T164" s="90">
        <f>+[6]Err!$D256</f>
        <v>102398.264947976</v>
      </c>
      <c r="U164" s="112">
        <f t="shared" si="17"/>
        <v>2014842.8433337521</v>
      </c>
      <c r="V164" s="91"/>
      <c r="X164" s="110"/>
      <c r="Y164" s="57"/>
      <c r="Z164" s="57"/>
      <c r="AA164" s="57">
        <f>+[7]Err!$D280</f>
        <v>349706.68187595502</v>
      </c>
      <c r="AB164" s="57">
        <f>+[8]Err!$D244</f>
        <v>3178.6274410074202</v>
      </c>
      <c r="AC164" s="103">
        <f t="shared" si="18"/>
        <v>1111587.2553145627</v>
      </c>
      <c r="AD164" s="103"/>
      <c r="AF164" s="96"/>
      <c r="AG164" s="96"/>
      <c r="AH164" s="112">
        <f t="shared" si="15"/>
        <v>3713664.1081250571</v>
      </c>
      <c r="AI164" s="128"/>
      <c r="AK164" s="51"/>
      <c r="AM164" s="51">
        <f>+'[9]Commercial Sales Model'!$Q208</f>
        <v>4227160.2231520414</v>
      </c>
      <c r="AN164" s="52"/>
    </row>
    <row r="165" spans="1:40" x14ac:dyDescent="0.3">
      <c r="A165" s="2">
        <v>2023</v>
      </c>
      <c r="B165" s="2">
        <v>4</v>
      </c>
      <c r="C165" s="58"/>
      <c r="D165" s="58"/>
      <c r="E165" s="103">
        <f>+[2]Err!D281</f>
        <v>13246.052158921901</v>
      </c>
      <c r="F165" s="60"/>
      <c r="H165" s="83"/>
      <c r="I165" s="71"/>
      <c r="J165" s="71"/>
      <c r="K165" s="70">
        <f>+[3]Err!$D281</f>
        <v>1330.2030555884601</v>
      </c>
      <c r="L165" s="84">
        <f>+[4]Err!$D281</f>
        <v>444393.88307836698</v>
      </c>
      <c r="M165" s="85">
        <f t="shared" si="16"/>
        <v>591134.10115566466</v>
      </c>
      <c r="N165" s="73"/>
      <c r="P165" s="102"/>
      <c r="Q165" s="89"/>
      <c r="R165" s="89"/>
      <c r="S165" s="112">
        <f>+[5]Err!$D281</f>
        <v>20231.2235821586</v>
      </c>
      <c r="T165" s="90">
        <f>+[6]Err!$D257</f>
        <v>102411.72595567</v>
      </c>
      <c r="U165" s="112">
        <f t="shared" si="17"/>
        <v>2071914.5252439149</v>
      </c>
      <c r="V165" s="91"/>
      <c r="X165" s="110"/>
      <c r="Y165" s="57"/>
      <c r="Z165" s="57"/>
      <c r="AA165" s="57">
        <f>+[7]Err!$D281</f>
        <v>356772.789709926</v>
      </c>
      <c r="AB165" s="57">
        <f>+[8]Err!$D245</f>
        <v>3177.8083862783401</v>
      </c>
      <c r="AC165" s="103">
        <f t="shared" si="18"/>
        <v>1133755.5631361215</v>
      </c>
      <c r="AD165" s="103"/>
      <c r="AF165" s="96"/>
      <c r="AG165" s="96"/>
      <c r="AH165" s="112">
        <f t="shared" si="15"/>
        <v>3810050.2416946231</v>
      </c>
      <c r="AI165" s="128"/>
      <c r="AK165" s="51"/>
      <c r="AM165" s="51">
        <f>+'[9]Commercial Sales Model'!$Q209</f>
        <v>4339362.378907539</v>
      </c>
      <c r="AN165" s="52"/>
    </row>
    <row r="166" spans="1:40" x14ac:dyDescent="0.3">
      <c r="A166" s="2">
        <v>2023</v>
      </c>
      <c r="B166" s="2">
        <v>5</v>
      </c>
      <c r="C166" s="58"/>
      <c r="D166" s="58"/>
      <c r="E166" s="103">
        <f>+[2]Err!D282</f>
        <v>13511.594344024699</v>
      </c>
      <c r="F166" s="60"/>
      <c r="H166" s="83"/>
      <c r="I166" s="71"/>
      <c r="J166" s="71"/>
      <c r="K166" s="70">
        <f>+[3]Err!$D282</f>
        <v>1428.0900272280401</v>
      </c>
      <c r="L166" s="84">
        <f>+[4]Err!$D282</f>
        <v>444630.08883608098</v>
      </c>
      <c r="M166" s="85">
        <f t="shared" si="16"/>
        <v>634971.79567232472</v>
      </c>
      <c r="N166" s="73"/>
      <c r="P166" s="102"/>
      <c r="Q166" s="89"/>
      <c r="R166" s="89"/>
      <c r="S166" s="112">
        <f>+[5]Err!$D282</f>
        <v>21409.591746964201</v>
      </c>
      <c r="T166" s="90">
        <f>+[6]Err!$D258</f>
        <v>102428.17771850601</v>
      </c>
      <c r="U166" s="112">
        <f t="shared" si="17"/>
        <v>2192945.4683387084</v>
      </c>
      <c r="V166" s="91"/>
      <c r="X166" s="110"/>
      <c r="Y166" s="57"/>
      <c r="Z166" s="57"/>
      <c r="AA166" s="57">
        <f>+[7]Err!$D282</f>
        <v>371397.73930568498</v>
      </c>
      <c r="AB166" s="57">
        <f>+[8]Err!$D246</f>
        <v>3182.2788843717199</v>
      </c>
      <c r="AC166" s="103">
        <f t="shared" si="18"/>
        <v>1181891.1834958741</v>
      </c>
      <c r="AD166" s="103"/>
      <c r="AF166" s="96"/>
      <c r="AG166" s="96"/>
      <c r="AH166" s="112">
        <f t="shared" si="15"/>
        <v>4023320.0418509319</v>
      </c>
      <c r="AI166" s="128"/>
      <c r="AK166" s="51"/>
      <c r="AM166" s="51">
        <f>+'[9]Commercial Sales Model'!$Q210</f>
        <v>4590310.7996465974</v>
      </c>
      <c r="AN166" s="52"/>
    </row>
    <row r="167" spans="1:40" x14ac:dyDescent="0.3">
      <c r="A167" s="2">
        <v>2023</v>
      </c>
      <c r="B167" s="2">
        <v>6</v>
      </c>
      <c r="C167" s="58"/>
      <c r="D167" s="58"/>
      <c r="E167" s="103">
        <f>+[2]Err!D283</f>
        <v>13386.938700709499</v>
      </c>
      <c r="F167" s="60"/>
      <c r="H167" s="83"/>
      <c r="I167" s="71"/>
      <c r="J167" s="71"/>
      <c r="K167" s="70">
        <f>+[3]Err!$D283</f>
        <v>1540.12271448518</v>
      </c>
      <c r="L167" s="84">
        <f>+[4]Err!$D283</f>
        <v>444857.976975478</v>
      </c>
      <c r="M167" s="85">
        <f t="shared" si="16"/>
        <v>685135.8750598589</v>
      </c>
      <c r="N167" s="73"/>
      <c r="P167" s="102"/>
      <c r="Q167" s="89"/>
      <c r="R167" s="89"/>
      <c r="S167" s="112">
        <f>+[5]Err!$D283</f>
        <v>22761.5948413263</v>
      </c>
      <c r="T167" s="90">
        <f>+[6]Err!$D259</f>
        <v>102443.856246457</v>
      </c>
      <c r="U167" s="112">
        <f t="shared" si="17"/>
        <v>2331785.5498649287</v>
      </c>
      <c r="V167" s="91"/>
      <c r="X167" s="110"/>
      <c r="Y167" s="57"/>
      <c r="Z167" s="57"/>
      <c r="AA167" s="57">
        <f>+[7]Err!$D283</f>
        <v>389318.49151148001</v>
      </c>
      <c r="AB167" s="57">
        <f>+[8]Err!$D247</f>
        <v>3193.66924093846</v>
      </c>
      <c r="AC167" s="103">
        <f t="shared" si="18"/>
        <v>1243354.4912687747</v>
      </c>
      <c r="AD167" s="103"/>
      <c r="AF167" s="96"/>
      <c r="AG167" s="96"/>
      <c r="AH167" s="112">
        <f t="shared" si="15"/>
        <v>4273662.8548942721</v>
      </c>
      <c r="AI167" s="128"/>
      <c r="AK167" s="51"/>
      <c r="AM167" s="51">
        <f>+'[9]Commercial Sales Model'!$Q211</f>
        <v>4882149.6129618371</v>
      </c>
      <c r="AN167" s="52"/>
    </row>
    <row r="168" spans="1:40" x14ac:dyDescent="0.3">
      <c r="A168" s="2">
        <v>2023</v>
      </c>
      <c r="B168" s="2">
        <v>7</v>
      </c>
      <c r="C168" s="58"/>
      <c r="D168" s="58"/>
      <c r="E168" s="103">
        <f>+[2]Err!D284</f>
        <v>13484.595125383201</v>
      </c>
      <c r="F168" s="60"/>
      <c r="H168" s="83"/>
      <c r="I168" s="71"/>
      <c r="J168" s="71"/>
      <c r="K168" s="70">
        <f>+[3]Err!$D284</f>
        <v>1607.5394142851001</v>
      </c>
      <c r="L168" s="84">
        <f>+[4]Err!$D284</f>
        <v>445082.78528878198</v>
      </c>
      <c r="M168" s="85">
        <f t="shared" si="16"/>
        <v>715488.11997150956</v>
      </c>
      <c r="N168" s="73"/>
      <c r="P168" s="102"/>
      <c r="Q168" s="89"/>
      <c r="R168" s="89"/>
      <c r="S168" s="112">
        <f>+[5]Err!$D284</f>
        <v>23657.2185382891</v>
      </c>
      <c r="T168" s="90">
        <f>+[6]Err!$D260</f>
        <v>102461.66682275</v>
      </c>
      <c r="U168" s="112">
        <f t="shared" si="17"/>
        <v>2423958.0438231626</v>
      </c>
      <c r="V168" s="91"/>
      <c r="X168" s="110"/>
      <c r="Y168" s="57"/>
      <c r="Z168" s="57"/>
      <c r="AA168" s="57">
        <f>+[7]Err!$D284</f>
        <v>401991.80792088999</v>
      </c>
      <c r="AB168" s="57">
        <f>+[8]Err!$D248</f>
        <v>3203.7698787302802</v>
      </c>
      <c r="AC168" s="103">
        <f t="shared" si="18"/>
        <v>1287889.2457132759</v>
      </c>
      <c r="AD168" s="103"/>
      <c r="AF168" s="96"/>
      <c r="AG168" s="96"/>
      <c r="AH168" s="112">
        <f t="shared" si="15"/>
        <v>4440820.0046333307</v>
      </c>
      <c r="AI168" s="128"/>
      <c r="AK168" s="51"/>
      <c r="AM168" s="51">
        <f>+'[9]Commercial Sales Model'!$Q212</f>
        <v>5080251.4919984965</v>
      </c>
      <c r="AN168" s="52"/>
    </row>
    <row r="169" spans="1:40" x14ac:dyDescent="0.3">
      <c r="A169" s="2">
        <v>2023</v>
      </c>
      <c r="B169" s="2">
        <v>8</v>
      </c>
      <c r="C169" s="58"/>
      <c r="D169" s="58"/>
      <c r="E169" s="103">
        <f>+[2]Err!D285</f>
        <v>13400.8083627301</v>
      </c>
      <c r="F169" s="60"/>
      <c r="H169" s="83"/>
      <c r="I169" s="71"/>
      <c r="J169" s="71"/>
      <c r="K169" s="70">
        <f>+[3]Err!$D285</f>
        <v>1649.48776479668</v>
      </c>
      <c r="L169" s="84">
        <f>+[4]Err!$D285</f>
        <v>445316.65137956297</v>
      </c>
      <c r="M169" s="85">
        <f t="shared" si="16"/>
        <v>734544.36791081773</v>
      </c>
      <c r="N169" s="73"/>
      <c r="P169" s="102"/>
      <c r="Q169" s="89"/>
      <c r="R169" s="89"/>
      <c r="S169" s="112">
        <f>+[5]Err!$D285</f>
        <v>24137.7514870833</v>
      </c>
      <c r="T169" s="90">
        <f>+[6]Err!$D261</f>
        <v>102473.78501237799</v>
      </c>
      <c r="U169" s="112">
        <f t="shared" si="17"/>
        <v>2473486.7565695816</v>
      </c>
      <c r="V169" s="91"/>
      <c r="X169" s="110"/>
      <c r="Y169" s="57"/>
      <c r="Z169" s="57"/>
      <c r="AA169" s="57">
        <f>+[7]Err!$D285</f>
        <v>408497.87725551298</v>
      </c>
      <c r="AB169" s="57">
        <f>+[8]Err!$D249</f>
        <v>3207.5593940552499</v>
      </c>
      <c r="AC169" s="103">
        <f t="shared" si="18"/>
        <v>1310281.203642549</v>
      </c>
      <c r="AD169" s="103"/>
      <c r="AF169" s="96"/>
      <c r="AG169" s="96"/>
      <c r="AH169" s="112">
        <f t="shared" si="15"/>
        <v>4531713.1364856781</v>
      </c>
      <c r="AI169" s="128"/>
      <c r="AK169" s="51"/>
      <c r="AM169" s="51">
        <f>+'[9]Commercial Sales Model'!$Q213</f>
        <v>5187809.7772213174</v>
      </c>
      <c r="AN169" s="52"/>
    </row>
    <row r="170" spans="1:40" x14ac:dyDescent="0.3">
      <c r="A170" s="2">
        <v>2023</v>
      </c>
      <c r="B170" s="2">
        <v>9</v>
      </c>
      <c r="C170" s="58"/>
      <c r="D170" s="58"/>
      <c r="E170" s="103">
        <f>+[2]Err!D286</f>
        <v>13440.018919222999</v>
      </c>
      <c r="F170" s="60"/>
      <c r="H170" s="83"/>
      <c r="I170" s="71"/>
      <c r="J170" s="71"/>
      <c r="K170" s="70">
        <f>+[3]Err!$D286</f>
        <v>1604.4479832146501</v>
      </c>
      <c r="L170" s="84">
        <f>+[4]Err!$D286</f>
        <v>445551.05799107801</v>
      </c>
      <c r="M170" s="85">
        <f t="shared" si="16"/>
        <v>714863.49641293869</v>
      </c>
      <c r="N170" s="73"/>
      <c r="P170" s="102"/>
      <c r="Q170" s="89"/>
      <c r="R170" s="89"/>
      <c r="S170" s="112">
        <f>+[5]Err!$D286</f>
        <v>23709.455811949101</v>
      </c>
      <c r="T170" s="90">
        <f>+[6]Err!$D262</f>
        <v>102485.86100285999</v>
      </c>
      <c r="U170" s="112">
        <f t="shared" si="17"/>
        <v>2429883.9927968662</v>
      </c>
      <c r="V170" s="91"/>
      <c r="X170" s="110"/>
      <c r="Y170" s="57"/>
      <c r="Z170" s="57"/>
      <c r="AA170" s="57">
        <f>+[7]Err!$D286</f>
        <v>404629.91624415002</v>
      </c>
      <c r="AB170" s="57">
        <f>+[8]Err!$D250</f>
        <v>3202.5154217733798</v>
      </c>
      <c r="AC170" s="103">
        <f t="shared" si="18"/>
        <v>1295833.5468827614</v>
      </c>
      <c r="AD170" s="103"/>
      <c r="AF170" s="96"/>
      <c r="AG170" s="96"/>
      <c r="AH170" s="112">
        <f t="shared" si="15"/>
        <v>4454021.0550117893</v>
      </c>
      <c r="AI170" s="128"/>
      <c r="AK170" s="51"/>
      <c r="AM170" s="51">
        <f>+'[9]Commercial Sales Model'!$Q214</f>
        <v>5102853.7734227637</v>
      </c>
      <c r="AN170" s="52"/>
    </row>
    <row r="171" spans="1:40" x14ac:dyDescent="0.3">
      <c r="A171" s="2">
        <v>2023</v>
      </c>
      <c r="B171" s="2">
        <v>10</v>
      </c>
      <c r="C171" s="58"/>
      <c r="D171" s="58"/>
      <c r="E171" s="103">
        <f>+[2]Err!D287</f>
        <v>13342.6656496101</v>
      </c>
      <c r="F171" s="60"/>
      <c r="H171" s="83"/>
      <c r="I171" s="71"/>
      <c r="J171" s="71"/>
      <c r="K171" s="70">
        <f>+[3]Err!$D287</f>
        <v>1518.31424221827</v>
      </c>
      <c r="L171" s="84">
        <f>+[4]Err!$D287</f>
        <v>445796.69107362698</v>
      </c>
      <c r="M171" s="85">
        <f t="shared" si="16"/>
        <v>676859.46519086615</v>
      </c>
      <c r="N171" s="73"/>
      <c r="P171" s="102"/>
      <c r="Q171" s="89"/>
      <c r="R171" s="89"/>
      <c r="S171" s="112">
        <f>+[5]Err!$D287</f>
        <v>22659.994904611402</v>
      </c>
      <c r="T171" s="90">
        <f>+[6]Err!$D263</f>
        <v>102493.247153066</v>
      </c>
      <c r="U171" s="112">
        <f t="shared" si="17"/>
        <v>2322496.4582455526</v>
      </c>
      <c r="V171" s="91"/>
      <c r="X171" s="110"/>
      <c r="Y171" s="57"/>
      <c r="Z171" s="57"/>
      <c r="AA171" s="57">
        <f>+[7]Err!$D287</f>
        <v>391364.47851869499</v>
      </c>
      <c r="AB171" s="57">
        <f>+[8]Err!$D251</f>
        <v>3196.88438861537</v>
      </c>
      <c r="AC171" s="103">
        <f t="shared" si="18"/>
        <v>1251146.9916350115</v>
      </c>
      <c r="AD171" s="103"/>
      <c r="AF171" s="96"/>
      <c r="AG171" s="96"/>
      <c r="AH171" s="112">
        <f t="shared" si="15"/>
        <v>4263845.5807210403</v>
      </c>
      <c r="AI171" s="128"/>
      <c r="AK171" s="51"/>
      <c r="AM171" s="51">
        <f>+'[9]Commercial Sales Model'!$Q215</f>
        <v>4886406.0947256172</v>
      </c>
      <c r="AN171" s="52"/>
    </row>
    <row r="172" spans="1:40" x14ac:dyDescent="0.3">
      <c r="A172" s="2">
        <v>2023</v>
      </c>
      <c r="B172" s="2">
        <v>11</v>
      </c>
      <c r="C172" s="58"/>
      <c r="D172" s="58"/>
      <c r="E172" s="103">
        <f>+[2]Err!D288</f>
        <v>13427.7950541762</v>
      </c>
      <c r="F172" s="60"/>
      <c r="H172" s="83"/>
      <c r="I172" s="71"/>
      <c r="J172" s="71"/>
      <c r="K172" s="70">
        <f>+[3]Err!$D288</f>
        <v>1386.4527185103</v>
      </c>
      <c r="L172" s="84">
        <f>+[4]Err!$D288</f>
        <v>446011.1174775</v>
      </c>
      <c r="M172" s="85">
        <f t="shared" si="16"/>
        <v>618373.32631249668</v>
      </c>
      <c r="N172" s="73"/>
      <c r="P172" s="102"/>
      <c r="Q172" s="89"/>
      <c r="R172" s="89"/>
      <c r="S172" s="112">
        <f>+[5]Err!$D288</f>
        <v>21038.571200011898</v>
      </c>
      <c r="T172" s="90">
        <f>+[6]Err!$D264</f>
        <v>102511.58188396601</v>
      </c>
      <c r="U172" s="112">
        <f t="shared" si="17"/>
        <v>2156697.214291669</v>
      </c>
      <c r="V172" s="91"/>
      <c r="X172" s="110"/>
      <c r="Y172" s="57"/>
      <c r="Z172" s="57"/>
      <c r="AA172" s="57">
        <f>+[7]Err!$D288</f>
        <v>371059.40251166699</v>
      </c>
      <c r="AB172" s="57">
        <f>+[8]Err!$D252</f>
        <v>3193.6636720909401</v>
      </c>
      <c r="AC172" s="103">
        <f t="shared" si="18"/>
        <v>1185038.9339892806</v>
      </c>
      <c r="AD172" s="103"/>
      <c r="AF172" s="96"/>
      <c r="AG172" s="96"/>
      <c r="AH172" s="112">
        <f t="shared" si="15"/>
        <v>3973537.2696476225</v>
      </c>
      <c r="AI172" s="128"/>
      <c r="AK172" s="51"/>
      <c r="AM172" s="51">
        <f>+'[9]Commercial Sales Model'!$Q216</f>
        <v>4553921.1313475035</v>
      </c>
      <c r="AN172" s="52"/>
    </row>
    <row r="173" spans="1:40" x14ac:dyDescent="0.3">
      <c r="A173" s="2">
        <v>2023</v>
      </c>
      <c r="B173" s="2">
        <v>12</v>
      </c>
      <c r="C173" s="58"/>
      <c r="D173" s="58"/>
      <c r="E173" s="103">
        <f>+[2]Err!D289</f>
        <v>13476.2369627962</v>
      </c>
      <c r="F173" s="60">
        <f>SUM(E162:E173)</f>
        <v>160904.95143271299</v>
      </c>
      <c r="H173" s="83"/>
      <c r="I173" s="71"/>
      <c r="J173" s="71"/>
      <c r="K173" s="70">
        <f>+[3]Err!$D289</f>
        <v>1329.2313425883799</v>
      </c>
      <c r="L173" s="84">
        <f>+[4]Err!$D289</f>
        <v>446220.48696223099</v>
      </c>
      <c r="M173" s="85">
        <f t="shared" si="16"/>
        <v>593130.25697524706</v>
      </c>
      <c r="N173" s="73">
        <f>SUM(M162:M173)</f>
        <v>7669185.6435040962</v>
      </c>
      <c r="P173" s="102"/>
      <c r="Q173" s="89"/>
      <c r="R173" s="89"/>
      <c r="S173" s="112">
        <f>+[5]Err!$D289</f>
        <v>20692.92200744</v>
      </c>
      <c r="T173" s="90">
        <f>+[6]Err!$D265</f>
        <v>102531.51978771</v>
      </c>
      <c r="U173" s="112">
        <f t="shared" si="17"/>
        <v>2121676.742271374</v>
      </c>
      <c r="V173" s="91">
        <f>SUM(U162:U173)</f>
        <v>26522000.646416452</v>
      </c>
      <c r="X173" s="110"/>
      <c r="Y173" s="57"/>
      <c r="Z173" s="57"/>
      <c r="AA173" s="57">
        <f>+[7]Err!$D289</f>
        <v>369002.11064477701</v>
      </c>
      <c r="AB173" s="57">
        <f>+[8]Err!$D253</f>
        <v>3189.6327645654801</v>
      </c>
      <c r="AC173" s="103">
        <f t="shared" si="18"/>
        <v>1176981.2223063973</v>
      </c>
      <c r="AD173" s="103">
        <f>SUM(AC162:AC173)</f>
        <v>14395931.006099051</v>
      </c>
      <c r="AF173" s="96"/>
      <c r="AG173" s="96"/>
      <c r="AH173" s="112">
        <f t="shared" si="15"/>
        <v>3905264.4585158145</v>
      </c>
      <c r="AI173" s="128">
        <f>SUM(AH162:AH173)</f>
        <v>48748022.247452311</v>
      </c>
      <c r="AK173" s="51"/>
      <c r="AM173" s="51">
        <f>+'[9]Commercial Sales Model'!$Q217</f>
        <v>4498831.9117789948</v>
      </c>
      <c r="AN173" s="52">
        <f>SUM(AM162:AM173)</f>
        <v>55731228.168410383</v>
      </c>
    </row>
    <row r="174" spans="1:40" x14ac:dyDescent="0.3">
      <c r="A174" s="2">
        <v>2024</v>
      </c>
      <c r="B174" s="2">
        <v>1</v>
      </c>
      <c r="C174" s="58"/>
      <c r="D174" s="58"/>
      <c r="E174" s="103">
        <f>+[2]Err!D290</f>
        <v>13384.067563409701</v>
      </c>
      <c r="F174" s="61">
        <f>+F173/F161-1</f>
        <v>-3.5177581241052636E-5</v>
      </c>
      <c r="H174" s="83"/>
      <c r="I174" s="71"/>
      <c r="J174" s="71"/>
      <c r="K174" s="70">
        <f>+[3]Err!$D290</f>
        <v>1284.1718802237399</v>
      </c>
      <c r="L174" s="84">
        <f>+[4]Err!$D290</f>
        <v>446414.84394362901</v>
      </c>
      <c r="M174" s="85">
        <f t="shared" si="16"/>
        <v>573273.38950687752</v>
      </c>
      <c r="N174" s="74">
        <f>+N173/N161-1</f>
        <v>4.3483898495495499E-3</v>
      </c>
      <c r="P174" s="102"/>
      <c r="Q174" s="89"/>
      <c r="R174" s="89"/>
      <c r="S174" s="112">
        <f>+[5]Err!$D290</f>
        <v>19540.757458608499</v>
      </c>
      <c r="T174" s="90">
        <f>+[6]Err!$D266</f>
        <v>102554.802096536</v>
      </c>
      <c r="U174" s="112">
        <f t="shared" si="17"/>
        <v>2003998.5139840045</v>
      </c>
      <c r="V174" s="92">
        <f>+V173/V161-1</f>
        <v>1.2156342899509731E-3</v>
      </c>
      <c r="X174" s="110"/>
      <c r="Y174" s="57"/>
      <c r="Z174" s="57"/>
      <c r="AA174" s="57">
        <f>+[7]Err!$D290</f>
        <v>350624.15069649002</v>
      </c>
      <c r="AB174" s="57">
        <f>+[8]Err!$D254</f>
        <v>3177.7598393216899</v>
      </c>
      <c r="AC174" s="103">
        <f t="shared" si="18"/>
        <v>1114199.344779582</v>
      </c>
      <c r="AD174" s="103">
        <f>+AD173/AD161-1</f>
        <v>3.4208874402863465E-4</v>
      </c>
      <c r="AF174" s="96"/>
      <c r="AG174" s="96"/>
      <c r="AH174" s="112">
        <f t="shared" si="15"/>
        <v>3704855.315833874</v>
      </c>
      <c r="AI174" s="129">
        <f>+AI173/AI161-1</f>
        <v>1.4446753843002647E-3</v>
      </c>
      <c r="AK174" s="51"/>
      <c r="AM174" s="51">
        <f>+'[9]Commercial Sales Model'!$Q218</f>
        <v>4274235.7133012526</v>
      </c>
      <c r="AN174" s="3">
        <f>+AN173/AN161-1</f>
        <v>1.3214773408746439E-2</v>
      </c>
    </row>
    <row r="175" spans="1:40" x14ac:dyDescent="0.3">
      <c r="A175" s="2">
        <v>2024</v>
      </c>
      <c r="B175" s="2">
        <v>2</v>
      </c>
      <c r="C175" s="58"/>
      <c r="D175" s="58"/>
      <c r="E175" s="103">
        <f>+[2]Err!D291</f>
        <v>13316.773106750101</v>
      </c>
      <c r="F175" s="60"/>
      <c r="H175" s="83"/>
      <c r="I175" s="71"/>
      <c r="J175" s="71"/>
      <c r="K175" s="70">
        <f>+[3]Err!$D291</f>
        <v>1273.3758650940399</v>
      </c>
      <c r="L175" s="84">
        <f>+[4]Err!$D291</f>
        <v>446642.64114394999</v>
      </c>
      <c r="M175" s="85">
        <f t="shared" si="16"/>
        <v>568743.95955456409</v>
      </c>
      <c r="N175" s="73"/>
      <c r="P175" s="102"/>
      <c r="Q175" s="89"/>
      <c r="R175" s="89"/>
      <c r="S175" s="112">
        <f>+[5]Err!$D291</f>
        <v>19424.289657509398</v>
      </c>
      <c r="T175" s="90">
        <f>+[6]Err!$D267</f>
        <v>102569.277807754</v>
      </c>
      <c r="U175" s="112">
        <f t="shared" si="17"/>
        <v>1992335.3620993642</v>
      </c>
      <c r="V175" s="91"/>
      <c r="X175" s="110"/>
      <c r="Y175" s="57"/>
      <c r="Z175" s="57"/>
      <c r="AA175" s="57">
        <f>+[7]Err!$D291</f>
        <v>347839.74022352998</v>
      </c>
      <c r="AB175" s="57">
        <f>+[8]Err!$D255</f>
        <v>3177.4166594578901</v>
      </c>
      <c r="AC175" s="103">
        <f t="shared" si="18"/>
        <v>1105231.785407749</v>
      </c>
      <c r="AD175" s="103"/>
      <c r="AF175" s="96"/>
      <c r="AG175" s="96"/>
      <c r="AH175" s="112">
        <f t="shared" si="15"/>
        <v>3679627.8801684277</v>
      </c>
      <c r="AI175" s="128"/>
      <c r="AK175" s="51"/>
      <c r="AM175" s="51">
        <f>+'[9]Commercial Sales Model'!$Q219</f>
        <v>4237545.6790443556</v>
      </c>
      <c r="AN175" s="52"/>
    </row>
    <row r="176" spans="1:40" x14ac:dyDescent="0.3">
      <c r="A176" s="2">
        <v>2024</v>
      </c>
      <c r="B176" s="2">
        <v>3</v>
      </c>
      <c r="C176" s="58"/>
      <c r="D176" s="58"/>
      <c r="E176" s="103">
        <f>+[2]Err!D292</f>
        <v>13486.5433843543</v>
      </c>
      <c r="F176" s="60"/>
      <c r="H176" s="83"/>
      <c r="I176" s="71"/>
      <c r="J176" s="71"/>
      <c r="K176" s="70">
        <f>+[3]Err!$D292</f>
        <v>1296.1720912281501</v>
      </c>
      <c r="L176" s="84">
        <f>+[4]Err!$D292</f>
        <v>446879.05239716399</v>
      </c>
      <c r="M176" s="85">
        <f t="shared" si="16"/>
        <v>579232.15587168606</v>
      </c>
      <c r="N176" s="73"/>
      <c r="P176" s="102"/>
      <c r="Q176" s="89"/>
      <c r="R176" s="89"/>
      <c r="S176" s="112">
        <f>+[5]Err!$D292</f>
        <v>19708.692483600498</v>
      </c>
      <c r="T176" s="90">
        <f>+[6]Err!$D268</f>
        <v>102581.15102639599</v>
      </c>
      <c r="U176" s="112">
        <f t="shared" si="17"/>
        <v>2021740.3601930181</v>
      </c>
      <c r="V176" s="91"/>
      <c r="X176" s="110"/>
      <c r="Y176" s="57"/>
      <c r="Z176" s="57"/>
      <c r="AA176" s="57">
        <f>+[7]Err!$D292</f>
        <v>350622.539663259</v>
      </c>
      <c r="AB176" s="57">
        <f>+[8]Err!$D256</f>
        <v>3171.8216074748302</v>
      </c>
      <c r="AC176" s="103">
        <f t="shared" si="18"/>
        <v>1112112.1473716258</v>
      </c>
      <c r="AD176" s="103"/>
      <c r="AF176" s="96"/>
      <c r="AG176" s="96"/>
      <c r="AH176" s="112">
        <f t="shared" si="15"/>
        <v>3726571.206820684</v>
      </c>
      <c r="AI176" s="128"/>
      <c r="AK176" s="51"/>
      <c r="AM176" s="51">
        <f>+'[9]Commercial Sales Model'!$Q220</f>
        <v>4291938.6499128267</v>
      </c>
      <c r="AN176" s="52"/>
    </row>
    <row r="177" spans="1:40" x14ac:dyDescent="0.3">
      <c r="A177" s="2">
        <v>2024</v>
      </c>
      <c r="B177" s="2">
        <v>4</v>
      </c>
      <c r="C177" s="58"/>
      <c r="D177" s="58"/>
      <c r="E177" s="103">
        <f>+[2]Err!D293</f>
        <v>13245.8019470952</v>
      </c>
      <c r="F177" s="60"/>
      <c r="H177" s="83"/>
      <c r="I177" s="71"/>
      <c r="J177" s="71"/>
      <c r="K177" s="70">
        <f>+[3]Err!$D293</f>
        <v>1334.36807016069</v>
      </c>
      <c r="L177" s="84">
        <f>+[4]Err!$D293</f>
        <v>447113.48452012701</v>
      </c>
      <c r="M177" s="85">
        <f t="shared" si="16"/>
        <v>596613.95748194342</v>
      </c>
      <c r="N177" s="73"/>
      <c r="P177" s="102"/>
      <c r="Q177" s="89"/>
      <c r="R177" s="89"/>
      <c r="S177" s="112">
        <f>+[5]Err!$D293</f>
        <v>20262.280107601</v>
      </c>
      <c r="T177" s="90">
        <f>+[6]Err!$D269</f>
        <v>102593.253795907</v>
      </c>
      <c r="U177" s="112">
        <f t="shared" si="17"/>
        <v>2078773.2455628673</v>
      </c>
      <c r="V177" s="91"/>
      <c r="X177" s="110"/>
      <c r="Y177" s="57"/>
      <c r="Z177" s="57"/>
      <c r="AA177" s="57">
        <f>+[7]Err!$D293</f>
        <v>357657.23782719101</v>
      </c>
      <c r="AB177" s="57">
        <f>+[8]Err!$D257</f>
        <v>3171.0030921951202</v>
      </c>
      <c r="AC177" s="103">
        <f t="shared" si="18"/>
        <v>1134132.2070959883</v>
      </c>
      <c r="AD177" s="103"/>
      <c r="AF177" s="96"/>
      <c r="AG177" s="96"/>
      <c r="AH177" s="112">
        <f t="shared" si="15"/>
        <v>3822765.2120878943</v>
      </c>
      <c r="AI177" s="128"/>
      <c r="AK177" s="51"/>
      <c r="AM177" s="51">
        <f>+'[9]Commercial Sales Model'!$Q221</f>
        <v>4405015.2385673393</v>
      </c>
      <c r="AN177" s="52"/>
    </row>
    <row r="178" spans="1:40" x14ac:dyDescent="0.3">
      <c r="A178" s="2">
        <v>2024</v>
      </c>
      <c r="B178" s="2">
        <v>5</v>
      </c>
      <c r="C178" s="58"/>
      <c r="D178" s="58"/>
      <c r="E178" s="103">
        <f>+[2]Err!D294</f>
        <v>13511.3547023306</v>
      </c>
      <c r="F178" s="60"/>
      <c r="H178" s="83"/>
      <c r="I178" s="71"/>
      <c r="J178" s="71"/>
      <c r="K178" s="70">
        <f>+[3]Err!$D294</f>
        <v>1432.22057330644</v>
      </c>
      <c r="L178" s="84">
        <f>+[4]Err!$D294</f>
        <v>447346.52914653299</v>
      </c>
      <c r="M178" s="85">
        <f t="shared" si="16"/>
        <v>640698.90244089358</v>
      </c>
      <c r="N178" s="73"/>
      <c r="P178" s="102"/>
      <c r="Q178" s="89"/>
      <c r="R178" s="89"/>
      <c r="S178" s="112">
        <f>+[5]Err!$D294</f>
        <v>21440.391257301999</v>
      </c>
      <c r="T178" s="90">
        <f>+[6]Err!$D270</f>
        <v>102605.784262733</v>
      </c>
      <c r="U178" s="112">
        <f t="shared" si="17"/>
        <v>2199908.1598553155</v>
      </c>
      <c r="V178" s="91"/>
      <c r="X178" s="110"/>
      <c r="Y178" s="57"/>
      <c r="Z178" s="57"/>
      <c r="AA178" s="57">
        <f>+[7]Err!$D294</f>
        <v>372274.86797809601</v>
      </c>
      <c r="AB178" s="57">
        <f>+[8]Err!$D258</f>
        <v>3175.4628003022099</v>
      </c>
      <c r="AC178" s="103">
        <f t="shared" si="18"/>
        <v>1182144.9947518602</v>
      </c>
      <c r="AD178" s="103"/>
      <c r="AF178" s="96"/>
      <c r="AG178" s="96"/>
      <c r="AH178" s="112">
        <f t="shared" si="15"/>
        <v>4036263.4117504</v>
      </c>
      <c r="AI178" s="128"/>
      <c r="AK178" s="51"/>
      <c r="AM178" s="51">
        <f>+'[9]Commercial Sales Model'!$Q222</f>
        <v>4659051.8342490448</v>
      </c>
      <c r="AN178" s="52"/>
    </row>
    <row r="179" spans="1:40" x14ac:dyDescent="0.3">
      <c r="A179" s="2">
        <v>2024</v>
      </c>
      <c r="B179" s="2">
        <v>6</v>
      </c>
      <c r="C179" s="58"/>
      <c r="D179" s="58"/>
      <c r="E179" s="103">
        <f>+[2]Err!D295</f>
        <v>13386.7157692237</v>
      </c>
      <c r="F179" s="60"/>
      <c r="H179" s="83"/>
      <c r="I179" s="71"/>
      <c r="J179" s="71"/>
      <c r="K179" s="70">
        <f>+[3]Err!$D295</f>
        <v>1544.25315261009</v>
      </c>
      <c r="L179" s="84">
        <f>+[4]Err!$D295</f>
        <v>447574.71171016601</v>
      </c>
      <c r="M179" s="85">
        <f t="shared" si="16"/>
        <v>691168.65958697605</v>
      </c>
      <c r="N179" s="73"/>
      <c r="P179" s="102"/>
      <c r="Q179" s="89"/>
      <c r="R179" s="89"/>
      <c r="S179" s="112">
        <f>+[5]Err!$D295</f>
        <v>22792.393546706498</v>
      </c>
      <c r="T179" s="90">
        <f>+[6]Err!$D271</f>
        <v>102618.643957062</v>
      </c>
      <c r="U179" s="112">
        <f t="shared" si="17"/>
        <v>2338924.5182987116</v>
      </c>
      <c r="V179" s="91"/>
      <c r="X179" s="110"/>
      <c r="Y179" s="57"/>
      <c r="Z179" s="57"/>
      <c r="AA179" s="57">
        <f>+[7]Err!$D295</f>
        <v>390195.597259779</v>
      </c>
      <c r="AB179" s="57">
        <f>+[8]Err!$D259</f>
        <v>3186.82753882425</v>
      </c>
      <c r="AC179" s="103">
        <f t="shared" si="18"/>
        <v>1243486.07487544</v>
      </c>
      <c r="AD179" s="103"/>
      <c r="AF179" s="96"/>
      <c r="AG179" s="96"/>
      <c r="AH179" s="112">
        <f t="shared" si="15"/>
        <v>4286965.9685303513</v>
      </c>
      <c r="AI179" s="128"/>
      <c r="AK179" s="51"/>
      <c r="AM179" s="51">
        <f>+'[9]Commercial Sales Model'!$Q223</f>
        <v>4954603.9215713665</v>
      </c>
      <c r="AN179" s="52"/>
    </row>
    <row r="180" spans="1:40" x14ac:dyDescent="0.3">
      <c r="A180" s="2">
        <v>2024</v>
      </c>
      <c r="B180" s="2">
        <v>7</v>
      </c>
      <c r="C180" s="58"/>
      <c r="D180" s="58"/>
      <c r="E180" s="103">
        <f>+[2]Err!D296</f>
        <v>13484.384280849799</v>
      </c>
      <c r="F180" s="60"/>
      <c r="H180" s="83"/>
      <c r="I180" s="71"/>
      <c r="J180" s="71"/>
      <c r="K180" s="70">
        <f>+[3]Err!$D296</f>
        <v>1611.68301114731</v>
      </c>
      <c r="L180" s="84">
        <f>+[4]Err!$D296</f>
        <v>447806.65614248801</v>
      </c>
      <c r="M180" s="85">
        <f t="shared" si="16"/>
        <v>721722.37998353317</v>
      </c>
      <c r="N180" s="73"/>
      <c r="P180" s="102"/>
      <c r="Q180" s="89"/>
      <c r="R180" s="89"/>
      <c r="S180" s="112">
        <f>+[5]Err!$D296</f>
        <v>23688.115362091801</v>
      </c>
      <c r="T180" s="90">
        <f>+[6]Err!$D272</f>
        <v>102632.631060253</v>
      </c>
      <c r="U180" s="112">
        <f t="shared" si="17"/>
        <v>2431173.6044702791</v>
      </c>
      <c r="V180" s="91"/>
      <c r="X180" s="110"/>
      <c r="Y180" s="57"/>
      <c r="Z180" s="57"/>
      <c r="AA180" s="57">
        <f>+[7]Err!$D296</f>
        <v>402871.70795003203</v>
      </c>
      <c r="AB180" s="57">
        <f>+[8]Err!$D260</f>
        <v>3196.9053128422502</v>
      </c>
      <c r="AC180" s="103">
        <f t="shared" si="18"/>
        <v>1287942.7035392888</v>
      </c>
      <c r="AD180" s="103"/>
      <c r="AF180" s="96"/>
      <c r="AG180" s="96"/>
      <c r="AH180" s="112">
        <f t="shared" si="15"/>
        <v>4454323.072273951</v>
      </c>
      <c r="AI180" s="128"/>
      <c r="AK180" s="51"/>
      <c r="AM180" s="51">
        <f>+'[9]Commercial Sales Model'!$Q224</f>
        <v>5155345.2193667935</v>
      </c>
      <c r="AN180" s="52"/>
    </row>
    <row r="181" spans="1:40" x14ac:dyDescent="0.3">
      <c r="A181" s="2">
        <v>2024</v>
      </c>
      <c r="B181" s="2">
        <v>8</v>
      </c>
      <c r="C181" s="58"/>
      <c r="D181" s="58"/>
      <c r="E181" s="103">
        <f>+[2]Err!D297</f>
        <v>13400.611624084</v>
      </c>
      <c r="F181" s="60"/>
      <c r="H181" s="83"/>
      <c r="I181" s="71"/>
      <c r="J181" s="71"/>
      <c r="K181" s="70">
        <f>+[3]Err!$D297</f>
        <v>1653.5841443847801</v>
      </c>
      <c r="L181" s="84">
        <f>+[4]Err!$D297</f>
        <v>448028.68633014499</v>
      </c>
      <c r="M181" s="85">
        <f t="shared" si="16"/>
        <v>740853.13194506976</v>
      </c>
      <c r="N181" s="73"/>
      <c r="P181" s="102"/>
      <c r="Q181" s="89"/>
      <c r="R181" s="89"/>
      <c r="S181" s="112">
        <f>+[5]Err!$D297</f>
        <v>24168.296234212801</v>
      </c>
      <c r="T181" s="90">
        <f>+[6]Err!$D273</f>
        <v>102642.744335083</v>
      </c>
      <c r="U181" s="112">
        <f t="shared" si="17"/>
        <v>2480700.2513828538</v>
      </c>
      <c r="V181" s="91"/>
      <c r="X181" s="110"/>
      <c r="Y181" s="57"/>
      <c r="Z181" s="57"/>
      <c r="AA181" s="57">
        <f>+[7]Err!$D297</f>
        <v>409367.75061404798</v>
      </c>
      <c r="AB181" s="57">
        <f>+[8]Err!$D261</f>
        <v>3200.6854811850499</v>
      </c>
      <c r="AC181" s="103">
        <f t="shared" si="18"/>
        <v>1310257.4158557656</v>
      </c>
      <c r="AD181" s="103"/>
      <c r="AF181" s="96"/>
      <c r="AG181" s="96"/>
      <c r="AH181" s="112">
        <f t="shared" si="15"/>
        <v>4545211.4108077735</v>
      </c>
      <c r="AI181" s="128"/>
      <c r="AK181" s="51"/>
      <c r="AM181" s="51">
        <f>+'[9]Commercial Sales Model'!$Q225</f>
        <v>5264045.1244587582</v>
      </c>
      <c r="AN181" s="52"/>
    </row>
    <row r="182" spans="1:40" x14ac:dyDescent="0.3">
      <c r="A182" s="2">
        <v>2024</v>
      </c>
      <c r="B182" s="2">
        <v>9</v>
      </c>
      <c r="C182" s="58"/>
      <c r="D182" s="58"/>
      <c r="E182" s="103">
        <f>+[2]Err!D298</f>
        <v>13439.833654487</v>
      </c>
      <c r="F182" s="60"/>
      <c r="H182" s="83"/>
      <c r="I182" s="71"/>
      <c r="J182" s="71"/>
      <c r="K182" s="70">
        <f>+[3]Err!$D298</f>
        <v>1608.5007015774099</v>
      </c>
      <c r="L182" s="84">
        <f>+[4]Err!$D298</f>
        <v>448249.242283481</v>
      </c>
      <c r="M182" s="85">
        <f t="shared" si="16"/>
        <v>721009.22069452156</v>
      </c>
      <c r="N182" s="73"/>
      <c r="P182" s="102"/>
      <c r="Q182" s="89"/>
      <c r="R182" s="89"/>
      <c r="S182" s="112">
        <f>+[5]Err!$D298</f>
        <v>23739.6749981635</v>
      </c>
      <c r="T182" s="90">
        <f>+[6]Err!$D274</f>
        <v>102653.158571956</v>
      </c>
      <c r="U182" s="112">
        <f t="shared" si="17"/>
        <v>2436952.6220331769</v>
      </c>
      <c r="V182" s="91"/>
      <c r="X182" s="110"/>
      <c r="Y182" s="57"/>
      <c r="Z182" s="57"/>
      <c r="AA182" s="57">
        <f>+[7]Err!$D298</f>
        <v>405490.51806524501</v>
      </c>
      <c r="AB182" s="57">
        <f>+[8]Err!$D262</f>
        <v>3195.6510924386298</v>
      </c>
      <c r="AC182" s="103">
        <f t="shared" si="18"/>
        <v>1295806.2170287061</v>
      </c>
      <c r="AD182" s="103"/>
      <c r="AF182" s="96"/>
      <c r="AG182" s="96"/>
      <c r="AH182" s="112">
        <f t="shared" si="15"/>
        <v>4467207.8934108913</v>
      </c>
      <c r="AI182" s="128"/>
      <c r="AK182" s="51"/>
      <c r="AM182" s="51">
        <f>+'[9]Commercial Sales Model'!$Q226</f>
        <v>5177813.7871799907</v>
      </c>
      <c r="AN182" s="52"/>
    </row>
    <row r="183" spans="1:40" x14ac:dyDescent="0.3">
      <c r="A183" s="2">
        <v>2024</v>
      </c>
      <c r="B183" s="2">
        <v>10</v>
      </c>
      <c r="C183" s="58"/>
      <c r="D183" s="58"/>
      <c r="E183" s="103">
        <f>+[2]Err!D299</f>
        <v>13342.492958635699</v>
      </c>
      <c r="F183" s="60"/>
      <c r="H183" s="83"/>
      <c r="I183" s="71"/>
      <c r="J183" s="71"/>
      <c r="K183" s="70">
        <f>+[3]Err!$D299</f>
        <v>1522.20088975056</v>
      </c>
      <c r="L183" s="84">
        <f>+[4]Err!$D299</f>
        <v>448466.28936758399</v>
      </c>
      <c r="M183" s="85">
        <f t="shared" si="16"/>
        <v>682655.7846984684</v>
      </c>
      <c r="N183" s="73"/>
      <c r="P183" s="102"/>
      <c r="Q183" s="89"/>
      <c r="R183" s="89"/>
      <c r="S183" s="112">
        <f>+[5]Err!$D299</f>
        <v>22688.975779919001</v>
      </c>
      <c r="T183" s="90">
        <f>+[6]Err!$D275</f>
        <v>102657.852264527</v>
      </c>
      <c r="U183" s="112">
        <f t="shared" si="17"/>
        <v>2329201.5236483561</v>
      </c>
      <c r="V183" s="91"/>
      <c r="X183" s="110"/>
      <c r="Y183" s="57"/>
      <c r="Z183" s="57"/>
      <c r="AA183" s="57">
        <f>+[7]Err!$D299</f>
        <v>392189.814908951</v>
      </c>
      <c r="AB183" s="57">
        <f>+[8]Err!$D263</f>
        <v>3190.0309047819501</v>
      </c>
      <c r="AC183" s="103">
        <f t="shared" si="18"/>
        <v>1251097.6301002665</v>
      </c>
      <c r="AD183" s="103"/>
      <c r="AF183" s="96"/>
      <c r="AG183" s="96"/>
      <c r="AH183" s="112">
        <f t="shared" si="15"/>
        <v>4276297.4314057268</v>
      </c>
      <c r="AI183" s="128"/>
      <c r="AK183" s="51"/>
      <c r="AM183" s="51">
        <f>+'[9]Commercial Sales Model'!$Q227</f>
        <v>4958023.2059357231</v>
      </c>
      <c r="AN183" s="52"/>
    </row>
    <row r="184" spans="1:40" x14ac:dyDescent="0.3">
      <c r="A184" s="2">
        <v>2024</v>
      </c>
      <c r="B184" s="2">
        <v>11</v>
      </c>
      <c r="C184" s="58"/>
      <c r="D184" s="58"/>
      <c r="E184" s="103">
        <f>+[2]Err!D300</f>
        <v>13427.6318745801</v>
      </c>
      <c r="F184" s="60"/>
      <c r="H184" s="83"/>
      <c r="I184" s="71"/>
      <c r="J184" s="71"/>
      <c r="K184" s="70">
        <f>+[3]Err!$D300</f>
        <v>1390.4568307985301</v>
      </c>
      <c r="L184" s="84">
        <f>+[4]Err!$D300</f>
        <v>448687.203452822</v>
      </c>
      <c r="M184" s="85">
        <f t="shared" si="16"/>
        <v>623880.18693286611</v>
      </c>
      <c r="N184" s="73"/>
      <c r="P184" s="102"/>
      <c r="Q184" s="89"/>
      <c r="R184" s="89"/>
      <c r="S184" s="112">
        <f>+[5]Err!$D300</f>
        <v>21068.427953931201</v>
      </c>
      <c r="T184" s="90">
        <f>+[6]Err!$D276</f>
        <v>102675.845039914</v>
      </c>
      <c r="U184" s="112">
        <f t="shared" si="17"/>
        <v>2163218.6438324321</v>
      </c>
      <c r="V184" s="91"/>
      <c r="X184" s="110"/>
      <c r="Y184" s="57"/>
      <c r="Z184" s="57"/>
      <c r="AA184" s="57">
        <f>+[7]Err!$D300</f>
        <v>371909.68274796102</v>
      </c>
      <c r="AB184" s="57">
        <f>+[8]Err!$D264</f>
        <v>3186.8158694722201</v>
      </c>
      <c r="AC184" s="103">
        <f t="shared" si="18"/>
        <v>1185207.6789915808</v>
      </c>
      <c r="AD184" s="103"/>
      <c r="AF184" s="96"/>
      <c r="AG184" s="96"/>
      <c r="AH184" s="112">
        <f t="shared" si="15"/>
        <v>3985734.1416314589</v>
      </c>
      <c r="AI184" s="128"/>
      <c r="AK184" s="51"/>
      <c r="AM184" s="51">
        <f>+'[9]Commercial Sales Model'!$Q228</f>
        <v>4621705.5373790953</v>
      </c>
      <c r="AN184" s="52"/>
    </row>
    <row r="185" spans="1:40" x14ac:dyDescent="0.3">
      <c r="A185" s="2">
        <v>2024</v>
      </c>
      <c r="B185" s="2">
        <v>12</v>
      </c>
      <c r="C185" s="58"/>
      <c r="D185" s="58"/>
      <c r="E185" s="103">
        <f>+[2]Err!D301</f>
        <v>13476.083195540999</v>
      </c>
      <c r="F185" s="60">
        <f>SUM(E174:E185)</f>
        <v>160902.29406134121</v>
      </c>
      <c r="H185" s="83"/>
      <c r="I185" s="71"/>
      <c r="J185" s="71"/>
      <c r="K185" s="70">
        <f>+[3]Err!$D301</f>
        <v>1333.41397855387</v>
      </c>
      <c r="L185" s="84">
        <f>+[4]Err!$D301</f>
        <v>448911.75097186299</v>
      </c>
      <c r="M185" s="85">
        <f t="shared" si="16"/>
        <v>598585.20388297597</v>
      </c>
      <c r="N185" s="73">
        <f>SUM(M174:M185)</f>
        <v>7738436.932580376</v>
      </c>
      <c r="P185" s="102"/>
      <c r="Q185" s="89"/>
      <c r="R185" s="89"/>
      <c r="S185" s="112">
        <f>+[5]Err!$D301</f>
        <v>20724.109927200101</v>
      </c>
      <c r="T185" s="90">
        <f>+[6]Err!$D277</f>
        <v>102695.821671388</v>
      </c>
      <c r="U185" s="112">
        <f t="shared" si="17"/>
        <v>2128279.4973819833</v>
      </c>
      <c r="V185" s="91">
        <f>SUM(U174:U185)</f>
        <v>26605206.302742362</v>
      </c>
      <c r="X185" s="110"/>
      <c r="Y185" s="57"/>
      <c r="Z185" s="57"/>
      <c r="AA185" s="57">
        <f>+[7]Err!$D301</f>
        <v>369890.300695671</v>
      </c>
      <c r="AB185" s="57">
        <f>+[8]Err!$D265</f>
        <v>3182.79238270115</v>
      </c>
      <c r="AC185" s="103">
        <f t="shared" si="18"/>
        <v>1177284.0314892197</v>
      </c>
      <c r="AD185" s="103">
        <f>SUM(AC174:AC185)</f>
        <v>14398902.231287071</v>
      </c>
      <c r="AF185" s="96"/>
      <c r="AG185" s="96"/>
      <c r="AH185" s="112">
        <f t="shared" si="15"/>
        <v>3917624.8159497199</v>
      </c>
      <c r="AI185" s="128">
        <f>SUM(AH174:AH185)</f>
        <v>48903447.760671161</v>
      </c>
      <c r="AK185" s="51"/>
      <c r="AM185" s="51">
        <f>+'[9]Commercial Sales Model'!$Q229</f>
        <v>4566497.4142117668</v>
      </c>
      <c r="AN185" s="52">
        <f>SUM(AM174:AM185)</f>
        <v>56565821.32517831</v>
      </c>
    </row>
    <row r="186" spans="1:40" x14ac:dyDescent="0.3">
      <c r="A186" s="2">
        <v>2025</v>
      </c>
      <c r="B186" s="2">
        <v>1</v>
      </c>
      <c r="C186" s="58"/>
      <c r="D186" s="58"/>
      <c r="E186" s="103">
        <f>+[2]Err!D302</f>
        <v>13383.924173899901</v>
      </c>
      <c r="F186" s="61">
        <f>+F185/F173-1</f>
        <v>-1.6515162200581024E-5</v>
      </c>
      <c r="H186" s="83"/>
      <c r="I186" s="71"/>
      <c r="J186" s="71"/>
      <c r="K186" s="70">
        <f>+[3]Err!$D302</f>
        <v>1288.54853115993</v>
      </c>
      <c r="L186" s="84">
        <f>+[4]Err!$D302</f>
        <v>449121.46022818302</v>
      </c>
      <c r="M186" s="85">
        <f t="shared" si="16"/>
        <v>578714.7978894281</v>
      </c>
      <c r="N186" s="74">
        <f>+N185/N173-1</f>
        <v>9.0298099818377775E-3</v>
      </c>
      <c r="P186" s="102"/>
      <c r="Q186" s="89"/>
      <c r="R186" s="89"/>
      <c r="S186" s="112">
        <f>+[5]Err!$D302</f>
        <v>19573.392055389599</v>
      </c>
      <c r="T186" s="90">
        <f>+[6]Err!$D278</f>
        <v>102719.50583795601</v>
      </c>
      <c r="U186" s="112">
        <f t="shared" si="17"/>
        <v>2010569.1595021938</v>
      </c>
      <c r="V186" s="92">
        <f>+V185/V173-1</f>
        <v>3.1372315171538379E-3</v>
      </c>
      <c r="X186" s="110"/>
      <c r="Y186" s="57"/>
      <c r="Z186" s="57"/>
      <c r="AA186" s="57">
        <f>+[7]Err!$D302</f>
        <v>351553.540165196</v>
      </c>
      <c r="AB186" s="57">
        <f>+[8]Err!$D266</f>
        <v>3170.94370160482</v>
      </c>
      <c r="AC186" s="103">
        <f t="shared" si="18"/>
        <v>1114756.4839637054</v>
      </c>
      <c r="AD186" s="103">
        <f>+AD185/AD173-1</f>
        <v>2.0639340288330921E-4</v>
      </c>
      <c r="AF186" s="96"/>
      <c r="AG186" s="96"/>
      <c r="AH186" s="112">
        <f t="shared" si="15"/>
        <v>3717424.3655292271</v>
      </c>
      <c r="AI186" s="129">
        <f>+AI185/AI173-1</f>
        <v>3.1883450046421569E-3</v>
      </c>
      <c r="AK186" s="51"/>
      <c r="AM186" s="51">
        <f>+'[9]Commercial Sales Model'!$Q230</f>
        <v>4339683.1238491237</v>
      </c>
      <c r="AN186" s="3">
        <f>+AN185/AN173-1</f>
        <v>1.497532324688633E-2</v>
      </c>
    </row>
    <row r="187" spans="1:40" x14ac:dyDescent="0.3">
      <c r="A187" s="2">
        <v>2025</v>
      </c>
      <c r="B187" s="2">
        <v>2</v>
      </c>
      <c r="C187" s="58"/>
      <c r="D187" s="58"/>
      <c r="E187" s="103">
        <f>+[2]Err!D303</f>
        <v>13316.6391507222</v>
      </c>
      <c r="F187" s="60"/>
      <c r="H187" s="83"/>
      <c r="I187" s="71"/>
      <c r="J187" s="71"/>
      <c r="K187" s="70">
        <f>+[3]Err!$D303</f>
        <v>1277.8909691485201</v>
      </c>
      <c r="L187" s="84">
        <f>+[4]Err!$D303</f>
        <v>449361.28621068102</v>
      </c>
      <c r="M187" s="85">
        <f t="shared" si="16"/>
        <v>574234.7295335927</v>
      </c>
      <c r="N187" s="73"/>
      <c r="P187" s="102"/>
      <c r="Q187" s="89"/>
      <c r="R187" s="89"/>
      <c r="S187" s="112">
        <f>+[5]Err!$D303</f>
        <v>19457.956633101199</v>
      </c>
      <c r="T187" s="90">
        <f>+[6]Err!$D279</f>
        <v>102733.50043358799</v>
      </c>
      <c r="U187" s="112">
        <f t="shared" si="17"/>
        <v>1998983.9962034386</v>
      </c>
      <c r="V187" s="91"/>
      <c r="X187" s="110"/>
      <c r="Y187" s="57"/>
      <c r="Z187" s="57"/>
      <c r="AA187" s="57">
        <f>+[7]Err!$D303</f>
        <v>348798.53045366699</v>
      </c>
      <c r="AB187" s="57">
        <f>+[8]Err!$D267</f>
        <v>3170.6000394021198</v>
      </c>
      <c r="AC187" s="103">
        <f t="shared" si="18"/>
        <v>1105900.6343997982</v>
      </c>
      <c r="AD187" s="103"/>
      <c r="AF187" s="96"/>
      <c r="AG187" s="96"/>
      <c r="AH187" s="112">
        <f t="shared" si="15"/>
        <v>3692435.9992875522</v>
      </c>
      <c r="AI187" s="128"/>
      <c r="AK187" s="51"/>
      <c r="AM187" s="51">
        <f>+'[9]Commercial Sales Model'!$Q231</f>
        <v>4302979.7825906854</v>
      </c>
      <c r="AN187" s="52"/>
    </row>
    <row r="188" spans="1:40" x14ac:dyDescent="0.3">
      <c r="A188" s="2">
        <v>2025</v>
      </c>
      <c r="B188" s="2">
        <v>3</v>
      </c>
      <c r="C188" s="58"/>
      <c r="D188" s="58"/>
      <c r="E188" s="103">
        <f>+[2]Err!D304</f>
        <v>13486.416005339999</v>
      </c>
      <c r="F188" s="60"/>
      <c r="H188" s="83"/>
      <c r="I188" s="71"/>
      <c r="J188" s="71"/>
      <c r="K188" s="70">
        <f>+[3]Err!$D304</f>
        <v>1300.78696327796</v>
      </c>
      <c r="L188" s="84">
        <f>+[4]Err!$D304</f>
        <v>449605.664202107</v>
      </c>
      <c r="M188" s="85">
        <f t="shared" si="16"/>
        <v>584841.18661002896</v>
      </c>
      <c r="N188" s="73"/>
      <c r="P188" s="102"/>
      <c r="Q188" s="89"/>
      <c r="R188" s="89"/>
      <c r="S188" s="112">
        <f>+[5]Err!$D304</f>
        <v>19743.103381508001</v>
      </c>
      <c r="T188" s="90">
        <f>+[6]Err!$D280</f>
        <v>102744.48017949</v>
      </c>
      <c r="U188" s="112">
        <f t="shared" si="17"/>
        <v>2028494.8940629705</v>
      </c>
      <c r="V188" s="91"/>
      <c r="X188" s="110"/>
      <c r="Y188" s="57"/>
      <c r="Z188" s="57"/>
      <c r="AA188" s="57">
        <f>+[7]Err!$D304</f>
        <v>351602.51580142003</v>
      </c>
      <c r="AB188" s="57">
        <f>+[8]Err!$D268</f>
        <v>3165.0157739422302</v>
      </c>
      <c r="AC188" s="103">
        <f t="shared" si="18"/>
        <v>1112827.5086692667</v>
      </c>
      <c r="AD188" s="103"/>
      <c r="AF188" s="96"/>
      <c r="AG188" s="96"/>
      <c r="AH188" s="112">
        <f t="shared" si="15"/>
        <v>3739650.0053476063</v>
      </c>
      <c r="AI188" s="128"/>
      <c r="AK188" s="51"/>
      <c r="AM188" s="51">
        <f>+'[9]Commercial Sales Model'!$Q232</f>
        <v>4358400.2151244041</v>
      </c>
      <c r="AN188" s="52"/>
    </row>
    <row r="189" spans="1:40" x14ac:dyDescent="0.3">
      <c r="A189" s="2">
        <v>2025</v>
      </c>
      <c r="B189" s="2">
        <v>4</v>
      </c>
      <c r="C189" s="58"/>
      <c r="D189" s="58"/>
      <c r="E189" s="103">
        <f>+[2]Err!D305</f>
        <v>13245.684481840301</v>
      </c>
      <c r="F189" s="60"/>
      <c r="H189" s="83"/>
      <c r="I189" s="71"/>
      <c r="J189" s="71"/>
      <c r="K189" s="70">
        <f>+[3]Err!$D305</f>
        <v>1339.10167475974</v>
      </c>
      <c r="L189" s="84">
        <f>+[4]Err!$D305</f>
        <v>449850.00569347601</v>
      </c>
      <c r="M189" s="85">
        <f t="shared" si="16"/>
        <v>602394.8960148124</v>
      </c>
      <c r="N189" s="73"/>
      <c r="P189" s="102"/>
      <c r="Q189" s="89"/>
      <c r="R189" s="89"/>
      <c r="S189" s="112">
        <f>+[5]Err!$D305</f>
        <v>20297.576337449598</v>
      </c>
      <c r="T189" s="90">
        <f>+[6]Err!$D281</f>
        <v>102755.854067908</v>
      </c>
      <c r="U189" s="112">
        <f t="shared" si="17"/>
        <v>2085694.7920631936</v>
      </c>
      <c r="V189" s="91"/>
      <c r="X189" s="110"/>
      <c r="Y189" s="57"/>
      <c r="Z189" s="57"/>
      <c r="AA189" s="57">
        <f>+[7]Err!$D305</f>
        <v>358662.42702951003</v>
      </c>
      <c r="AB189" s="57">
        <f>+[8]Err!$D269</f>
        <v>3164.1977981118898</v>
      </c>
      <c r="AC189" s="103">
        <f t="shared" si="18"/>
        <v>1134878.8618722421</v>
      </c>
      <c r="AD189" s="103"/>
      <c r="AF189" s="96"/>
      <c r="AG189" s="96"/>
      <c r="AH189" s="112">
        <f t="shared" si="15"/>
        <v>3836214.2344320882</v>
      </c>
      <c r="AI189" s="128"/>
      <c r="AK189" s="51"/>
      <c r="AM189" s="51">
        <f>+'[9]Commercial Sales Model'!$Q233</f>
        <v>4473300.2045939164</v>
      </c>
      <c r="AN189" s="52"/>
    </row>
    <row r="190" spans="1:40" x14ac:dyDescent="0.3">
      <c r="A190" s="2">
        <v>2025</v>
      </c>
      <c r="B190" s="2">
        <v>5</v>
      </c>
      <c r="C190" s="58"/>
      <c r="D190" s="58"/>
      <c r="E190" s="103">
        <f>+[2]Err!D306</f>
        <v>13511.2421993644</v>
      </c>
      <c r="F190" s="60"/>
      <c r="H190" s="83"/>
      <c r="I190" s="71"/>
      <c r="J190" s="71"/>
      <c r="K190" s="70">
        <f>+[3]Err!$D306</f>
        <v>1437.08560881895</v>
      </c>
      <c r="L190" s="84">
        <f>+[4]Err!$D306</f>
        <v>450088.94067342603</v>
      </c>
      <c r="M190" s="85">
        <f t="shared" si="16"/>
        <v>646816.33933034667</v>
      </c>
      <c r="N190" s="73"/>
      <c r="P190" s="102"/>
      <c r="Q190" s="89"/>
      <c r="R190" s="89"/>
      <c r="S190" s="112">
        <f>+[5]Err!$D306</f>
        <v>21476.6675047321</v>
      </c>
      <c r="T190" s="90">
        <f>+[6]Err!$D282</f>
        <v>102767.14838352401</v>
      </c>
      <c r="U190" s="112">
        <f t="shared" si="17"/>
        <v>2207095.8762424123</v>
      </c>
      <c r="V190" s="91"/>
      <c r="X190" s="110"/>
      <c r="Y190" s="57"/>
      <c r="Z190" s="57"/>
      <c r="AA190" s="57">
        <f>+[7]Err!$D306</f>
        <v>373307.96676439099</v>
      </c>
      <c r="AB190" s="57">
        <f>+[8]Err!$D270</f>
        <v>3168.6467162326899</v>
      </c>
      <c r="AC190" s="103">
        <f t="shared" si="18"/>
        <v>1182881.0630314895</v>
      </c>
      <c r="AD190" s="103"/>
      <c r="AF190" s="96"/>
      <c r="AG190" s="96"/>
      <c r="AH190" s="112">
        <f t="shared" si="15"/>
        <v>4050304.5208036131</v>
      </c>
      <c r="AI190" s="128"/>
      <c r="AK190" s="51"/>
      <c r="AM190" s="51">
        <f>+'[9]Commercial Sales Model'!$Q234</f>
        <v>4730862.3433770053</v>
      </c>
      <c r="AN190" s="52"/>
    </row>
    <row r="191" spans="1:40" x14ac:dyDescent="0.3">
      <c r="A191" s="2">
        <v>2025</v>
      </c>
      <c r="B191" s="2">
        <v>6</v>
      </c>
      <c r="C191" s="58"/>
      <c r="D191" s="58"/>
      <c r="E191" s="103">
        <f>+[2]Err!D307</f>
        <v>13386.6111110861</v>
      </c>
      <c r="F191" s="60"/>
      <c r="H191" s="83"/>
      <c r="I191" s="71"/>
      <c r="J191" s="71"/>
      <c r="K191" s="70">
        <f>+[3]Err!$D307</f>
        <v>1549.2771947076601</v>
      </c>
      <c r="L191" s="84">
        <f>+[4]Err!$D307</f>
        <v>450325.66900890198</v>
      </c>
      <c r="M191" s="85">
        <f t="shared" si="16"/>
        <v>697679.28918696183</v>
      </c>
      <c r="N191" s="73"/>
      <c r="P191" s="102"/>
      <c r="Q191" s="89"/>
      <c r="R191" s="89"/>
      <c r="S191" s="112">
        <f>+[5]Err!$D307</f>
        <v>22829.855430337499</v>
      </c>
      <c r="T191" s="90">
        <f>+[6]Err!$D283</f>
        <v>102779.38970795</v>
      </c>
      <c r="U191" s="112">
        <f t="shared" si="17"/>
        <v>2346438.6082508164</v>
      </c>
      <c r="V191" s="91"/>
      <c r="X191" s="110"/>
      <c r="Y191" s="57"/>
      <c r="Z191" s="57"/>
      <c r="AA191" s="57">
        <f>+[7]Err!$D307</f>
        <v>391262.46137206402</v>
      </c>
      <c r="AB191" s="57">
        <f>+[8]Err!$D271</f>
        <v>3179.9858367100401</v>
      </c>
      <c r="AC191" s="103">
        <f t="shared" si="18"/>
        <v>1244209.0855994727</v>
      </c>
      <c r="AD191" s="103"/>
      <c r="AF191" s="96"/>
      <c r="AG191" s="96"/>
      <c r="AH191" s="112">
        <f t="shared" si="15"/>
        <v>4301713.5941483369</v>
      </c>
      <c r="AI191" s="128"/>
      <c r="AK191" s="51"/>
      <c r="AM191" s="51">
        <f>+'[9]Commercial Sales Model'!$Q235</f>
        <v>5030556.9999545505</v>
      </c>
      <c r="AN191" s="52"/>
    </row>
    <row r="192" spans="1:40" x14ac:dyDescent="0.3">
      <c r="A192" s="2">
        <v>2025</v>
      </c>
      <c r="B192" s="2">
        <v>7</v>
      </c>
      <c r="C192" s="58"/>
      <c r="D192" s="58"/>
      <c r="E192" s="103">
        <f>+[2]Err!D308</f>
        <v>13484.285297092099</v>
      </c>
      <c r="F192" s="60"/>
      <c r="H192" s="83"/>
      <c r="I192" s="71"/>
      <c r="J192" s="71"/>
      <c r="K192" s="70">
        <f>+[3]Err!$D308</f>
        <v>1616.7817585259399</v>
      </c>
      <c r="L192" s="84">
        <f>+[4]Err!$D308</f>
        <v>450557.82526129001</v>
      </c>
      <c r="M192" s="85">
        <f t="shared" si="16"/>
        <v>728453.67304357165</v>
      </c>
      <c r="N192" s="73"/>
      <c r="P192" s="102"/>
      <c r="Q192" s="89"/>
      <c r="R192" s="89"/>
      <c r="S192" s="112">
        <f>+[5]Err!$D308</f>
        <v>23726.1342873422</v>
      </c>
      <c r="T192" s="90">
        <f>+[6]Err!$D284</f>
        <v>102791.301193177</v>
      </c>
      <c r="U192" s="112">
        <f t="shared" si="17"/>
        <v>2438840.2156799561</v>
      </c>
      <c r="V192" s="91"/>
      <c r="X192" s="110"/>
      <c r="Y192" s="57"/>
      <c r="Z192" s="57"/>
      <c r="AA192" s="57">
        <f>+[7]Err!$D308</f>
        <v>403954.43585919897</v>
      </c>
      <c r="AB192" s="57">
        <f>+[8]Err!$D272</f>
        <v>3190.0407469542301</v>
      </c>
      <c r="AC192" s="103">
        <f t="shared" si="18"/>
        <v>1288631.1103037538</v>
      </c>
      <c r="AD192" s="103"/>
      <c r="AF192" s="96"/>
      <c r="AG192" s="96"/>
      <c r="AH192" s="112">
        <f t="shared" si="15"/>
        <v>4469409.2843243731</v>
      </c>
      <c r="AI192" s="128"/>
      <c r="AK192" s="51"/>
      <c r="AM192" s="51">
        <f>+'[9]Commercial Sales Model'!$Q236</f>
        <v>5233985.3337077722</v>
      </c>
      <c r="AN192" s="52"/>
    </row>
    <row r="193" spans="1:40" x14ac:dyDescent="0.3">
      <c r="A193" s="2">
        <v>2025</v>
      </c>
      <c r="B193" s="2">
        <v>8</v>
      </c>
      <c r="C193" s="58"/>
      <c r="D193" s="58"/>
      <c r="E193" s="103">
        <f>+[2]Err!D309</f>
        <v>13400.519262521801</v>
      </c>
      <c r="F193" s="60"/>
      <c r="H193" s="83"/>
      <c r="I193" s="71"/>
      <c r="J193" s="71"/>
      <c r="K193" s="70">
        <f>+[3]Err!$D309</f>
        <v>1658.97147064721</v>
      </c>
      <c r="L193" s="84">
        <f>+[4]Err!$D309</f>
        <v>450800.31378976599</v>
      </c>
      <c r="M193" s="85">
        <f t="shared" si="16"/>
        <v>747864.85953603184</v>
      </c>
      <c r="N193" s="73"/>
      <c r="P193" s="102"/>
      <c r="Q193" s="89"/>
      <c r="R193" s="89"/>
      <c r="S193" s="112">
        <f>+[5]Err!$D309</f>
        <v>24208.466954442902</v>
      </c>
      <c r="T193" s="90">
        <f>+[6]Err!$D285</f>
        <v>102803.67504499901</v>
      </c>
      <c r="U193" s="112">
        <f t="shared" si="17"/>
        <v>2488719.3701221449</v>
      </c>
      <c r="V193" s="91"/>
      <c r="X193" s="110"/>
      <c r="Y193" s="57"/>
      <c r="Z193" s="57"/>
      <c r="AA193" s="57">
        <f>+[7]Err!$D309</f>
        <v>410511.7587531</v>
      </c>
      <c r="AB193" s="57">
        <f>+[8]Err!$D273</f>
        <v>3193.8115683148399</v>
      </c>
      <c r="AC193" s="103">
        <f t="shared" si="18"/>
        <v>1311097.2040349215</v>
      </c>
      <c r="AD193" s="103"/>
      <c r="AF193" s="96"/>
      <c r="AG193" s="96"/>
      <c r="AH193" s="112">
        <f t="shared" si="15"/>
        <v>4561081.9529556204</v>
      </c>
      <c r="AI193" s="128"/>
      <c r="AK193" s="51"/>
      <c r="AM193" s="51">
        <f>+'[9]Commercial Sales Model'!$Q237</f>
        <v>5344850.4734122874</v>
      </c>
      <c r="AN193" s="52"/>
    </row>
    <row r="194" spans="1:40" x14ac:dyDescent="0.3">
      <c r="A194" s="2">
        <v>2025</v>
      </c>
      <c r="B194" s="2">
        <v>9</v>
      </c>
      <c r="C194" s="58"/>
      <c r="D194" s="58"/>
      <c r="E194" s="103">
        <f>+[2]Err!D310</f>
        <v>13439.7466795039</v>
      </c>
      <c r="F194" s="60"/>
      <c r="H194" s="83"/>
      <c r="I194" s="71"/>
      <c r="J194" s="71"/>
      <c r="K194" s="70">
        <f>+[3]Err!$D310</f>
        <v>1614.1657993118899</v>
      </c>
      <c r="L194" s="84">
        <f>+[4]Err!$D310</f>
        <v>451041.96946877602</v>
      </c>
      <c r="M194" s="85">
        <f t="shared" si="16"/>
        <v>728056.52117077587</v>
      </c>
      <c r="N194" s="73"/>
      <c r="P194" s="102"/>
      <c r="Q194" s="89"/>
      <c r="R194" s="89"/>
      <c r="S194" s="112">
        <f>+[5]Err!$D310</f>
        <v>23781.916927662802</v>
      </c>
      <c r="T194" s="90">
        <f>+[6]Err!$D286</f>
        <v>102815.147512724</v>
      </c>
      <c r="U194" s="112">
        <f t="shared" si="17"/>
        <v>2445141.297052999</v>
      </c>
      <c r="V194" s="91"/>
      <c r="X194" s="110"/>
      <c r="Y194" s="57"/>
      <c r="Z194" s="57"/>
      <c r="AA194" s="57">
        <f>+[7]Err!$D310</f>
        <v>406693.51146142301</v>
      </c>
      <c r="AB194" s="57">
        <f>+[8]Err!$D274</f>
        <v>3188.7867631038798</v>
      </c>
      <c r="AC194" s="103">
        <f t="shared" si="18"/>
        <v>1296858.8859884217</v>
      </c>
      <c r="AD194" s="103"/>
      <c r="AF194" s="96"/>
      <c r="AG194" s="96"/>
      <c r="AH194" s="112">
        <f t="shared" si="15"/>
        <v>4483496.4508916996</v>
      </c>
      <c r="AI194" s="128"/>
      <c r="AK194" s="51"/>
      <c r="AM194" s="51">
        <f>+'[9]Commercial Sales Model'!$Q238</f>
        <v>5258303.1157160774</v>
      </c>
      <c r="AN194" s="52"/>
    </row>
    <row r="195" spans="1:40" x14ac:dyDescent="0.3">
      <c r="A195" s="2">
        <v>2025</v>
      </c>
      <c r="B195" s="2">
        <v>10</v>
      </c>
      <c r="C195" s="58"/>
      <c r="D195" s="58"/>
      <c r="E195" s="103">
        <f>+[2]Err!D311</f>
        <v>13342.411886571401</v>
      </c>
      <c r="F195" s="60"/>
      <c r="H195" s="83"/>
      <c r="I195" s="71"/>
      <c r="J195" s="71"/>
      <c r="K195" s="70">
        <f>+[3]Err!$D311</f>
        <v>1528.35284841005</v>
      </c>
      <c r="L195" s="84">
        <f>+[4]Err!$D311</f>
        <v>451294.161285576</v>
      </c>
      <c r="M195" s="85">
        <f t="shared" si="16"/>
        <v>689736.71687163459</v>
      </c>
      <c r="N195" s="73"/>
      <c r="P195" s="102"/>
      <c r="Q195" s="89"/>
      <c r="R195" s="89"/>
      <c r="S195" s="112">
        <f>+[5]Err!$D311</f>
        <v>22734.847998927002</v>
      </c>
      <c r="T195" s="90">
        <f>+[6]Err!$D287</f>
        <v>102828.978491492</v>
      </c>
      <c r="U195" s="112">
        <f t="shared" si="17"/>
        <v>2337801.1958890045</v>
      </c>
      <c r="V195" s="91"/>
      <c r="X195" s="110"/>
      <c r="Y195" s="57"/>
      <c r="Z195" s="57"/>
      <c r="AA195" s="57">
        <f>+[7]Err!$D311</f>
        <v>393496.19407270203</v>
      </c>
      <c r="AB195" s="57">
        <f>+[8]Err!$D275</f>
        <v>3183.1774209485302</v>
      </c>
      <c r="AC195" s="103">
        <f t="shared" si="18"/>
        <v>1252568.2002014059</v>
      </c>
      <c r="AD195" s="103"/>
      <c r="AF195" s="96"/>
      <c r="AG195" s="96"/>
      <c r="AH195" s="112">
        <f t="shared" ref="AH195:AH258" si="19">+AC195+U195+M195+E195+AK195</f>
        <v>4293448.5248486158</v>
      </c>
      <c r="AI195" s="128"/>
      <c r="AK195" s="51"/>
      <c r="AM195" s="51">
        <f>+'[9]Commercial Sales Model'!$Q239</f>
        <v>5037135.1462099077</v>
      </c>
      <c r="AN195" s="52"/>
    </row>
    <row r="196" spans="1:40" x14ac:dyDescent="0.3">
      <c r="A196" s="2">
        <v>2025</v>
      </c>
      <c r="B196" s="2">
        <v>11</v>
      </c>
      <c r="C196" s="58"/>
      <c r="D196" s="58"/>
      <c r="E196" s="103">
        <f>+[2]Err!D312</f>
        <v>13427.5552677583</v>
      </c>
      <c r="F196" s="60"/>
      <c r="H196" s="83"/>
      <c r="I196" s="71"/>
      <c r="J196" s="71"/>
      <c r="K196" s="70">
        <f>+[3]Err!$D312</f>
        <v>1396.59660525768</v>
      </c>
      <c r="L196" s="84">
        <f>+[4]Err!$D312</f>
        <v>451517.264193371</v>
      </c>
      <c r="M196" s="85">
        <f t="shared" si="16"/>
        <v>630587.47838769702</v>
      </c>
      <c r="N196" s="73"/>
      <c r="P196" s="102"/>
      <c r="Q196" s="89"/>
      <c r="R196" s="89"/>
      <c r="S196" s="112">
        <f>+[5]Err!$D312</f>
        <v>21114.209321173599</v>
      </c>
      <c r="T196" s="90">
        <f>+[6]Err!$D288</f>
        <v>102837.03008067999</v>
      </c>
      <c r="U196" s="112">
        <f t="shared" si="17"/>
        <v>2171322.5790913035</v>
      </c>
      <c r="V196" s="91"/>
      <c r="X196" s="110"/>
      <c r="Y196" s="57"/>
      <c r="Z196" s="57"/>
      <c r="AA196" s="57">
        <f>+[7]Err!$D312</f>
        <v>373213.47457549401</v>
      </c>
      <c r="AB196" s="57">
        <f>+[8]Err!$D276</f>
        <v>3179.9680668535002</v>
      </c>
      <c r="AC196" s="103">
        <f t="shared" si="18"/>
        <v>1186806.9312695118</v>
      </c>
      <c r="AD196" s="103"/>
      <c r="AF196" s="96"/>
      <c r="AG196" s="96"/>
      <c r="AH196" s="112">
        <f t="shared" si="19"/>
        <v>4002144.5440162709</v>
      </c>
      <c r="AI196" s="128"/>
      <c r="AK196" s="51"/>
      <c r="AM196" s="51">
        <f>+'[9]Commercial Sales Model'!$Q240</f>
        <v>4696449.861485756</v>
      </c>
      <c r="AN196" s="52"/>
    </row>
    <row r="197" spans="1:40" x14ac:dyDescent="0.3">
      <c r="A197" s="2">
        <v>2025</v>
      </c>
      <c r="B197" s="2">
        <v>12</v>
      </c>
      <c r="C197" s="58"/>
      <c r="D197" s="58"/>
      <c r="E197" s="103">
        <f>+[2]Err!D313</f>
        <v>13476.011007467199</v>
      </c>
      <c r="F197" s="60">
        <f>SUM(E186:E197)</f>
        <v>160901.04652316758</v>
      </c>
      <c r="H197" s="83"/>
      <c r="I197" s="71"/>
      <c r="J197" s="71"/>
      <c r="K197" s="70">
        <f>+[3]Err!$D313</f>
        <v>1339.46514100732</v>
      </c>
      <c r="L197" s="84">
        <f>+[4]Err!$D313</f>
        <v>451736.93923173897</v>
      </c>
      <c r="M197" s="85">
        <f t="shared" si="16"/>
        <v>605085.88300625631</v>
      </c>
      <c r="N197" s="73">
        <f>SUM(M186:M197)</f>
        <v>7814466.370581137</v>
      </c>
      <c r="P197" s="102"/>
      <c r="Q197" s="89"/>
      <c r="R197" s="89"/>
      <c r="S197" s="112">
        <f>+[5]Err!$D313</f>
        <v>20769.230557015999</v>
      </c>
      <c r="T197" s="90">
        <f>+[6]Err!$D289</f>
        <v>102844.660434167</v>
      </c>
      <c r="U197" s="112">
        <f t="shared" si="17"/>
        <v>2136004.4641152355</v>
      </c>
      <c r="V197" s="91">
        <f>SUM(U186:U197)</f>
        <v>26695106.448275667</v>
      </c>
      <c r="X197" s="110"/>
      <c r="Y197" s="57"/>
      <c r="Z197" s="57"/>
      <c r="AA197" s="57">
        <f>+[7]Err!$D313</f>
        <v>371175.27560906101</v>
      </c>
      <c r="AB197" s="57">
        <f>+[8]Err!$D277</f>
        <v>3175.9520008368099</v>
      </c>
      <c r="AC197" s="103">
        <f t="shared" si="18"/>
        <v>1178834.8592317516</v>
      </c>
      <c r="AD197" s="103">
        <f>SUM(AC186:AC197)</f>
        <v>14410250.828565739</v>
      </c>
      <c r="AF197" s="96"/>
      <c r="AG197" s="96"/>
      <c r="AH197" s="112">
        <f t="shared" si="19"/>
        <v>3933401.2173607107</v>
      </c>
      <c r="AI197" s="128">
        <f>SUM(AH186:AH197)</f>
        <v>49080724.693945721</v>
      </c>
      <c r="AK197" s="51"/>
      <c r="AM197" s="51">
        <f>+'[9]Commercial Sales Model'!$Q241</f>
        <v>4640219.216264098</v>
      </c>
      <c r="AN197" s="52">
        <f>SUM(AM186:AM197)</f>
        <v>57446725.816285588</v>
      </c>
    </row>
    <row r="198" spans="1:40" x14ac:dyDescent="0.3">
      <c r="A198" s="2">
        <v>2026</v>
      </c>
      <c r="B198" s="2">
        <v>1</v>
      </c>
      <c r="C198" s="58"/>
      <c r="D198" s="58"/>
      <c r="E198" s="103">
        <f>+[2]Err!D314</f>
        <v>13383.8568577962</v>
      </c>
      <c r="F198" s="61">
        <f>+F197/F185-1</f>
        <v>-7.7533896014614356E-6</v>
      </c>
      <c r="H198" s="83"/>
      <c r="I198" s="71"/>
      <c r="J198" s="71"/>
      <c r="K198" s="70">
        <f>+[3]Err!$D314</f>
        <v>1294.3540046918699</v>
      </c>
      <c r="L198" s="84">
        <f>+[4]Err!$D314</f>
        <v>451938.83061325998</v>
      </c>
      <c r="M198" s="85">
        <f t="shared" si="16"/>
        <v>584968.83528003376</v>
      </c>
      <c r="N198" s="74">
        <f>+N197/N185-1</f>
        <v>9.8249089141841939E-3</v>
      </c>
      <c r="P198" s="102"/>
      <c r="Q198" s="89"/>
      <c r="R198" s="89"/>
      <c r="S198" s="112">
        <f>+[5]Err!$D314</f>
        <v>19616.680700200501</v>
      </c>
      <c r="T198" s="90">
        <f>+[6]Err!$D290</f>
        <v>102848.989761327</v>
      </c>
      <c r="U198" s="112">
        <f t="shared" si="17"/>
        <v>2017555.7924861421</v>
      </c>
      <c r="V198" s="92">
        <f>+V197/V185-1</f>
        <v>3.3790433537828068E-3</v>
      </c>
      <c r="X198" s="110"/>
      <c r="Y198" s="57"/>
      <c r="Z198" s="57"/>
      <c r="AA198" s="57">
        <f>+[7]Err!$D314</f>
        <v>352786.342607086</v>
      </c>
      <c r="AB198" s="57">
        <f>+[8]Err!$D278</f>
        <v>3164.1275638879602</v>
      </c>
      <c r="AC198" s="103">
        <f t="shared" si="18"/>
        <v>1116260.9908063023</v>
      </c>
      <c r="AD198" s="103">
        <f>+AD197/AD185-1</f>
        <v>7.8815711756186069E-4</v>
      </c>
      <c r="AF198" s="96"/>
      <c r="AG198" s="96"/>
      <c r="AH198" s="112">
        <f t="shared" si="19"/>
        <v>3732169.4754302744</v>
      </c>
      <c r="AI198" s="129">
        <f>+AI197/AI185-1</f>
        <v>3.6250395706687311E-3</v>
      </c>
      <c r="AK198" s="51"/>
      <c r="AM198" s="51">
        <f>+'[9]Commercial Sales Model'!$Q242</f>
        <v>4409793.2885498879</v>
      </c>
      <c r="AN198" s="3">
        <f>+AN197/AN185-1</f>
        <v>1.557308760785503E-2</v>
      </c>
    </row>
    <row r="199" spans="1:40" x14ac:dyDescent="0.3">
      <c r="A199" s="2">
        <v>2026</v>
      </c>
      <c r="B199" s="2">
        <v>2</v>
      </c>
      <c r="C199" s="58"/>
      <c r="D199" s="58"/>
      <c r="E199" s="103">
        <f>+[2]Err!D315</f>
        <v>13316.576263291399</v>
      </c>
      <c r="F199" s="60"/>
      <c r="H199" s="83"/>
      <c r="I199" s="71"/>
      <c r="J199" s="71"/>
      <c r="K199" s="70">
        <f>+[3]Err!$D315</f>
        <v>1283.83868112967</v>
      </c>
      <c r="L199" s="84">
        <f>+[4]Err!$D315</f>
        <v>452180.24419662397</v>
      </c>
      <c r="M199" s="85">
        <f t="shared" ref="M199:M262" si="20">+L199*K199/1000</f>
        <v>580526.48834228585</v>
      </c>
      <c r="N199" s="73"/>
      <c r="P199" s="102"/>
      <c r="Q199" s="89"/>
      <c r="R199" s="89"/>
      <c r="S199" s="112">
        <f>+[5]Err!$D315</f>
        <v>19502.305882128599</v>
      </c>
      <c r="T199" s="90">
        <f>+[6]Err!$D291</f>
        <v>102860.738247774</v>
      </c>
      <c r="U199" s="112">
        <f t="shared" ref="U199:U262" si="21">+T199*S199/1000</f>
        <v>2006021.5805696531</v>
      </c>
      <c r="V199" s="91"/>
      <c r="X199" s="110"/>
      <c r="Y199" s="57"/>
      <c r="Z199" s="57"/>
      <c r="AA199" s="57">
        <f>+[7]Err!$D315</f>
        <v>350061.53747862298</v>
      </c>
      <c r="AB199" s="57">
        <f>+[8]Err!$D279</f>
        <v>3163.78341934634</v>
      </c>
      <c r="AC199" s="103">
        <f t="shared" ref="AC199:AC262" si="22">+AB199*AA199/1000</f>
        <v>1107518.8880257546</v>
      </c>
      <c r="AD199" s="103"/>
      <c r="AF199" s="96"/>
      <c r="AG199" s="96"/>
      <c r="AH199" s="112">
        <f t="shared" si="19"/>
        <v>3707383.5332009853</v>
      </c>
      <c r="AI199" s="128"/>
      <c r="AK199" s="51"/>
      <c r="AM199" s="51">
        <f>+'[9]Commercial Sales Model'!$Q243</f>
        <v>4372946.9909845488</v>
      </c>
      <c r="AN199" s="52"/>
    </row>
    <row r="200" spans="1:40" x14ac:dyDescent="0.3">
      <c r="A200" s="2">
        <v>2026</v>
      </c>
      <c r="B200" s="2">
        <v>3</v>
      </c>
      <c r="C200" s="58"/>
      <c r="D200" s="58"/>
      <c r="E200" s="103">
        <f>+[2]Err!D316</f>
        <v>13486.356205575399</v>
      </c>
      <c r="F200" s="60"/>
      <c r="H200" s="83"/>
      <c r="I200" s="71"/>
      <c r="J200" s="71"/>
      <c r="K200" s="70">
        <f>+[3]Err!$D316</f>
        <v>1307.00093661749</v>
      </c>
      <c r="L200" s="84">
        <f>+[4]Err!$D316</f>
        <v>452431.26622910699</v>
      </c>
      <c r="M200" s="85">
        <f t="shared" si="20"/>
        <v>591328.08871647983</v>
      </c>
      <c r="N200" s="73"/>
      <c r="P200" s="102"/>
      <c r="Q200" s="89"/>
      <c r="R200" s="89"/>
      <c r="S200" s="112">
        <f>+[5]Err!$D316</f>
        <v>19789.4380143815</v>
      </c>
      <c r="T200" s="90">
        <f>+[6]Err!$D292</f>
        <v>102874.49790062899</v>
      </c>
      <c r="U200" s="112">
        <f t="shared" si="21"/>
        <v>2035828.4994651172</v>
      </c>
      <c r="V200" s="91"/>
      <c r="X200" s="110"/>
      <c r="Y200" s="57"/>
      <c r="Z200" s="57"/>
      <c r="AA200" s="57">
        <f>+[7]Err!$D316</f>
        <v>352922.063890766</v>
      </c>
      <c r="AB200" s="57">
        <f>+[8]Err!$D280</f>
        <v>3158.2099404096398</v>
      </c>
      <c r="AC200" s="103">
        <f t="shared" si="22"/>
        <v>1114601.9703697034</v>
      </c>
      <c r="AD200" s="103"/>
      <c r="AF200" s="96"/>
      <c r="AG200" s="96"/>
      <c r="AH200" s="112">
        <f t="shared" si="19"/>
        <v>3755244.9147568755</v>
      </c>
      <c r="AI200" s="128"/>
      <c r="AK200" s="51"/>
      <c r="AM200" s="51">
        <f>+'[9]Commercial Sales Model'!$Q244</f>
        <v>4429750.8633933738</v>
      </c>
      <c r="AN200" s="52"/>
    </row>
    <row r="201" spans="1:40" x14ac:dyDescent="0.3">
      <c r="A201" s="2">
        <v>2026</v>
      </c>
      <c r="B201" s="2">
        <v>4</v>
      </c>
      <c r="C201" s="58"/>
      <c r="D201" s="58"/>
      <c r="E201" s="103">
        <f>+[2]Err!D317</f>
        <v>13245.6293362213</v>
      </c>
      <c r="F201" s="60"/>
      <c r="H201" s="83"/>
      <c r="I201" s="71"/>
      <c r="J201" s="71"/>
      <c r="K201" s="70">
        <f>+[3]Err!$D317</f>
        <v>1345.5363134680699</v>
      </c>
      <c r="L201" s="84">
        <f>+[4]Err!$D317</f>
        <v>452679.93343429797</v>
      </c>
      <c r="M201" s="85">
        <f t="shared" si="20"/>
        <v>609097.28881415655</v>
      </c>
      <c r="N201" s="73"/>
      <c r="P201" s="102"/>
      <c r="Q201" s="89"/>
      <c r="R201" s="89"/>
      <c r="S201" s="112">
        <f>+[5]Err!$D317</f>
        <v>20345.5563666409</v>
      </c>
      <c r="T201" s="90">
        <f>+[6]Err!$D293</f>
        <v>102887.12569677801</v>
      </c>
      <c r="U201" s="112">
        <f t="shared" si="21"/>
        <v>2093295.8152654644</v>
      </c>
      <c r="V201" s="91"/>
      <c r="X201" s="110"/>
      <c r="Y201" s="57"/>
      <c r="Z201" s="57"/>
      <c r="AA201" s="57">
        <f>+[7]Err!$D317</f>
        <v>360028.83379524201</v>
      </c>
      <c r="AB201" s="57">
        <f>+[8]Err!$D281</f>
        <v>3157.3925040286699</v>
      </c>
      <c r="AC201" s="103">
        <f t="shared" si="22"/>
        <v>1136752.341059281</v>
      </c>
      <c r="AD201" s="103"/>
      <c r="AF201" s="96"/>
      <c r="AG201" s="96"/>
      <c r="AH201" s="112">
        <f t="shared" si="19"/>
        <v>3852391.0744751226</v>
      </c>
      <c r="AI201" s="128"/>
      <c r="AK201" s="51"/>
      <c r="AM201" s="51">
        <f>+'[9]Commercial Sales Model'!$Q245</f>
        <v>4546643.5772153949</v>
      </c>
      <c r="AN201" s="52"/>
    </row>
    <row r="202" spans="1:40" x14ac:dyDescent="0.3">
      <c r="A202" s="2">
        <v>2026</v>
      </c>
      <c r="B202" s="2">
        <v>5</v>
      </c>
      <c r="C202" s="58"/>
      <c r="D202" s="58"/>
      <c r="E202" s="103">
        <f>+[2]Err!D318</f>
        <v>13511.1893833576</v>
      </c>
      <c r="F202" s="60"/>
      <c r="H202" s="83"/>
      <c r="I202" s="71"/>
      <c r="J202" s="71"/>
      <c r="K202" s="70">
        <f>+[3]Err!$D318</f>
        <v>1443.7530868710901</v>
      </c>
      <c r="L202" s="84">
        <f>+[4]Err!$D318</f>
        <v>452927.60405193898</v>
      </c>
      <c r="M202" s="85">
        <f t="shared" si="20"/>
        <v>653915.62647911371</v>
      </c>
      <c r="N202" s="73"/>
      <c r="P202" s="102"/>
      <c r="Q202" s="89"/>
      <c r="R202" s="89"/>
      <c r="S202" s="112">
        <f>+[5]Err!$D318</f>
        <v>21526.383705761298</v>
      </c>
      <c r="T202" s="90">
        <f>+[6]Err!$D294</f>
        <v>102901.48564755</v>
      </c>
      <c r="U202" s="112">
        <f t="shared" si="21"/>
        <v>2215096.8639420504</v>
      </c>
      <c r="V202" s="91"/>
      <c r="X202" s="110"/>
      <c r="Y202" s="57"/>
      <c r="Z202" s="57"/>
      <c r="AA202" s="57">
        <f>+[7]Err!$D318</f>
        <v>374723.81737135799</v>
      </c>
      <c r="AB202" s="57">
        <f>+[8]Err!$D282</f>
        <v>3161.8306321631699</v>
      </c>
      <c r="AC202" s="103">
        <f t="shared" si="22"/>
        <v>1184813.2443658772</v>
      </c>
      <c r="AD202" s="103"/>
      <c r="AF202" s="96"/>
      <c r="AG202" s="96"/>
      <c r="AH202" s="112">
        <f t="shared" si="19"/>
        <v>4067336.9241703991</v>
      </c>
      <c r="AI202" s="128"/>
      <c r="AK202" s="51"/>
      <c r="AM202" s="51">
        <f>+'[9]Commercial Sales Model'!$Q246</f>
        <v>4808137.6026827451</v>
      </c>
      <c r="AN202" s="52"/>
    </row>
    <row r="203" spans="1:40" x14ac:dyDescent="0.3">
      <c r="A203" s="2">
        <v>2026</v>
      </c>
      <c r="B203" s="2">
        <v>6</v>
      </c>
      <c r="C203" s="58"/>
      <c r="D203" s="58"/>
      <c r="E203" s="103">
        <f>+[2]Err!D319</f>
        <v>13386.561977937899</v>
      </c>
      <c r="F203" s="60"/>
      <c r="H203" s="83"/>
      <c r="I203" s="71"/>
      <c r="J203" s="71"/>
      <c r="K203" s="70">
        <f>+[3]Err!$D319</f>
        <v>1556.1369666149001</v>
      </c>
      <c r="L203" s="84">
        <f>+[4]Err!$D319</f>
        <v>453170.98737270798</v>
      </c>
      <c r="M203" s="85">
        <f t="shared" si="20"/>
        <v>705196.12564804498</v>
      </c>
      <c r="N203" s="73"/>
      <c r="P203" s="102"/>
      <c r="Q203" s="89"/>
      <c r="R203" s="89"/>
      <c r="S203" s="112">
        <f>+[5]Err!$D319</f>
        <v>22881.005474850299</v>
      </c>
      <c r="T203" s="90">
        <f>+[6]Err!$D295</f>
        <v>102915.193692815</v>
      </c>
      <c r="U203" s="112">
        <f t="shared" si="21"/>
        <v>2354803.1103305789</v>
      </c>
      <c r="V203" s="91"/>
      <c r="X203" s="110"/>
      <c r="Y203" s="57"/>
      <c r="Z203" s="57"/>
      <c r="AA203" s="57">
        <f>+[7]Err!$D319</f>
        <v>392719.14591494203</v>
      </c>
      <c r="AB203" s="57">
        <f>+[8]Err!$D283</f>
        <v>3173.1441345958401</v>
      </c>
      <c r="AC203" s="103">
        <f t="shared" si="22"/>
        <v>1246154.4544034863</v>
      </c>
      <c r="AD203" s="103"/>
      <c r="AF203" s="96"/>
      <c r="AG203" s="96"/>
      <c r="AH203" s="112">
        <f t="shared" si="19"/>
        <v>4319540.2523600478</v>
      </c>
      <c r="AI203" s="128"/>
      <c r="AK203" s="51"/>
      <c r="AM203" s="51">
        <f>+'[9]Commercial Sales Model'!$Q247</f>
        <v>5112182.9115226939</v>
      </c>
      <c r="AN203" s="52"/>
    </row>
    <row r="204" spans="1:40" x14ac:dyDescent="0.3">
      <c r="A204" s="2">
        <v>2026</v>
      </c>
      <c r="B204" s="2">
        <v>7</v>
      </c>
      <c r="C204" s="58"/>
      <c r="D204" s="58"/>
      <c r="E204" s="103">
        <f>+[2]Err!D320</f>
        <v>13484.2388278566</v>
      </c>
      <c r="F204" s="60"/>
      <c r="H204" s="83"/>
      <c r="I204" s="71"/>
      <c r="J204" s="71"/>
      <c r="K204" s="70">
        <f>+[3]Err!$D320</f>
        <v>1623.90414122986</v>
      </c>
      <c r="L204" s="84">
        <f>+[4]Err!$D320</f>
        <v>453416.34834690101</v>
      </c>
      <c r="M204" s="85">
        <f t="shared" si="20"/>
        <v>736304.68578185327</v>
      </c>
      <c r="N204" s="73"/>
      <c r="P204" s="102"/>
      <c r="Q204" s="89"/>
      <c r="R204" s="89"/>
      <c r="S204" s="112">
        <f>+[5]Err!$D320</f>
        <v>23779.242495205199</v>
      </c>
      <c r="T204" s="90">
        <f>+[6]Err!$D296</f>
        <v>102929.944952822</v>
      </c>
      <c r="U204" s="112">
        <f t="shared" si="21"/>
        <v>2447596.1210512766</v>
      </c>
      <c r="V204" s="91"/>
      <c r="X204" s="110"/>
      <c r="Y204" s="57"/>
      <c r="Z204" s="57"/>
      <c r="AA204" s="57">
        <f>+[7]Err!$D320</f>
        <v>405466.88626331597</v>
      </c>
      <c r="AB204" s="57">
        <f>+[8]Err!$D284</f>
        <v>3183.1761810662001</v>
      </c>
      <c r="AC204" s="103">
        <f t="shared" si="22"/>
        <v>1290672.5345644655</v>
      </c>
      <c r="AD204" s="103"/>
      <c r="AF204" s="96"/>
      <c r="AG204" s="96"/>
      <c r="AH204" s="112">
        <f t="shared" si="19"/>
        <v>4488057.5802254518</v>
      </c>
      <c r="AI204" s="128"/>
      <c r="AK204" s="51"/>
      <c r="AM204" s="51">
        <f>+'[9]Commercial Sales Model'!$Q248</f>
        <v>5318998.7089467226</v>
      </c>
      <c r="AN204" s="52"/>
    </row>
    <row r="205" spans="1:40" x14ac:dyDescent="0.3">
      <c r="A205" s="2">
        <v>2026</v>
      </c>
      <c r="B205" s="2">
        <v>8</v>
      </c>
      <c r="C205" s="58"/>
      <c r="D205" s="58"/>
      <c r="E205" s="103">
        <f>+[2]Err!D321</f>
        <v>13400.4759021637</v>
      </c>
      <c r="F205" s="60"/>
      <c r="H205" s="83"/>
      <c r="I205" s="71"/>
      <c r="J205" s="71"/>
      <c r="K205" s="70">
        <f>+[3]Err!$D321</f>
        <v>1666.1989699212299</v>
      </c>
      <c r="L205" s="84">
        <f>+[4]Err!$D321</f>
        <v>453657.23279258399</v>
      </c>
      <c r="M205" s="85">
        <f t="shared" si="20"/>
        <v>755883.21397631906</v>
      </c>
      <c r="N205" s="73"/>
      <c r="P205" s="102"/>
      <c r="Q205" s="89"/>
      <c r="R205" s="89"/>
      <c r="S205" s="112">
        <f>+[5]Err!$D321</f>
        <v>24262.358966390399</v>
      </c>
      <c r="T205" s="90">
        <f>+[6]Err!$D297</f>
        <v>102941.792285609</v>
      </c>
      <c r="U205" s="112">
        <f t="shared" si="21"/>
        <v>2497610.7170770434</v>
      </c>
      <c r="V205" s="91"/>
      <c r="X205" s="110"/>
      <c r="Y205" s="57"/>
      <c r="Z205" s="57"/>
      <c r="AA205" s="57">
        <f>+[7]Err!$D321</f>
        <v>412046.53084443102</v>
      </c>
      <c r="AB205" s="57">
        <f>+[8]Err!$D285</f>
        <v>3186.9376554446399</v>
      </c>
      <c r="AC205" s="103">
        <f t="shared" si="22"/>
        <v>1313166.6049434484</v>
      </c>
      <c r="AD205" s="103"/>
      <c r="AF205" s="96"/>
      <c r="AG205" s="96"/>
      <c r="AH205" s="112">
        <f t="shared" si="19"/>
        <v>4580061.011898974</v>
      </c>
      <c r="AI205" s="128"/>
      <c r="AK205" s="51"/>
      <c r="AM205" s="51">
        <f>+'[9]Commercial Sales Model'!$Q249</f>
        <v>5431532.3277810095</v>
      </c>
      <c r="AN205" s="52"/>
    </row>
    <row r="206" spans="1:40" x14ac:dyDescent="0.3">
      <c r="A206" s="2">
        <v>2026</v>
      </c>
      <c r="B206" s="2">
        <v>9</v>
      </c>
      <c r="C206" s="58"/>
      <c r="D206" s="58"/>
      <c r="E206" s="103">
        <f>+[2]Err!D322</f>
        <v>13439.7058479467</v>
      </c>
      <c r="F206" s="60"/>
      <c r="H206" s="83"/>
      <c r="I206" s="71"/>
      <c r="J206" s="71"/>
      <c r="K206" s="70">
        <f>+[3]Err!$D322</f>
        <v>1621.49473888836</v>
      </c>
      <c r="L206" s="84">
        <f>+[4]Err!$D322</f>
        <v>453895.69231783203</v>
      </c>
      <c r="M206" s="85">
        <f t="shared" si="20"/>
        <v>735989.47709745448</v>
      </c>
      <c r="N206" s="73"/>
      <c r="P206" s="102"/>
      <c r="Q206" s="89"/>
      <c r="R206" s="89"/>
      <c r="S206" s="112">
        <f>+[5]Err!$D322</f>
        <v>23836.565331521899</v>
      </c>
      <c r="T206" s="90">
        <f>+[6]Err!$D298</f>
        <v>102953.928373041</v>
      </c>
      <c r="U206" s="112">
        <f t="shared" si="21"/>
        <v>2454068.0398008181</v>
      </c>
      <c r="V206" s="91"/>
      <c r="X206" s="110"/>
      <c r="Y206" s="57"/>
      <c r="Z206" s="57"/>
      <c r="AA206" s="57">
        <f>+[7]Err!$D322</f>
        <v>408249.82457811001</v>
      </c>
      <c r="AB206" s="57">
        <f>+[8]Err!$D286</f>
        <v>3181.9224337691298</v>
      </c>
      <c r="AC206" s="103">
        <f t="shared" si="22"/>
        <v>1299019.2754074002</v>
      </c>
      <c r="AD206" s="103"/>
      <c r="AF206" s="96"/>
      <c r="AG206" s="96"/>
      <c r="AH206" s="112">
        <f t="shared" si="19"/>
        <v>4502516.4981536195</v>
      </c>
      <c r="AI206" s="128"/>
      <c r="AK206" s="51"/>
      <c r="AM206" s="51">
        <f>+'[9]Commercial Sales Model'!$Q250</f>
        <v>5344140.0997522539</v>
      </c>
      <c r="AN206" s="52"/>
    </row>
    <row r="207" spans="1:40" x14ac:dyDescent="0.3">
      <c r="A207" s="2">
        <v>2026</v>
      </c>
      <c r="B207" s="2">
        <v>10</v>
      </c>
      <c r="C207" s="58"/>
      <c r="D207" s="58"/>
      <c r="E207" s="103">
        <f>+[2]Err!D323</f>
        <v>13342.373826217499</v>
      </c>
      <c r="F207" s="60"/>
      <c r="H207" s="83"/>
      <c r="I207" s="71"/>
      <c r="J207" s="71"/>
      <c r="K207" s="70">
        <f>+[3]Err!$D323</f>
        <v>1535.7255739351699</v>
      </c>
      <c r="L207" s="84">
        <f>+[4]Err!$D323</f>
        <v>454142.35610737401</v>
      </c>
      <c r="M207" s="85">
        <f t="shared" si="20"/>
        <v>697438.03048126725</v>
      </c>
      <c r="N207" s="73"/>
      <c r="P207" s="102"/>
      <c r="Q207" s="89"/>
      <c r="R207" s="89"/>
      <c r="S207" s="112">
        <f>+[5]Err!$D323</f>
        <v>22789.822893703302</v>
      </c>
      <c r="T207" s="90">
        <f>+[6]Err!$D299</f>
        <v>102962.7640049</v>
      </c>
      <c r="U207" s="112">
        <f t="shared" si="21"/>
        <v>2346503.1563178408</v>
      </c>
      <c r="V207" s="91"/>
      <c r="X207" s="110"/>
      <c r="Y207" s="57"/>
      <c r="Z207" s="57"/>
      <c r="AA207" s="57">
        <f>+[7]Err!$D323</f>
        <v>395061.805212042</v>
      </c>
      <c r="AB207" s="57">
        <f>+[8]Err!$D287</f>
        <v>3176.3239371150999</v>
      </c>
      <c r="AC207" s="103">
        <f t="shared" si="22"/>
        <v>1254844.2685349118</v>
      </c>
      <c r="AD207" s="103"/>
      <c r="AF207" s="96"/>
      <c r="AG207" s="96"/>
      <c r="AH207" s="112">
        <f t="shared" si="19"/>
        <v>4312127.8291602377</v>
      </c>
      <c r="AI207" s="128"/>
      <c r="AK207" s="51"/>
      <c r="AM207" s="51">
        <f>+'[9]Commercial Sales Model'!$Q251</f>
        <v>5120259.8376805158</v>
      </c>
      <c r="AN207" s="52"/>
    </row>
    <row r="208" spans="1:40" x14ac:dyDescent="0.3">
      <c r="A208" s="2">
        <v>2026</v>
      </c>
      <c r="B208" s="2">
        <v>11</v>
      </c>
      <c r="C208" s="58"/>
      <c r="D208" s="58"/>
      <c r="E208" s="103">
        <f>+[2]Err!D324</f>
        <v>13427.519303671699</v>
      </c>
      <c r="F208" s="60"/>
      <c r="H208" s="83"/>
      <c r="I208" s="71"/>
      <c r="J208" s="71"/>
      <c r="K208" s="70">
        <f>+[3]Err!$D324</f>
        <v>1404.1786109703601</v>
      </c>
      <c r="L208" s="84">
        <f>+[4]Err!$D324</f>
        <v>454368.62242835801</v>
      </c>
      <c r="M208" s="85">
        <f t="shared" si="20"/>
        <v>638014.70110996766</v>
      </c>
      <c r="N208" s="73"/>
      <c r="P208" s="102"/>
      <c r="Q208" s="89"/>
      <c r="R208" s="89"/>
      <c r="S208" s="112">
        <f>+[5]Err!$D324</f>
        <v>21170.744718406</v>
      </c>
      <c r="T208" s="90">
        <f>+[6]Err!$D300</f>
        <v>102979.326961535</v>
      </c>
      <c r="U208" s="112">
        <f t="shared" si="21"/>
        <v>2180149.0423759217</v>
      </c>
      <c r="V208" s="91"/>
      <c r="X208" s="110"/>
      <c r="Y208" s="57"/>
      <c r="Z208" s="57"/>
      <c r="AA208" s="57">
        <f>+[7]Err!$D324</f>
        <v>374823.526728103</v>
      </c>
      <c r="AB208" s="57">
        <f>+[8]Err!$D288</f>
        <v>3173.1202642347698</v>
      </c>
      <c r="AC208" s="103">
        <f t="shared" si="22"/>
        <v>1189360.1281728863</v>
      </c>
      <c r="AD208" s="103"/>
      <c r="AF208" s="96"/>
      <c r="AG208" s="96"/>
      <c r="AH208" s="112">
        <f t="shared" si="19"/>
        <v>4020951.390962447</v>
      </c>
      <c r="AI208" s="128"/>
      <c r="AK208" s="51"/>
      <c r="AM208" s="51">
        <f>+'[9]Commercial Sales Model'!$Q252</f>
        <v>4775848.0820902595</v>
      </c>
      <c r="AN208" s="52"/>
    </row>
    <row r="209" spans="1:40" x14ac:dyDescent="0.3">
      <c r="A209" s="2">
        <v>2026</v>
      </c>
      <c r="B209" s="2">
        <v>12</v>
      </c>
      <c r="C209" s="58"/>
      <c r="D209" s="58"/>
      <c r="E209" s="103">
        <f>+[2]Err!D325</f>
        <v>13475.977117820299</v>
      </c>
      <c r="F209" s="60">
        <f>SUM(E198:E209)</f>
        <v>160900.46084985629</v>
      </c>
      <c r="H209" s="83"/>
      <c r="I209" s="71"/>
      <c r="J209" s="71"/>
      <c r="K209" s="70">
        <f>+[3]Err!$D325</f>
        <v>1347.24292192805</v>
      </c>
      <c r="L209" s="84">
        <f>+[4]Err!$D325</f>
        <v>454589.652010702</v>
      </c>
      <c r="M209" s="85">
        <f t="shared" si="20"/>
        <v>612442.6910531536</v>
      </c>
      <c r="N209" s="73">
        <f>SUM(M198:M209)</f>
        <v>7901105.2527801301</v>
      </c>
      <c r="P209" s="102"/>
      <c r="Q209" s="89"/>
      <c r="R209" s="89"/>
      <c r="S209" s="112">
        <f>+[5]Err!$D325</f>
        <v>20827.225756519001</v>
      </c>
      <c r="T209" s="90">
        <f>+[6]Err!$D301</f>
        <v>102996.68493883401</v>
      </c>
      <c r="U209" s="112">
        <f t="shared" si="21"/>
        <v>2145135.209394156</v>
      </c>
      <c r="V209" s="91">
        <f>SUM(U198:U209)</f>
        <v>26793663.948076066</v>
      </c>
      <c r="X209" s="110"/>
      <c r="Y209" s="57"/>
      <c r="Z209" s="57"/>
      <c r="AA209" s="57">
        <f>+[7]Err!$D325</f>
        <v>372826.90096895897</v>
      </c>
      <c r="AB209" s="57">
        <f>+[8]Err!$D289</f>
        <v>3169.1116189724698</v>
      </c>
      <c r="AC209" s="103">
        <f t="shared" si="22"/>
        <v>1181530.0637262263</v>
      </c>
      <c r="AD209" s="103">
        <f>SUM(AC198:AC209)</f>
        <v>14434694.764379742</v>
      </c>
      <c r="AF209" s="96"/>
      <c r="AG209" s="96"/>
      <c r="AH209" s="112">
        <f t="shared" si="19"/>
        <v>3952583.941291356</v>
      </c>
      <c r="AI209" s="128">
        <f>SUM(AH198:AH209)</f>
        <v>49290364.426085785</v>
      </c>
      <c r="AK209" s="51"/>
      <c r="AM209" s="51">
        <f>+'[9]Commercial Sales Model'!$Q253</f>
        <v>4719451.7875362337</v>
      </c>
      <c r="AN209" s="52">
        <f>SUM(AM198:AM209)</f>
        <v>58389686.078135647</v>
      </c>
    </row>
    <row r="210" spans="1:40" x14ac:dyDescent="0.3">
      <c r="A210" s="2">
        <v>2027</v>
      </c>
      <c r="B210" s="2">
        <v>1</v>
      </c>
      <c r="C210" s="58"/>
      <c r="D210" s="58"/>
      <c r="E210" s="103">
        <f>+[2]Err!D326</f>
        <v>13383.8252553601</v>
      </c>
      <c r="F210" s="61">
        <f>+F209/F197-1</f>
        <v>-3.6399596146097224E-6</v>
      </c>
      <c r="H210" s="83"/>
      <c r="I210" s="71"/>
      <c r="J210" s="71"/>
      <c r="K210" s="70">
        <f>+[3]Err!$D326</f>
        <v>1302.55887478774</v>
      </c>
      <c r="L210" s="84">
        <f>+[4]Err!$D326</f>
        <v>454811.14594164299</v>
      </c>
      <c r="M210" s="85">
        <f t="shared" si="20"/>
        <v>592418.2944986691</v>
      </c>
      <c r="N210" s="74">
        <f>+N209/N197-1</f>
        <v>1.1086986377618846E-2</v>
      </c>
      <c r="P210" s="102"/>
      <c r="Q210" s="89"/>
      <c r="R210" s="89"/>
      <c r="S210" s="112">
        <f>+[5]Err!$D326</f>
        <v>19677.860499806098</v>
      </c>
      <c r="T210" s="90">
        <f>+[6]Err!$D302</f>
        <v>103017.468108385</v>
      </c>
      <c r="U210" s="112">
        <f t="shared" si="21"/>
        <v>2027163.3664800236</v>
      </c>
      <c r="V210" s="92">
        <f>+V209/V197-1</f>
        <v>3.6919687880385688E-3</v>
      </c>
      <c r="X210" s="110"/>
      <c r="Y210" s="57"/>
      <c r="Z210" s="57"/>
      <c r="AA210" s="57">
        <f>+[7]Err!$D326</f>
        <v>354528.66109909798</v>
      </c>
      <c r="AB210" s="57">
        <f>+[8]Err!$D290</f>
        <v>3157.3114261710898</v>
      </c>
      <c r="AC210" s="103">
        <f t="shared" si="22"/>
        <v>1119357.3925933202</v>
      </c>
      <c r="AD210" s="103">
        <f>+AD209/AD197-1</f>
        <v>1.6962880178008621E-3</v>
      </c>
      <c r="AF210" s="96"/>
      <c r="AG210" s="96"/>
      <c r="AH210" s="112">
        <f t="shared" si="19"/>
        <v>3752322.878827373</v>
      </c>
      <c r="AI210" s="129">
        <f>+AI209/AI197-1</f>
        <v>4.2713251168828847E-3</v>
      </c>
      <c r="AK210" s="51"/>
      <c r="AM210" s="51">
        <f>+'[9]Commercial Sales Model'!$Q254</f>
        <v>4487375.8771101674</v>
      </c>
      <c r="AN210" s="3">
        <f>+AN209/AN197-1</f>
        <v>1.6414517075623136E-2</v>
      </c>
    </row>
    <row r="211" spans="1:40" x14ac:dyDescent="0.3">
      <c r="A211" s="2">
        <v>2027</v>
      </c>
      <c r="B211" s="2">
        <v>2</v>
      </c>
      <c r="C211" s="58"/>
      <c r="D211" s="58"/>
      <c r="E211" s="103">
        <f>+[2]Err!D327</f>
        <v>13316.5467399545</v>
      </c>
      <c r="F211" s="60"/>
      <c r="H211" s="83"/>
      <c r="I211" s="71"/>
      <c r="J211" s="71"/>
      <c r="K211" s="70">
        <f>+[3]Err!$D327</f>
        <v>1291.9374578842501</v>
      </c>
      <c r="L211" s="84">
        <f>+[4]Err!$D327</f>
        <v>455029.69883179403</v>
      </c>
      <c r="M211" s="85">
        <f t="shared" si="20"/>
        <v>587869.91237058386</v>
      </c>
      <c r="N211" s="73"/>
      <c r="P211" s="102"/>
      <c r="Q211" s="89"/>
      <c r="R211" s="89"/>
      <c r="S211" s="112">
        <f>+[5]Err!$D327</f>
        <v>19562.694594333199</v>
      </c>
      <c r="T211" s="90">
        <f>+[6]Err!$D303</f>
        <v>103029.689840363</v>
      </c>
      <c r="U211" s="112">
        <f t="shared" si="21"/>
        <v>2015538.3564958954</v>
      </c>
      <c r="V211" s="91"/>
      <c r="X211" s="110"/>
      <c r="Y211" s="57"/>
      <c r="Z211" s="57"/>
      <c r="AA211" s="57">
        <f>+[7]Err!$D327</f>
        <v>351781.32686435402</v>
      </c>
      <c r="AB211" s="57">
        <f>+[8]Err!$D291</f>
        <v>3156.9667992905602</v>
      </c>
      <c r="AC211" s="103">
        <f t="shared" si="22"/>
        <v>1110561.969521146</v>
      </c>
      <c r="AD211" s="103"/>
      <c r="AF211" s="96"/>
      <c r="AG211" s="96"/>
      <c r="AH211" s="112">
        <f t="shared" si="19"/>
        <v>3727286.7851275802</v>
      </c>
      <c r="AI211" s="128"/>
      <c r="AK211" s="51"/>
      <c r="AM211" s="51">
        <f>+'[9]Commercial Sales Model'!$Q255</f>
        <v>4449674.8367422521</v>
      </c>
      <c r="AN211" s="52"/>
    </row>
    <row r="212" spans="1:40" x14ac:dyDescent="0.3">
      <c r="A212" s="2">
        <v>2027</v>
      </c>
      <c r="B212" s="2">
        <v>3</v>
      </c>
      <c r="C212" s="58"/>
      <c r="D212" s="58"/>
      <c r="E212" s="103">
        <f>+[2]Err!D328</f>
        <v>13486.328131784199</v>
      </c>
      <c r="F212" s="60"/>
      <c r="H212" s="83"/>
      <c r="I212" s="71"/>
      <c r="J212" s="71"/>
      <c r="K212" s="70">
        <f>+[3]Err!$D328</f>
        <v>1314.88195250177</v>
      </c>
      <c r="L212" s="84">
        <f>+[4]Err!$D328</f>
        <v>455250.67637844302</v>
      </c>
      <c r="M212" s="85">
        <f t="shared" si="20"/>
        <v>598600.89823423862</v>
      </c>
      <c r="N212" s="73"/>
      <c r="P212" s="102"/>
      <c r="Q212" s="89"/>
      <c r="R212" s="89"/>
      <c r="S212" s="112">
        <f>+[5]Err!$D328</f>
        <v>19848.202987727302</v>
      </c>
      <c r="T212" s="90">
        <f>+[6]Err!$D304</f>
        <v>103039.694941136</v>
      </c>
      <c r="U212" s="112">
        <f t="shared" si="21"/>
        <v>2045152.7809851652</v>
      </c>
      <c r="V212" s="91"/>
      <c r="X212" s="110"/>
      <c r="Y212" s="57"/>
      <c r="Z212" s="57"/>
      <c r="AA212" s="57">
        <f>+[7]Err!$D328</f>
        <v>354595.61137544003</v>
      </c>
      <c r="AB212" s="57">
        <f>+[8]Err!$D292</f>
        <v>3151.4041068770398</v>
      </c>
      <c r="AC212" s="103">
        <f t="shared" si="22"/>
        <v>1117474.0659691365</v>
      </c>
      <c r="AD212" s="103"/>
      <c r="AF212" s="96"/>
      <c r="AG212" s="96"/>
      <c r="AH212" s="112">
        <f t="shared" si="19"/>
        <v>3774714.073320325</v>
      </c>
      <c r="AI212" s="128"/>
      <c r="AK212" s="51"/>
      <c r="AM212" s="51">
        <f>+'[9]Commercial Sales Model'!$Q256</f>
        <v>4506478.5423426824</v>
      </c>
      <c r="AN212" s="52"/>
    </row>
    <row r="213" spans="1:40" x14ac:dyDescent="0.3">
      <c r="A213" s="2">
        <v>2027</v>
      </c>
      <c r="B213" s="2">
        <v>4</v>
      </c>
      <c r="C213" s="58"/>
      <c r="D213" s="58"/>
      <c r="E213" s="103">
        <f>+[2]Err!D329</f>
        <v>13245.603447380399</v>
      </c>
      <c r="F213" s="60"/>
      <c r="H213" s="83"/>
      <c r="I213" s="71"/>
      <c r="J213" s="71"/>
      <c r="K213" s="70">
        <f>+[3]Err!$D329</f>
        <v>1353.1806793395399</v>
      </c>
      <c r="L213" s="84">
        <f>+[4]Err!$D329</f>
        <v>455461.772456037</v>
      </c>
      <c r="M213" s="85">
        <f t="shared" si="20"/>
        <v>616322.07066525111</v>
      </c>
      <c r="N213" s="73"/>
      <c r="P213" s="102"/>
      <c r="Q213" s="89"/>
      <c r="R213" s="89"/>
      <c r="S213" s="112">
        <f>+[5]Err!$D329</f>
        <v>20402.556753809</v>
      </c>
      <c r="T213" s="90">
        <f>+[6]Err!$D305</f>
        <v>103049.71992572601</v>
      </c>
      <c r="U213" s="112">
        <f t="shared" si="21"/>
        <v>2102477.759248747</v>
      </c>
      <c r="V213" s="91"/>
      <c r="X213" s="110"/>
      <c r="Y213" s="57"/>
      <c r="Z213" s="57"/>
      <c r="AA213" s="57">
        <f>+[7]Err!$D329</f>
        <v>361652.12823646201</v>
      </c>
      <c r="AB213" s="57">
        <f>+[8]Err!$D293</f>
        <v>3150.58720994545</v>
      </c>
      <c r="AC213" s="103">
        <f t="shared" si="22"/>
        <v>1139416.5696713491</v>
      </c>
      <c r="AD213" s="103"/>
      <c r="AF213" s="96"/>
      <c r="AG213" s="96"/>
      <c r="AH213" s="112">
        <f t="shared" si="19"/>
        <v>3871462.0030327276</v>
      </c>
      <c r="AI213" s="128"/>
      <c r="AK213" s="51"/>
      <c r="AM213" s="51">
        <f>+'[9]Commercial Sales Model'!$Q257</f>
        <v>4624018.6478076084</v>
      </c>
      <c r="AN213" s="52"/>
    </row>
    <row r="214" spans="1:40" x14ac:dyDescent="0.3">
      <c r="A214" s="2">
        <v>2027</v>
      </c>
      <c r="B214" s="2">
        <v>5</v>
      </c>
      <c r="C214" s="58"/>
      <c r="D214" s="58"/>
      <c r="E214" s="103">
        <f>+[2]Err!D330</f>
        <v>13511.164588183899</v>
      </c>
      <c r="F214" s="60"/>
      <c r="H214" s="83"/>
      <c r="I214" s="71"/>
      <c r="J214" s="71"/>
      <c r="K214" s="70">
        <f>+[3]Err!$D330</f>
        <v>1451.2547061826699</v>
      </c>
      <c r="L214" s="84">
        <f>+[4]Err!$D330</f>
        <v>455693.14196070703</v>
      </c>
      <c r="M214" s="85">
        <f t="shared" si="20"/>
        <v>661326.81684564357</v>
      </c>
      <c r="N214" s="73"/>
      <c r="P214" s="102"/>
      <c r="Q214" s="89"/>
      <c r="R214" s="89"/>
      <c r="S214" s="112">
        <f>+[5]Err!$D330</f>
        <v>21582.319699974101</v>
      </c>
      <c r="T214" s="90">
        <f>+[6]Err!$D306</f>
        <v>103060.60089277</v>
      </c>
      <c r="U214" s="112">
        <f t="shared" si="21"/>
        <v>2224286.8369391984</v>
      </c>
      <c r="V214" s="91"/>
      <c r="X214" s="110"/>
      <c r="Y214" s="57"/>
      <c r="Z214" s="57"/>
      <c r="AA214" s="57">
        <f>+[7]Err!$D330</f>
        <v>376316.79933132499</v>
      </c>
      <c r="AB214" s="57">
        <f>+[8]Err!$D294</f>
        <v>3155.0145480936499</v>
      </c>
      <c r="AC214" s="103">
        <f t="shared" si="22"/>
        <v>1187284.9765823691</v>
      </c>
      <c r="AD214" s="103"/>
      <c r="AF214" s="96"/>
      <c r="AG214" s="96"/>
      <c r="AH214" s="112">
        <f t="shared" si="19"/>
        <v>4086409.7949553952</v>
      </c>
      <c r="AI214" s="128"/>
      <c r="AK214" s="51"/>
      <c r="AM214" s="51">
        <f>+'[9]Commercial Sales Model'!$Q258</f>
        <v>4888333.673719286</v>
      </c>
      <c r="AN214" s="52"/>
    </row>
    <row r="215" spans="1:40" x14ac:dyDescent="0.3">
      <c r="A215" s="2">
        <v>2027</v>
      </c>
      <c r="B215" s="2">
        <v>6</v>
      </c>
      <c r="C215" s="58"/>
      <c r="D215" s="58"/>
      <c r="E215" s="103">
        <f>+[2]Err!D331</f>
        <v>13386.538911731001</v>
      </c>
      <c r="F215" s="60"/>
      <c r="H215" s="83"/>
      <c r="I215" s="71"/>
      <c r="J215" s="71"/>
      <c r="K215" s="70">
        <f>+[3]Err!$D331</f>
        <v>1563.5411017485801</v>
      </c>
      <c r="L215" s="84">
        <f>+[4]Err!$D331</f>
        <v>455925.90982970101</v>
      </c>
      <c r="M215" s="85">
        <f t="shared" si="20"/>
        <v>712858.89937085449</v>
      </c>
      <c r="N215" s="73"/>
      <c r="P215" s="102"/>
      <c r="Q215" s="89"/>
      <c r="R215" s="89"/>
      <c r="S215" s="112">
        <f>+[5]Err!$D331</f>
        <v>22936.214576083901</v>
      </c>
      <c r="T215" s="90">
        <f>+[6]Err!$D307</f>
        <v>103071.876779194</v>
      </c>
      <c r="U215" s="112">
        <f t="shared" si="21"/>
        <v>2364078.6825672733</v>
      </c>
      <c r="V215" s="91"/>
      <c r="X215" s="110"/>
      <c r="Y215" s="57"/>
      <c r="Z215" s="57"/>
      <c r="AA215" s="57">
        <f>+[7]Err!$D331</f>
        <v>394291.42693950702</v>
      </c>
      <c r="AB215" s="57">
        <f>+[8]Err!$D295</f>
        <v>3166.3024324816301</v>
      </c>
      <c r="AC215" s="103">
        <f t="shared" si="22"/>
        <v>1248445.9042252139</v>
      </c>
      <c r="AD215" s="103"/>
      <c r="AF215" s="96"/>
      <c r="AG215" s="96"/>
      <c r="AH215" s="112">
        <f t="shared" si="19"/>
        <v>4338770.0250750724</v>
      </c>
      <c r="AI215" s="128"/>
      <c r="AK215" s="51"/>
      <c r="AM215" s="51">
        <f>+'[9]Commercial Sales Model'!$Q259</f>
        <v>5195880.8395957304</v>
      </c>
      <c r="AN215" s="52"/>
    </row>
    <row r="216" spans="1:40" x14ac:dyDescent="0.3">
      <c r="A216" s="2">
        <v>2027</v>
      </c>
      <c r="B216" s="2">
        <v>7</v>
      </c>
      <c r="C216" s="58"/>
      <c r="D216" s="58"/>
      <c r="E216" s="103">
        <f>+[2]Err!D332</f>
        <v>13484.217012258699</v>
      </c>
      <c r="F216" s="60"/>
      <c r="H216" s="83"/>
      <c r="I216" s="71"/>
      <c r="J216" s="71"/>
      <c r="K216" s="70">
        <f>+[3]Err!$D332</f>
        <v>1631.2470987306599</v>
      </c>
      <c r="L216" s="84">
        <f>+[4]Err!$D332</f>
        <v>456165.34542537498</v>
      </c>
      <c r="M216" s="85">
        <f t="shared" si="20"/>
        <v>744118.39626661234</v>
      </c>
      <c r="N216" s="73"/>
      <c r="P216" s="102"/>
      <c r="Q216" s="89"/>
      <c r="R216" s="89"/>
      <c r="S216" s="112">
        <f>+[5]Err!$D332</f>
        <v>23833.9954240343</v>
      </c>
      <c r="T216" s="90">
        <f>+[6]Err!$D308</f>
        <v>103084.451135143</v>
      </c>
      <c r="U216" s="112">
        <f t="shared" si="21"/>
        <v>2456914.3366440856</v>
      </c>
      <c r="V216" s="91"/>
      <c r="X216" s="110"/>
      <c r="Y216" s="57"/>
      <c r="Z216" s="57"/>
      <c r="AA216" s="57">
        <f>+[7]Err!$D332</f>
        <v>407026.176110712</v>
      </c>
      <c r="AB216" s="57">
        <f>+[8]Err!$D296</f>
        <v>3176.3116151781701</v>
      </c>
      <c r="AC216" s="103">
        <f t="shared" si="22"/>
        <v>1292841.97086201</v>
      </c>
      <c r="AD216" s="103"/>
      <c r="AF216" s="96"/>
      <c r="AG216" s="96"/>
      <c r="AH216" s="112">
        <f t="shared" si="19"/>
        <v>4507358.9207849661</v>
      </c>
      <c r="AI216" s="128"/>
      <c r="AK216" s="51"/>
      <c r="AM216" s="51">
        <f>+'[9]Commercial Sales Model'!$Q260</f>
        <v>5405117.5377953704</v>
      </c>
      <c r="AN216" s="52"/>
    </row>
    <row r="217" spans="1:40" x14ac:dyDescent="0.3">
      <c r="A217" s="2">
        <v>2027</v>
      </c>
      <c r="B217" s="2">
        <v>8</v>
      </c>
      <c r="C217" s="58"/>
      <c r="D217" s="58"/>
      <c r="E217" s="103">
        <f>+[2]Err!D333</f>
        <v>13400.455546069499</v>
      </c>
      <c r="F217" s="60"/>
      <c r="H217" s="83"/>
      <c r="I217" s="71"/>
      <c r="J217" s="71"/>
      <c r="K217" s="70">
        <f>+[3]Err!$D333</f>
        <v>1673.3705242680601</v>
      </c>
      <c r="L217" s="84">
        <f>+[4]Err!$D333</f>
        <v>456385.86466755898</v>
      </c>
      <c r="M217" s="85">
        <f t="shared" si="20"/>
        <v>763702.65362728515</v>
      </c>
      <c r="N217" s="73"/>
      <c r="P217" s="102"/>
      <c r="Q217" s="89"/>
      <c r="R217" s="89"/>
      <c r="S217" s="112">
        <f>+[5]Err!$D333</f>
        <v>24315.8338237219</v>
      </c>
      <c r="T217" s="90">
        <f>+[6]Err!$D309</f>
        <v>103093.202630236</v>
      </c>
      <c r="U217" s="112">
        <f t="shared" si="21"/>
        <v>2506797.1835121084</v>
      </c>
      <c r="V217" s="91"/>
      <c r="X217" s="110"/>
      <c r="Y217" s="57"/>
      <c r="Z217" s="57"/>
      <c r="AA217" s="57">
        <f>+[7]Err!$D333</f>
        <v>413569.42293278198</v>
      </c>
      <c r="AB217" s="57">
        <f>+[8]Err!$D297</f>
        <v>3180.0637425744399</v>
      </c>
      <c r="AC217" s="103">
        <f t="shared" si="22"/>
        <v>1315177.126905974</v>
      </c>
      <c r="AD217" s="103"/>
      <c r="AF217" s="96"/>
      <c r="AG217" s="96"/>
      <c r="AH217" s="112">
        <f t="shared" si="19"/>
        <v>4599077.4195914371</v>
      </c>
      <c r="AI217" s="128"/>
      <c r="AK217" s="51"/>
      <c r="AM217" s="51">
        <f>+'[9]Commercial Sales Model'!$Q261</f>
        <v>5518466.2683960591</v>
      </c>
      <c r="AN217" s="52"/>
    </row>
    <row r="218" spans="1:40" x14ac:dyDescent="0.3">
      <c r="A218" s="2">
        <v>2027</v>
      </c>
      <c r="B218" s="2">
        <v>9</v>
      </c>
      <c r="C218" s="58"/>
      <c r="D218" s="58"/>
      <c r="E218" s="103">
        <f>+[2]Err!D334</f>
        <v>13439.6866790315</v>
      </c>
      <c r="F218" s="60"/>
      <c r="H218" s="83"/>
      <c r="I218" s="71"/>
      <c r="J218" s="71"/>
      <c r="K218" s="70">
        <f>+[3]Err!$D334</f>
        <v>1628.4691500234101</v>
      </c>
      <c r="L218" s="84">
        <f>+[4]Err!$D334</f>
        <v>456601.46898066503</v>
      </c>
      <c r="M218" s="85">
        <f t="shared" si="20"/>
        <v>743561.406090384</v>
      </c>
      <c r="N218" s="73"/>
      <c r="P218" s="102"/>
      <c r="Q218" s="89"/>
      <c r="R218" s="89"/>
      <c r="S218" s="112">
        <f>+[5]Err!$D334</f>
        <v>23888.570186032</v>
      </c>
      <c r="T218" s="90">
        <f>+[6]Err!$D310</f>
        <v>103101.66445729999</v>
      </c>
      <c r="U218" s="112">
        <f t="shared" si="21"/>
        <v>2462951.3476849319</v>
      </c>
      <c r="V218" s="91"/>
      <c r="X218" s="110"/>
      <c r="Y218" s="57"/>
      <c r="Z218" s="57"/>
      <c r="AA218" s="57">
        <f>+[7]Err!$D334</f>
        <v>409730.852961194</v>
      </c>
      <c r="AB218" s="57">
        <f>+[8]Err!$D298</f>
        <v>3175.0581044343799</v>
      </c>
      <c r="AC218" s="103">
        <f t="shared" si="22"/>
        <v>1300919.2653312501</v>
      </c>
      <c r="AD218" s="103"/>
      <c r="AF218" s="96"/>
      <c r="AG218" s="96"/>
      <c r="AH218" s="112">
        <f t="shared" si="19"/>
        <v>4520871.7057855977</v>
      </c>
      <c r="AI218" s="128"/>
      <c r="AK218" s="51"/>
      <c r="AM218" s="51">
        <f>+'[9]Commercial Sales Model'!$Q262</f>
        <v>5429309.2306321496</v>
      </c>
      <c r="AN218" s="52"/>
    </row>
    <row r="219" spans="1:40" x14ac:dyDescent="0.3">
      <c r="A219" s="2">
        <v>2027</v>
      </c>
      <c r="B219" s="2">
        <v>10</v>
      </c>
      <c r="C219" s="58"/>
      <c r="D219" s="58"/>
      <c r="E219" s="103">
        <f>+[2]Err!D335</f>
        <v>13342.355958280499</v>
      </c>
      <c r="F219" s="60"/>
      <c r="H219" s="83"/>
      <c r="I219" s="71"/>
      <c r="J219" s="71"/>
      <c r="K219" s="70">
        <f>+[3]Err!$D335</f>
        <v>1542.4275733392899</v>
      </c>
      <c r="L219" s="84">
        <f>+[4]Err!$D335</f>
        <v>456812.94563909603</v>
      </c>
      <c r="M219" s="85">
        <f t="shared" si="20"/>
        <v>704600.88321208383</v>
      </c>
      <c r="N219" s="73"/>
      <c r="P219" s="102"/>
      <c r="Q219" s="89"/>
      <c r="R219" s="89"/>
      <c r="S219" s="112">
        <f>+[5]Err!$D335</f>
        <v>22839.796503975002</v>
      </c>
      <c r="T219" s="90">
        <f>+[6]Err!$D311</f>
        <v>103106.87823721999</v>
      </c>
      <c r="U219" s="112">
        <f t="shared" si="21"/>
        <v>2354940.1170982332</v>
      </c>
      <c r="V219" s="91"/>
      <c r="X219" s="110"/>
      <c r="Y219" s="57"/>
      <c r="Z219" s="57"/>
      <c r="AA219" s="57">
        <f>+[7]Err!$D335</f>
        <v>396484.98648838198</v>
      </c>
      <c r="AB219" s="57">
        <f>+[8]Err!$D299</f>
        <v>3169.47045328168</v>
      </c>
      <c r="AC219" s="103">
        <f t="shared" si="22"/>
        <v>1256647.4498447126</v>
      </c>
      <c r="AD219" s="103"/>
      <c r="AF219" s="96"/>
      <c r="AG219" s="96"/>
      <c r="AH219" s="112">
        <f t="shared" si="19"/>
        <v>4329530.8061133102</v>
      </c>
      <c r="AI219" s="128"/>
      <c r="AK219" s="51"/>
      <c r="AM219" s="51">
        <f>+'[9]Commercial Sales Model'!$Q263</f>
        <v>5201690.1068710294</v>
      </c>
      <c r="AN219" s="52"/>
    </row>
    <row r="220" spans="1:40" x14ac:dyDescent="0.3">
      <c r="A220" s="2">
        <v>2027</v>
      </c>
      <c r="B220" s="2">
        <v>11</v>
      </c>
      <c r="C220" s="58"/>
      <c r="D220" s="58"/>
      <c r="E220" s="103">
        <f>+[2]Err!D336</f>
        <v>13427.502419855</v>
      </c>
      <c r="F220" s="60"/>
      <c r="H220" s="83"/>
      <c r="I220" s="71"/>
      <c r="J220" s="71"/>
      <c r="K220" s="70">
        <f>+[3]Err!$D336</f>
        <v>1410.77643247588</v>
      </c>
      <c r="L220" s="84">
        <f>+[4]Err!$D336</f>
        <v>457032.44853056298</v>
      </c>
      <c r="M220" s="85">
        <f t="shared" si="20"/>
        <v>644770.6072636639</v>
      </c>
      <c r="N220" s="73"/>
      <c r="P220" s="102"/>
      <c r="Q220" s="89"/>
      <c r="R220" s="89"/>
      <c r="S220" s="112">
        <f>+[5]Err!$D336</f>
        <v>21219.941523818401</v>
      </c>
      <c r="T220" s="90">
        <f>+[6]Err!$D312</f>
        <v>103119.71139823701</v>
      </c>
      <c r="U220" s="112">
        <f t="shared" si="21"/>
        <v>2188194.245823619</v>
      </c>
      <c r="V220" s="91"/>
      <c r="X220" s="110"/>
      <c r="Y220" s="57"/>
      <c r="Z220" s="57"/>
      <c r="AA220" s="57">
        <f>+[7]Err!$D336</f>
        <v>376224.58564576303</v>
      </c>
      <c r="AB220" s="57">
        <f>+[8]Err!$D300</f>
        <v>3166.2724616160499</v>
      </c>
      <c r="AC220" s="103">
        <f t="shared" si="22"/>
        <v>1191229.5449130887</v>
      </c>
      <c r="AD220" s="103"/>
      <c r="AF220" s="96"/>
      <c r="AG220" s="96"/>
      <c r="AH220" s="112">
        <f t="shared" si="19"/>
        <v>4037621.9004202266</v>
      </c>
      <c r="AI220" s="128"/>
      <c r="AK220" s="51"/>
      <c r="AM220" s="51">
        <f>+'[9]Commercial Sales Model'!$Q264</f>
        <v>4852697.7075780481</v>
      </c>
      <c r="AN220" s="52"/>
    </row>
    <row r="221" spans="1:40" x14ac:dyDescent="0.3">
      <c r="A221" s="2">
        <v>2027</v>
      </c>
      <c r="B221" s="2">
        <v>12</v>
      </c>
      <c r="C221" s="58"/>
      <c r="D221" s="58"/>
      <c r="E221" s="103">
        <f>+[2]Err!D337</f>
        <v>13475.961207876901</v>
      </c>
      <c r="F221" s="60">
        <f>SUM(E210:E221)</f>
        <v>160900.18589776621</v>
      </c>
      <c r="H221" s="83"/>
      <c r="I221" s="71"/>
      <c r="J221" s="71"/>
      <c r="K221" s="70">
        <f>+[3]Err!$D337</f>
        <v>1353.81048083461</v>
      </c>
      <c r="L221" s="84">
        <f>+[4]Err!$D337</f>
        <v>457256.18896465999</v>
      </c>
      <c r="M221" s="85">
        <f t="shared" si="20"/>
        <v>619038.22104684752</v>
      </c>
      <c r="N221" s="73">
        <f>SUM(M210:M221)</f>
        <v>7989189.0594921177</v>
      </c>
      <c r="P221" s="102"/>
      <c r="Q221" s="89"/>
      <c r="R221" s="89"/>
      <c r="S221" s="112">
        <f>+[5]Err!$D337</f>
        <v>20876.196908177299</v>
      </c>
      <c r="T221" s="90">
        <f>+[6]Err!$D313</f>
        <v>103133.99037463299</v>
      </c>
      <c r="U221" s="112">
        <f t="shared" si="21"/>
        <v>2153045.4909869009</v>
      </c>
      <c r="V221" s="91">
        <f>SUM(U210:U221)</f>
        <v>26901540.504466183</v>
      </c>
      <c r="X221" s="110"/>
      <c r="Y221" s="57"/>
      <c r="Z221" s="57"/>
      <c r="AA221" s="57">
        <f>+[7]Err!$D337</f>
        <v>374221.53357088502</v>
      </c>
      <c r="AB221" s="57">
        <f>+[8]Err!$D301</f>
        <v>3162.2712371081402</v>
      </c>
      <c r="AC221" s="103">
        <f t="shared" si="22"/>
        <v>1183389.991917708</v>
      </c>
      <c r="AD221" s="103">
        <f>SUM(AC210:AC221)</f>
        <v>14462746.228337277</v>
      </c>
      <c r="AF221" s="96"/>
      <c r="AG221" s="96"/>
      <c r="AH221" s="112">
        <f t="shared" si="19"/>
        <v>3968949.6651593335</v>
      </c>
      <c r="AI221" s="128">
        <f>SUM(AH210:AH221)</f>
        <v>49514375.978193343</v>
      </c>
      <c r="AK221" s="51"/>
      <c r="AM221" s="51">
        <f>+'[9]Commercial Sales Model'!$Q265</f>
        <v>4795558.928774897</v>
      </c>
      <c r="AN221" s="52">
        <f>SUM(AM210:AM221)</f>
        <v>59354602.197365284</v>
      </c>
    </row>
    <row r="222" spans="1:40" x14ac:dyDescent="0.3">
      <c r="A222" s="2">
        <v>2028</v>
      </c>
      <c r="B222" s="2">
        <v>1</v>
      </c>
      <c r="C222" s="58"/>
      <c r="D222" s="58"/>
      <c r="E222" s="103">
        <f>+[2]Err!D338</f>
        <v>13383.8104191781</v>
      </c>
      <c r="F222" s="61">
        <f>+F221/F209-1</f>
        <v>-1.7088334528514437E-6</v>
      </c>
      <c r="H222" s="83"/>
      <c r="I222" s="71"/>
      <c r="J222" s="71"/>
      <c r="K222" s="70">
        <f>+[3]Err!$D338</f>
        <v>1308.97949396381</v>
      </c>
      <c r="L222" s="84">
        <f>+[4]Err!$D338</f>
        <v>457472.22262404702</v>
      </c>
      <c r="M222" s="85">
        <f t="shared" si="20"/>
        <v>598821.75847292447</v>
      </c>
      <c r="N222" s="74">
        <f>+N221/N209-1</f>
        <v>1.1148289244848897E-2</v>
      </c>
      <c r="P222" s="102"/>
      <c r="Q222" s="89"/>
      <c r="R222" s="89"/>
      <c r="S222" s="112">
        <f>+[5]Err!$D338</f>
        <v>19725.735992037698</v>
      </c>
      <c r="T222" s="90">
        <f>+[6]Err!$D314</f>
        <v>103149.689225451</v>
      </c>
      <c r="U222" s="112">
        <f t="shared" si="21"/>
        <v>2034703.537321982</v>
      </c>
      <c r="V222" s="92">
        <f>+V221/V209-1</f>
        <v>4.0261965141898948E-3</v>
      </c>
      <c r="X222" s="110"/>
      <c r="Y222" s="57"/>
      <c r="Z222" s="57"/>
      <c r="AA222" s="57">
        <f>+[7]Err!$D338</f>
        <v>355892.090792673</v>
      </c>
      <c r="AB222" s="57">
        <f>+[8]Err!$D302</f>
        <v>3150.4952884542199</v>
      </c>
      <c r="AC222" s="103">
        <f t="shared" si="22"/>
        <v>1121236.3552404377</v>
      </c>
      <c r="AD222" s="103">
        <f>+AD221/AD209-1</f>
        <v>1.9433361366778534E-3</v>
      </c>
      <c r="AF222" s="96"/>
      <c r="AG222" s="96"/>
      <c r="AH222" s="112">
        <f t="shared" si="19"/>
        <v>3768145.4614545223</v>
      </c>
      <c r="AI222" s="129">
        <f>+AI221/AI209-1</f>
        <v>4.5447331281853742E-3</v>
      </c>
      <c r="AK222" s="51"/>
      <c r="AM222" s="51">
        <f>+'[9]Commercial Sales Model'!$Q266</f>
        <v>4560202.6027354812</v>
      </c>
      <c r="AN222" s="3">
        <f>+AN221/AN209-1</f>
        <v>1.6525454819853014E-2</v>
      </c>
    </row>
    <row r="223" spans="1:40" x14ac:dyDescent="0.3">
      <c r="A223" s="2">
        <v>2028</v>
      </c>
      <c r="B223" s="2">
        <v>2</v>
      </c>
      <c r="C223" s="58"/>
      <c r="D223" s="58"/>
      <c r="E223" s="103">
        <f>+[2]Err!D339</f>
        <v>13316.532879832999</v>
      </c>
      <c r="F223" s="60"/>
      <c r="H223" s="83"/>
      <c r="I223" s="71"/>
      <c r="J223" s="71"/>
      <c r="K223" s="70">
        <f>+[3]Err!$D339</f>
        <v>1298.45985222642</v>
      </c>
      <c r="L223" s="84">
        <f>+[4]Err!$D339</f>
        <v>457702.28504645202</v>
      </c>
      <c r="M223" s="85">
        <f t="shared" si="20"/>
        <v>594308.04140511085</v>
      </c>
      <c r="N223" s="73"/>
      <c r="P223" s="102"/>
      <c r="Q223" s="89"/>
      <c r="R223" s="89"/>
      <c r="S223" s="112">
        <f>+[5]Err!$D339</f>
        <v>19611.328975394699</v>
      </c>
      <c r="T223" s="90">
        <f>+[6]Err!$D315</f>
        <v>103161.407585932</v>
      </c>
      <c r="U223" s="112">
        <f t="shared" si="21"/>
        <v>2023132.3017324908</v>
      </c>
      <c r="V223" s="91"/>
      <c r="X223" s="110"/>
      <c r="Y223" s="57"/>
      <c r="Z223" s="57"/>
      <c r="AA223" s="57">
        <f>+[7]Err!$D339</f>
        <v>353166.36869216699</v>
      </c>
      <c r="AB223" s="57">
        <f>+[8]Err!$D303</f>
        <v>3150.1501792347899</v>
      </c>
      <c r="AC223" s="103">
        <f t="shared" si="22"/>
        <v>1112527.0996353298</v>
      </c>
      <c r="AD223" s="103"/>
      <c r="AF223" s="96"/>
      <c r="AG223" s="96"/>
      <c r="AH223" s="112">
        <f t="shared" si="19"/>
        <v>3743283.9756527646</v>
      </c>
      <c r="AI223" s="128"/>
      <c r="AK223" s="51"/>
      <c r="AM223" s="51">
        <f>+'[9]Commercial Sales Model'!$Q267</f>
        <v>4522393.3384084972</v>
      </c>
      <c r="AN223" s="52"/>
    </row>
    <row r="224" spans="1:40" x14ac:dyDescent="0.3">
      <c r="A224" s="2">
        <v>2028</v>
      </c>
      <c r="B224" s="2">
        <v>3</v>
      </c>
      <c r="C224" s="58"/>
      <c r="D224" s="58"/>
      <c r="E224" s="103">
        <f>+[2]Err!D340</f>
        <v>13486.3149521712</v>
      </c>
      <c r="F224" s="60"/>
      <c r="H224" s="83"/>
      <c r="I224" s="71"/>
      <c r="J224" s="71"/>
      <c r="K224" s="70">
        <f>+[3]Err!$D340</f>
        <v>1321.5261971069899</v>
      </c>
      <c r="L224" s="84">
        <f>+[4]Err!$D340</f>
        <v>457932.81577740202</v>
      </c>
      <c r="M224" s="85">
        <f t="shared" si="20"/>
        <v>605170.21256480587</v>
      </c>
      <c r="N224" s="73"/>
      <c r="P224" s="102"/>
      <c r="Q224" s="89"/>
      <c r="R224" s="89"/>
      <c r="S224" s="112">
        <f>+[5]Err!$D340</f>
        <v>19897.7459480336</v>
      </c>
      <c r="T224" s="90">
        <f>+[6]Err!$D316</f>
        <v>103171.506041021</v>
      </c>
      <c r="U224" s="112">
        <f t="shared" si="21"/>
        <v>2052880.4162802496</v>
      </c>
      <c r="V224" s="91"/>
      <c r="X224" s="110"/>
      <c r="Y224" s="57"/>
      <c r="Z224" s="57"/>
      <c r="AA224" s="57">
        <f>+[7]Err!$D340</f>
        <v>356006.52831938397</v>
      </c>
      <c r="AB224" s="57">
        <f>+[8]Err!$D304</f>
        <v>3144.5982733444398</v>
      </c>
      <c r="AC224" s="103">
        <f t="shared" si="22"/>
        <v>1119497.5142524831</v>
      </c>
      <c r="AD224" s="103"/>
      <c r="AF224" s="96"/>
      <c r="AG224" s="96"/>
      <c r="AH224" s="112">
        <f t="shared" si="19"/>
        <v>3791034.4580497104</v>
      </c>
      <c r="AI224" s="128"/>
      <c r="AK224" s="51"/>
      <c r="AM224" s="51">
        <f>+'[9]Commercial Sales Model'!$Q268</f>
        <v>4580309.7486307183</v>
      </c>
      <c r="AN224" s="52"/>
    </row>
    <row r="225" spans="1:40" x14ac:dyDescent="0.3">
      <c r="A225" s="2">
        <v>2028</v>
      </c>
      <c r="B225" s="2">
        <v>4</v>
      </c>
      <c r="C225" s="58"/>
      <c r="D225" s="58"/>
      <c r="E225" s="103">
        <f>+[2]Err!D341</f>
        <v>13245.5912935212</v>
      </c>
      <c r="F225" s="60"/>
      <c r="H225" s="83"/>
      <c r="I225" s="71"/>
      <c r="J225" s="71"/>
      <c r="K225" s="70">
        <f>+[3]Err!$D341</f>
        <v>1360.0093861508501</v>
      </c>
      <c r="L225" s="84">
        <f>+[4]Err!$D341</f>
        <v>458166.38105075498</v>
      </c>
      <c r="M225" s="85">
        <f t="shared" si="20"/>
        <v>623110.57864779374</v>
      </c>
      <c r="N225" s="73"/>
      <c r="P225" s="102"/>
      <c r="Q225" s="89"/>
      <c r="R225" s="89"/>
      <c r="S225" s="112">
        <f>+[5]Err!$D341</f>
        <v>20453.475160730701</v>
      </c>
      <c r="T225" s="90">
        <f>+[6]Err!$D317</f>
        <v>103182.79771441501</v>
      </c>
      <c r="U225" s="112">
        <f t="shared" si="21"/>
        <v>2110446.7900664876</v>
      </c>
      <c r="V225" s="91"/>
      <c r="X225" s="110"/>
      <c r="Y225" s="57"/>
      <c r="Z225" s="57"/>
      <c r="AA225" s="57">
        <f>+[7]Err!$D341</f>
        <v>363102.216051973</v>
      </c>
      <c r="AB225" s="57">
        <f>+[8]Err!$D305</f>
        <v>3143.7819158622301</v>
      </c>
      <c r="AC225" s="103">
        <f t="shared" si="22"/>
        <v>1141514.1804336931</v>
      </c>
      <c r="AD225" s="103"/>
      <c r="AF225" s="96"/>
      <c r="AG225" s="96"/>
      <c r="AH225" s="112">
        <f t="shared" si="19"/>
        <v>3888317.1404414955</v>
      </c>
      <c r="AI225" s="128"/>
      <c r="AK225" s="51"/>
      <c r="AM225" s="51">
        <f>+'[9]Commercial Sales Model'!$Q269</f>
        <v>4699960.1643936122</v>
      </c>
      <c r="AN225" s="52"/>
    </row>
    <row r="226" spans="1:40" x14ac:dyDescent="0.3">
      <c r="A226" s="2">
        <v>2028</v>
      </c>
      <c r="B226" s="2">
        <v>5</v>
      </c>
      <c r="C226" s="58"/>
      <c r="D226" s="58"/>
      <c r="E226" s="103">
        <f>+[2]Err!D342</f>
        <v>13511.1529477614</v>
      </c>
      <c r="F226" s="60"/>
      <c r="H226" s="83"/>
      <c r="I226" s="71"/>
      <c r="J226" s="71"/>
      <c r="K226" s="70">
        <f>+[3]Err!$D342</f>
        <v>1458.11441860847</v>
      </c>
      <c r="L226" s="84">
        <f>+[4]Err!$D342</f>
        <v>458390.75821760198</v>
      </c>
      <c r="M226" s="85">
        <f t="shared" si="20"/>
        <v>668386.17391395452</v>
      </c>
      <c r="N226" s="73"/>
      <c r="P226" s="102"/>
      <c r="Q226" s="89"/>
      <c r="R226" s="89"/>
      <c r="S226" s="112">
        <f>+[5]Err!$D342</f>
        <v>21633.469300962199</v>
      </c>
      <c r="T226" s="90">
        <f>+[6]Err!$D318</f>
        <v>103192.04052956001</v>
      </c>
      <c r="U226" s="112">
        <f t="shared" si="21"/>
        <v>2232401.8408998833</v>
      </c>
      <c r="V226" s="91"/>
      <c r="X226" s="110"/>
      <c r="Y226" s="57"/>
      <c r="Z226" s="57"/>
      <c r="AA226" s="57">
        <f>+[7]Err!$D342</f>
        <v>377773.47124321503</v>
      </c>
      <c r="AB226" s="57">
        <f>+[8]Err!$D306</f>
        <v>3148.1984640241299</v>
      </c>
      <c r="AC226" s="103">
        <f t="shared" si="22"/>
        <v>1189305.8619169532</v>
      </c>
      <c r="AD226" s="103"/>
      <c r="AF226" s="96"/>
      <c r="AG226" s="96"/>
      <c r="AH226" s="112">
        <f t="shared" si="19"/>
        <v>4103605.0296785529</v>
      </c>
      <c r="AI226" s="128"/>
      <c r="AK226" s="51"/>
      <c r="AM226" s="51">
        <f>+'[9]Commercial Sales Model'!$Q270</f>
        <v>4967622.3844482452</v>
      </c>
      <c r="AN226" s="52"/>
    </row>
    <row r="227" spans="1:40" x14ac:dyDescent="0.3">
      <c r="A227" s="2">
        <v>2028</v>
      </c>
      <c r="B227" s="2">
        <v>6</v>
      </c>
      <c r="C227" s="58"/>
      <c r="D227" s="58"/>
      <c r="E227" s="103">
        <f>+[2]Err!D343</f>
        <v>13386.528082994701</v>
      </c>
      <c r="F227" s="60"/>
      <c r="H227" s="83"/>
      <c r="I227" s="71"/>
      <c r="J227" s="71"/>
      <c r="K227" s="70">
        <f>+[3]Err!$D343</f>
        <v>1570.3919055696499</v>
      </c>
      <c r="L227" s="84">
        <f>+[4]Err!$D343</f>
        <v>458611.30254858098</v>
      </c>
      <c r="M227" s="85">
        <f t="shared" si="20"/>
        <v>720199.47732504539</v>
      </c>
      <c r="N227" s="73"/>
      <c r="P227" s="102"/>
      <c r="Q227" s="89"/>
      <c r="R227" s="89"/>
      <c r="S227" s="112">
        <f>+[5]Err!$D343</f>
        <v>22987.297749859201</v>
      </c>
      <c r="T227" s="90">
        <f>+[6]Err!$D319</f>
        <v>103200.799810458</v>
      </c>
      <c r="U227" s="112">
        <f t="shared" si="21"/>
        <v>2372307.5132666109</v>
      </c>
      <c r="V227" s="91"/>
      <c r="X227" s="110"/>
      <c r="Y227" s="57"/>
      <c r="Z227" s="57"/>
      <c r="AA227" s="57">
        <f>+[7]Err!$D343</f>
        <v>395746.20709362702</v>
      </c>
      <c r="AB227" s="57">
        <f>+[8]Err!$D307</f>
        <v>3159.4607303674202</v>
      </c>
      <c r="AC227" s="103">
        <f t="shared" si="22"/>
        <v>1250344.6005041671</v>
      </c>
      <c r="AD227" s="103"/>
      <c r="AF227" s="96"/>
      <c r="AG227" s="96"/>
      <c r="AH227" s="112">
        <f t="shared" si="19"/>
        <v>4356238.1191788185</v>
      </c>
      <c r="AI227" s="128"/>
      <c r="AK227" s="51"/>
      <c r="AM227" s="51">
        <f>+'[9]Commercial Sales Model'!$Q271</f>
        <v>5278907.0182842687</v>
      </c>
      <c r="AN227" s="52"/>
    </row>
    <row r="228" spans="1:40" x14ac:dyDescent="0.3">
      <c r="A228" s="2">
        <v>2028</v>
      </c>
      <c r="B228" s="2">
        <v>7</v>
      </c>
      <c r="C228" s="58"/>
      <c r="D228" s="58"/>
      <c r="E228" s="103">
        <f>+[2]Err!D344</f>
        <v>13484.2067706375</v>
      </c>
      <c r="F228" s="60"/>
      <c r="H228" s="83"/>
      <c r="I228" s="71"/>
      <c r="J228" s="71"/>
      <c r="K228" s="70">
        <f>+[3]Err!$D344</f>
        <v>1638.0783061263601</v>
      </c>
      <c r="L228" s="84">
        <f>+[4]Err!$D344</f>
        <v>458833.96323477302</v>
      </c>
      <c r="M228" s="85">
        <f t="shared" si="20"/>
        <v>751605.96128886146</v>
      </c>
      <c r="N228" s="73"/>
      <c r="P228" s="102"/>
      <c r="Q228" s="89"/>
      <c r="R228" s="89"/>
      <c r="S228" s="112">
        <f>+[5]Err!$D344</f>
        <v>23884.932476620201</v>
      </c>
      <c r="T228" s="90">
        <f>+[6]Err!$D320</f>
        <v>103211.131232434</v>
      </c>
      <c r="U228" s="112">
        <f t="shared" si="21"/>
        <v>2465190.9003222724</v>
      </c>
      <c r="V228" s="91"/>
      <c r="X228" s="110"/>
      <c r="Y228" s="57"/>
      <c r="Z228" s="57"/>
      <c r="AA228" s="57">
        <f>+[7]Err!$D344</f>
        <v>408476.794929686</v>
      </c>
      <c r="AB228" s="57">
        <f>+[8]Err!$D308</f>
        <v>3169.4470492901401</v>
      </c>
      <c r="AC228" s="103">
        <f t="shared" si="22"/>
        <v>1294645.5723933869</v>
      </c>
      <c r="AD228" s="103"/>
      <c r="AF228" s="96"/>
      <c r="AG228" s="96"/>
      <c r="AH228" s="112">
        <f t="shared" si="19"/>
        <v>4524926.6407751581</v>
      </c>
      <c r="AI228" s="128"/>
      <c r="AK228" s="51"/>
      <c r="AM228" s="51">
        <f>+'[9]Commercial Sales Model'!$Q272</f>
        <v>5490600.8249440631</v>
      </c>
      <c r="AN228" s="52"/>
    </row>
    <row r="229" spans="1:40" x14ac:dyDescent="0.3">
      <c r="A229" s="2">
        <v>2028</v>
      </c>
      <c r="B229" s="2">
        <v>8</v>
      </c>
      <c r="C229" s="58"/>
      <c r="D229" s="58"/>
      <c r="E229" s="103">
        <f>+[2]Err!D345</f>
        <v>13400.4459896315</v>
      </c>
      <c r="F229" s="60"/>
      <c r="H229" s="83"/>
      <c r="I229" s="71"/>
      <c r="J229" s="71"/>
      <c r="K229" s="70">
        <f>+[3]Err!$D345</f>
        <v>1680.21686554138</v>
      </c>
      <c r="L229" s="84">
        <f>+[4]Err!$D345</f>
        <v>459049.628027389</v>
      </c>
      <c r="M229" s="85">
        <f t="shared" si="20"/>
        <v>771302.92713211593</v>
      </c>
      <c r="N229" s="73"/>
      <c r="P229" s="102"/>
      <c r="Q229" s="89"/>
      <c r="R229" s="89"/>
      <c r="S229" s="112">
        <f>+[5]Err!$D345</f>
        <v>24366.883722408798</v>
      </c>
      <c r="T229" s="90">
        <f>+[6]Err!$D321</f>
        <v>103217.435852439</v>
      </c>
      <c r="U229" s="112">
        <f t="shared" si="21"/>
        <v>2515087.2575415703</v>
      </c>
      <c r="V229" s="91"/>
      <c r="X229" s="110"/>
      <c r="Y229" s="57"/>
      <c r="Z229" s="57"/>
      <c r="AA229" s="57">
        <f>+[7]Err!$D345</f>
        <v>415023.255457094</v>
      </c>
      <c r="AB229" s="57">
        <f>+[8]Err!$D309</f>
        <v>3173.1898297042399</v>
      </c>
      <c r="AC229" s="103">
        <f t="shared" si="22"/>
        <v>1316947.5733071954</v>
      </c>
      <c r="AD229" s="103"/>
      <c r="AF229" s="96"/>
      <c r="AG229" s="96"/>
      <c r="AH229" s="112">
        <f t="shared" si="19"/>
        <v>4616738.2039705124</v>
      </c>
      <c r="AI229" s="128"/>
      <c r="AK229" s="51"/>
      <c r="AM229" s="51">
        <f>+'[9]Commercial Sales Model'!$Q273</f>
        <v>5605368.9521642569</v>
      </c>
      <c r="AN229" s="52"/>
    </row>
    <row r="230" spans="1:40" x14ac:dyDescent="0.3">
      <c r="A230" s="2">
        <v>2028</v>
      </c>
      <c r="B230" s="2">
        <v>9</v>
      </c>
      <c r="C230" s="58"/>
      <c r="D230" s="58"/>
      <c r="E230" s="103">
        <f>+[2]Err!D346</f>
        <v>13439.677679930501</v>
      </c>
      <c r="F230" s="60"/>
      <c r="H230" s="83"/>
      <c r="I230" s="71"/>
      <c r="J230" s="71"/>
      <c r="K230" s="70">
        <f>+[3]Err!$D346</f>
        <v>1635.3611688721701</v>
      </c>
      <c r="L230" s="84">
        <f>+[4]Err!$D346</f>
        <v>459266.21419004799</v>
      </c>
      <c r="M230" s="85">
        <f t="shared" si="20"/>
        <v>751066.1328613332</v>
      </c>
      <c r="N230" s="73"/>
      <c r="P230" s="102"/>
      <c r="Q230" s="89"/>
      <c r="R230" s="89"/>
      <c r="S230" s="112">
        <f>+[5]Err!$D346</f>
        <v>23939.9606805941</v>
      </c>
      <c r="T230" s="90">
        <f>+[6]Err!$D322</f>
        <v>103223.626578164</v>
      </c>
      <c r="U230" s="112">
        <f t="shared" si="21"/>
        <v>2471169.5615895744</v>
      </c>
      <c r="V230" s="91"/>
      <c r="X230" s="110"/>
      <c r="Y230" s="57"/>
      <c r="Z230" s="57"/>
      <c r="AA230" s="57">
        <f>+[7]Err!$D346</f>
        <v>411194.385198412</v>
      </c>
      <c r="AB230" s="57">
        <f>+[8]Err!$D310</f>
        <v>3168.1937750996399</v>
      </c>
      <c r="AC230" s="103">
        <f t="shared" si="22"/>
        <v>1302743.4915415323</v>
      </c>
      <c r="AD230" s="103"/>
      <c r="AF230" s="96"/>
      <c r="AG230" s="96"/>
      <c r="AH230" s="112">
        <f t="shared" si="19"/>
        <v>4538418.863672371</v>
      </c>
      <c r="AI230" s="128"/>
      <c r="AK230" s="51"/>
      <c r="AM230" s="51">
        <f>+'[9]Commercial Sales Model'!$Q274</f>
        <v>5515243.6580945607</v>
      </c>
      <c r="AN230" s="52"/>
    </row>
    <row r="231" spans="1:40" x14ac:dyDescent="0.3">
      <c r="A231" s="2">
        <v>2028</v>
      </c>
      <c r="B231" s="2">
        <v>10</v>
      </c>
      <c r="C231" s="58"/>
      <c r="D231" s="58"/>
      <c r="E231" s="103">
        <f>+[2]Err!D347</f>
        <v>13342.347569940801</v>
      </c>
      <c r="F231" s="60"/>
      <c r="H231" s="83"/>
      <c r="I231" s="71"/>
      <c r="J231" s="71"/>
      <c r="K231" s="70">
        <f>+[3]Err!$D347</f>
        <v>1549.31792674024</v>
      </c>
      <c r="L231" s="84">
        <f>+[4]Err!$D347</f>
        <v>459472.124965914</v>
      </c>
      <c r="M231" s="85">
        <f t="shared" si="20"/>
        <v>711868.40004712238</v>
      </c>
      <c r="N231" s="73"/>
      <c r="P231" s="102"/>
      <c r="Q231" s="89"/>
      <c r="R231" s="89"/>
      <c r="S231" s="112">
        <f>+[5]Err!$D347</f>
        <v>22891.1745800879</v>
      </c>
      <c r="T231" s="90">
        <f>+[6]Err!$D323</f>
        <v>103226.503258385</v>
      </c>
      <c r="U231" s="112">
        <f t="shared" si="21"/>
        <v>2362975.9073797036</v>
      </c>
      <c r="V231" s="91"/>
      <c r="X231" s="110"/>
      <c r="Y231" s="57"/>
      <c r="Z231" s="57"/>
      <c r="AA231" s="57">
        <f>+[7]Err!$D347</f>
        <v>397948.16506485001</v>
      </c>
      <c r="AB231" s="57">
        <f>+[8]Err!$D311</f>
        <v>3162.6169694482501</v>
      </c>
      <c r="AC231" s="103">
        <f t="shared" si="22"/>
        <v>1258557.619794888</v>
      </c>
      <c r="AD231" s="103"/>
      <c r="AF231" s="96"/>
      <c r="AG231" s="96"/>
      <c r="AH231" s="112">
        <f t="shared" si="19"/>
        <v>4346744.2747916542</v>
      </c>
      <c r="AI231" s="128"/>
      <c r="AK231" s="51"/>
      <c r="AM231" s="51">
        <f>+'[9]Commercial Sales Model'!$Q275</f>
        <v>5284768.4687089296</v>
      </c>
      <c r="AN231" s="52"/>
    </row>
    <row r="232" spans="1:40" x14ac:dyDescent="0.3">
      <c r="A232" s="2">
        <v>2028</v>
      </c>
      <c r="B232" s="2">
        <v>11</v>
      </c>
      <c r="C232" s="58"/>
      <c r="D232" s="58"/>
      <c r="E232" s="103">
        <f>+[2]Err!D348</f>
        <v>13427.4944935237</v>
      </c>
      <c r="F232" s="60"/>
      <c r="H232" s="83"/>
      <c r="I232" s="71"/>
      <c r="J232" s="71"/>
      <c r="K232" s="70">
        <f>+[3]Err!$D348</f>
        <v>1417.7624380934899</v>
      </c>
      <c r="L232" s="84">
        <f>+[4]Err!$D348</f>
        <v>459699.16682863899</v>
      </c>
      <c r="M232" s="85">
        <f t="shared" si="20"/>
        <v>651744.21155251714</v>
      </c>
      <c r="N232" s="73"/>
      <c r="P232" s="102"/>
      <c r="Q232" s="89"/>
      <c r="R232" s="89"/>
      <c r="S232" s="112">
        <f>+[5]Err!$D348</f>
        <v>21272.0328328502</v>
      </c>
      <c r="T232" s="90">
        <f>+[6]Err!$D324</f>
        <v>103236.80358898301</v>
      </c>
      <c r="U232" s="112">
        <f t="shared" si="21"/>
        <v>2196056.6755033541</v>
      </c>
      <c r="V232" s="91"/>
      <c r="X232" s="110"/>
      <c r="Y232" s="57"/>
      <c r="Z232" s="57"/>
      <c r="AA232" s="57">
        <f>+[7]Err!$D348</f>
        <v>377708.07613746403</v>
      </c>
      <c r="AB232" s="57">
        <f>+[8]Err!$D312</f>
        <v>3159.42465899733</v>
      </c>
      <c r="AC232" s="103">
        <f t="shared" si="22"/>
        <v>1193340.2096511447</v>
      </c>
      <c r="AD232" s="103"/>
      <c r="AF232" s="96"/>
      <c r="AG232" s="96"/>
      <c r="AH232" s="112">
        <f t="shared" si="19"/>
        <v>4054568.5912005394</v>
      </c>
      <c r="AI232" s="128"/>
      <c r="AK232" s="51"/>
      <c r="AM232" s="51">
        <f>+'[9]Commercial Sales Model'!$Q276</f>
        <v>4931764.6022123666</v>
      </c>
      <c r="AN232" s="52"/>
    </row>
    <row r="233" spans="1:40" x14ac:dyDescent="0.3">
      <c r="A233" s="2">
        <v>2028</v>
      </c>
      <c r="B233" s="2">
        <v>12</v>
      </c>
      <c r="C233" s="58"/>
      <c r="D233" s="58"/>
      <c r="E233" s="103">
        <f>+[2]Err!D349</f>
        <v>13475.953738743299</v>
      </c>
      <c r="F233" s="60">
        <f>SUM(E222:E233)</f>
        <v>160900.05681786686</v>
      </c>
      <c r="H233" s="83"/>
      <c r="I233" s="71"/>
      <c r="J233" s="71"/>
      <c r="K233" s="70">
        <f>+[3]Err!$D349</f>
        <v>1360.9052029136001</v>
      </c>
      <c r="L233" s="84">
        <f>+[4]Err!$D349</f>
        <v>459931.42004452797</v>
      </c>
      <c r="M233" s="85">
        <f t="shared" si="20"/>
        <v>625923.06252203858</v>
      </c>
      <c r="N233" s="73">
        <f>SUM(M222:M233)</f>
        <v>8073506.9377336241</v>
      </c>
      <c r="P233" s="102"/>
      <c r="Q233" s="89"/>
      <c r="R233" s="89"/>
      <c r="S233" s="112">
        <f>+[5]Err!$D349</f>
        <v>20929.098863964398</v>
      </c>
      <c r="T233" s="90">
        <f>+[6]Err!$D325</f>
        <v>103249.020674118</v>
      </c>
      <c r="U233" s="112">
        <f t="shared" si="21"/>
        <v>2160908.9612961197</v>
      </c>
      <c r="V233" s="91">
        <f>SUM(U222:U233)</f>
        <v>26997261.6632003</v>
      </c>
      <c r="X233" s="110"/>
      <c r="Y233" s="57"/>
      <c r="Z233" s="57"/>
      <c r="AA233" s="57">
        <f>+[7]Err!$D349</f>
        <v>375728.11019299901</v>
      </c>
      <c r="AB233" s="57">
        <f>+[8]Err!$D313</f>
        <v>3155.4308552438001</v>
      </c>
      <c r="AC233" s="103">
        <f t="shared" si="22"/>
        <v>1185584.0720854315</v>
      </c>
      <c r="AD233" s="103">
        <f>SUM(AC222:AC233)</f>
        <v>14486244.150756642</v>
      </c>
      <c r="AF233" s="96"/>
      <c r="AG233" s="96"/>
      <c r="AH233" s="112">
        <f t="shared" si="19"/>
        <v>3985892.0496423338</v>
      </c>
      <c r="AI233" s="128">
        <f>SUM(AH222:AH233)</f>
        <v>49717912.808508426</v>
      </c>
      <c r="AK233" s="51"/>
      <c r="AM233" s="51">
        <f>+'[9]Commercial Sales Model'!$Q277</f>
        <v>4874280.1613109177</v>
      </c>
      <c r="AN233" s="52">
        <f>SUM(AM222:AM233)</f>
        <v>60311421.924335919</v>
      </c>
    </row>
    <row r="234" spans="1:40" x14ac:dyDescent="0.3">
      <c r="A234" s="2">
        <v>2029</v>
      </c>
      <c r="B234" s="2">
        <v>1</v>
      </c>
      <c r="C234" s="58"/>
      <c r="D234" s="58"/>
      <c r="E234" s="103">
        <f>+[2]Err!D350</f>
        <v>13383.803454135999</v>
      </c>
      <c r="F234" s="61">
        <f>+F233/F221-1</f>
        <v>-8.0223586207406328E-7</v>
      </c>
      <c r="H234" s="83"/>
      <c r="I234" s="71"/>
      <c r="J234" s="71"/>
      <c r="K234" s="70">
        <f>+[3]Err!$D350</f>
        <v>1316.1938705216</v>
      </c>
      <c r="L234" s="84">
        <f>+[4]Err!$D350</f>
        <v>460158.393238194</v>
      </c>
      <c r="M234" s="85">
        <f t="shared" si="20"/>
        <v>605657.65664917894</v>
      </c>
      <c r="N234" s="74">
        <f>+N233/N221-1</f>
        <v>1.0553997109547186E-2</v>
      </c>
      <c r="P234" s="102"/>
      <c r="Q234" s="89"/>
      <c r="R234" s="89"/>
      <c r="S234" s="112">
        <f>+[5]Err!$D350</f>
        <v>19779.530154154501</v>
      </c>
      <c r="T234" s="90">
        <f>+[6]Err!$D326</f>
        <v>103260.765234108</v>
      </c>
      <c r="U234" s="112">
        <f t="shared" si="21"/>
        <v>2042449.4196891079</v>
      </c>
      <c r="V234" s="92">
        <f>+V233/V221-1</f>
        <v>3.5582036173067433E-3</v>
      </c>
      <c r="X234" s="110"/>
      <c r="Y234" s="57"/>
      <c r="Z234" s="57"/>
      <c r="AA234" s="57">
        <f>+[7]Err!$D350</f>
        <v>357424.07625229697</v>
      </c>
      <c r="AB234" s="57">
        <f>+[8]Err!$D314</f>
        <v>3143.67915073735</v>
      </c>
      <c r="AC234" s="103">
        <f t="shared" si="22"/>
        <v>1123626.6164859028</v>
      </c>
      <c r="AD234" s="103">
        <f>+AD233/AD221-1</f>
        <v>1.6247206476820431E-3</v>
      </c>
      <c r="AF234" s="96"/>
      <c r="AG234" s="96"/>
      <c r="AH234" s="112">
        <f t="shared" si="19"/>
        <v>3785117.4962783256</v>
      </c>
      <c r="AI234" s="129">
        <f>+AI233/AI221-1</f>
        <v>4.1106613239905165E-3</v>
      </c>
      <c r="AK234" s="51"/>
      <c r="AM234" s="51">
        <f>+'[9]Commercial Sales Model'!$Q278</f>
        <v>4636407.8099262575</v>
      </c>
      <c r="AN234" s="3">
        <f>+AN233/AN221-1</f>
        <v>1.6120396591809749E-2</v>
      </c>
    </row>
    <row r="235" spans="1:40" x14ac:dyDescent="0.3">
      <c r="A235" s="2">
        <v>2029</v>
      </c>
      <c r="B235" s="2">
        <v>2</v>
      </c>
      <c r="C235" s="58"/>
      <c r="D235" s="58"/>
      <c r="E235" s="103">
        <f>+[2]Err!D351</f>
        <v>13316.5263730155</v>
      </c>
      <c r="F235" s="60"/>
      <c r="H235" s="83"/>
      <c r="I235" s="71"/>
      <c r="J235" s="71"/>
      <c r="K235" s="70">
        <f>+[3]Err!$D351</f>
        <v>1305.77474563536</v>
      </c>
      <c r="L235" s="84">
        <f>+[4]Err!$D351</f>
        <v>460394.65741798701</v>
      </c>
      <c r="M235" s="85">
        <f t="shared" si="20"/>
        <v>601171.71668185072</v>
      </c>
      <c r="N235" s="73"/>
      <c r="P235" s="102"/>
      <c r="Q235" s="89"/>
      <c r="R235" s="89"/>
      <c r="S235" s="112">
        <f>+[5]Err!$D351</f>
        <v>19665.872643687599</v>
      </c>
      <c r="T235" s="90">
        <f>+[6]Err!$D327</f>
        <v>103273.33345269</v>
      </c>
      <c r="U235" s="112">
        <f t="shared" si="21"/>
        <v>2030960.2231696837</v>
      </c>
      <c r="V235" s="91"/>
      <c r="X235" s="110"/>
      <c r="Y235" s="57"/>
      <c r="Z235" s="57"/>
      <c r="AA235" s="57">
        <f>+[7]Err!$D351</f>
        <v>354719.69908065198</v>
      </c>
      <c r="AB235" s="57">
        <f>+[8]Err!$D315</f>
        <v>3143.3335591790101</v>
      </c>
      <c r="AC235" s="103">
        <f t="shared" si="22"/>
        <v>1115002.334222093</v>
      </c>
      <c r="AD235" s="103"/>
      <c r="AF235" s="96"/>
      <c r="AG235" s="96"/>
      <c r="AH235" s="112">
        <f t="shared" si="19"/>
        <v>3760450.800446643</v>
      </c>
      <c r="AI235" s="128"/>
      <c r="AK235" s="51"/>
      <c r="AM235" s="51">
        <f>+'[9]Commercial Sales Model'!$Q279</f>
        <v>4598455.2333565261</v>
      </c>
      <c r="AN235" s="52"/>
    </row>
    <row r="236" spans="1:40" x14ac:dyDescent="0.3">
      <c r="A236" s="2">
        <v>2029</v>
      </c>
      <c r="B236" s="2">
        <v>3</v>
      </c>
      <c r="C236" s="58"/>
      <c r="D236" s="58"/>
      <c r="E236" s="103">
        <f>+[2]Err!D352</f>
        <v>13486.308764827299</v>
      </c>
      <c r="F236" s="60"/>
      <c r="H236" s="83"/>
      <c r="I236" s="71"/>
      <c r="J236" s="71"/>
      <c r="K236" s="70">
        <f>+[3]Err!$D352</f>
        <v>1328.9142979803601</v>
      </c>
      <c r="L236" s="84">
        <f>+[4]Err!$D352</f>
        <v>460628.08842471702</v>
      </c>
      <c r="M236" s="85">
        <f t="shared" si="20"/>
        <v>612135.25275896804</v>
      </c>
      <c r="N236" s="73"/>
      <c r="P236" s="102"/>
      <c r="Q236" s="89"/>
      <c r="R236" s="89"/>
      <c r="S236" s="112">
        <f>+[5]Err!$D352</f>
        <v>19952.835489442099</v>
      </c>
      <c r="T236" s="90">
        <f>+[6]Err!$D328</f>
        <v>103284.25042702199</v>
      </c>
      <c r="U236" s="112">
        <f t="shared" si="21"/>
        <v>2060813.6574207095</v>
      </c>
      <c r="V236" s="91"/>
      <c r="X236" s="110"/>
      <c r="Y236" s="57"/>
      <c r="Z236" s="57"/>
      <c r="AA236" s="57">
        <f>+[7]Err!$D352</f>
        <v>357575.40444077301</v>
      </c>
      <c r="AB236" s="57">
        <f>+[8]Err!$D316</f>
        <v>3137.7924398118498</v>
      </c>
      <c r="AC236" s="103">
        <f t="shared" si="22"/>
        <v>1121997.400716922</v>
      </c>
      <c r="AD236" s="103"/>
      <c r="AF236" s="96"/>
      <c r="AG236" s="96"/>
      <c r="AH236" s="112">
        <f t="shared" si="19"/>
        <v>3808432.6196614271</v>
      </c>
      <c r="AI236" s="128"/>
      <c r="AK236" s="51"/>
      <c r="AM236" s="51">
        <f>+'[9]Commercial Sales Model'!$Q280</f>
        <v>4657328.6894710166</v>
      </c>
      <c r="AN236" s="52"/>
    </row>
    <row r="237" spans="1:40" x14ac:dyDescent="0.3">
      <c r="A237" s="2">
        <v>2029</v>
      </c>
      <c r="B237" s="2">
        <v>4</v>
      </c>
      <c r="C237" s="58"/>
      <c r="D237" s="58"/>
      <c r="E237" s="103">
        <f>+[2]Err!D353</f>
        <v>13245.585587731101</v>
      </c>
      <c r="F237" s="60"/>
      <c r="H237" s="83"/>
      <c r="I237" s="71"/>
      <c r="J237" s="71"/>
      <c r="K237" s="70">
        <f>+[3]Err!$D353</f>
        <v>1367.5502849605</v>
      </c>
      <c r="L237" s="84">
        <f>+[4]Err!$D353</f>
        <v>460873.23692145402</v>
      </c>
      <c r="M237" s="85">
        <f t="shared" si="20"/>
        <v>630267.32648260251</v>
      </c>
      <c r="N237" s="73"/>
      <c r="P237" s="102"/>
      <c r="Q237" s="89"/>
      <c r="R237" s="89"/>
      <c r="S237" s="112">
        <f>+[5]Err!$D353</f>
        <v>20509.7040434101</v>
      </c>
      <c r="T237" s="90">
        <f>+[6]Err!$D329</f>
        <v>103300.205476082</v>
      </c>
      <c r="U237" s="112">
        <f t="shared" si="21"/>
        <v>2118656.6419378933</v>
      </c>
      <c r="V237" s="91"/>
      <c r="X237" s="110"/>
      <c r="Y237" s="57"/>
      <c r="Z237" s="57"/>
      <c r="AA237" s="57">
        <f>+[7]Err!$D353</f>
        <v>364703.53908194503</v>
      </c>
      <c r="AB237" s="57">
        <f>+[8]Err!$D317</f>
        <v>3136.9766217790102</v>
      </c>
      <c r="AC237" s="103">
        <f t="shared" si="22"/>
        <v>1144066.4759801293</v>
      </c>
      <c r="AD237" s="103"/>
      <c r="AF237" s="96"/>
      <c r="AG237" s="96"/>
      <c r="AH237" s="112">
        <f t="shared" si="19"/>
        <v>3906236.0299883564</v>
      </c>
      <c r="AI237" s="128"/>
      <c r="AK237" s="51"/>
      <c r="AM237" s="51">
        <f>+'[9]Commercial Sales Model'!$Q281</f>
        <v>4778967.8429830167</v>
      </c>
      <c r="AN237" s="52"/>
    </row>
    <row r="238" spans="1:40" x14ac:dyDescent="0.3">
      <c r="A238" s="2">
        <v>2029</v>
      </c>
      <c r="B238" s="2">
        <v>5</v>
      </c>
      <c r="C238" s="58"/>
      <c r="D238" s="58"/>
      <c r="E238" s="103">
        <f>+[2]Err!D354</f>
        <v>13511.1474830109</v>
      </c>
      <c r="F238" s="60"/>
      <c r="H238" s="83"/>
      <c r="I238" s="71"/>
      <c r="J238" s="71"/>
      <c r="K238" s="70">
        <f>+[3]Err!$D354</f>
        <v>1465.6290869852301</v>
      </c>
      <c r="L238" s="84">
        <f>+[4]Err!$D354</f>
        <v>461090.37710248597</v>
      </c>
      <c r="M238" s="85">
        <f t="shared" si="20"/>
        <v>675787.46841039194</v>
      </c>
      <c r="N238" s="73"/>
      <c r="P238" s="102"/>
      <c r="Q238" s="89"/>
      <c r="R238" s="89"/>
      <c r="S238" s="112">
        <f>+[5]Err!$D354</f>
        <v>21689.502595825001</v>
      </c>
      <c r="T238" s="90">
        <f>+[6]Err!$D330</f>
        <v>103304.689503676</v>
      </c>
      <c r="U238" s="112">
        <f t="shared" si="21"/>
        <v>2240627.3311508759</v>
      </c>
      <c r="V238" s="91"/>
      <c r="X238" s="110"/>
      <c r="Y238" s="57"/>
      <c r="Z238" s="57"/>
      <c r="AA238" s="57">
        <f>+[7]Err!$D354</f>
        <v>379369.22419495898</v>
      </c>
      <c r="AB238" s="57">
        <f>+[8]Err!$D318</f>
        <v>3141.3823799546199</v>
      </c>
      <c r="AC238" s="103">
        <f t="shared" si="22"/>
        <v>1191743.796383098</v>
      </c>
      <c r="AD238" s="103"/>
      <c r="AF238" s="96"/>
      <c r="AG238" s="96"/>
      <c r="AH238" s="112">
        <f t="shared" si="19"/>
        <v>4121669.7434273767</v>
      </c>
      <c r="AI238" s="128"/>
      <c r="AK238" s="51"/>
      <c r="AM238" s="51">
        <f>+'[9]Commercial Sales Model'!$Q282</f>
        <v>5049860.6380271362</v>
      </c>
      <c r="AN238" s="52"/>
    </row>
    <row r="239" spans="1:40" x14ac:dyDescent="0.3">
      <c r="A239" s="2">
        <v>2029</v>
      </c>
      <c r="B239" s="2">
        <v>6</v>
      </c>
      <c r="C239" s="58"/>
      <c r="D239" s="58"/>
      <c r="E239" s="103">
        <f>+[2]Err!D355</f>
        <v>13386.5229993012</v>
      </c>
      <c r="F239" s="60"/>
      <c r="H239" s="83"/>
      <c r="I239" s="71"/>
      <c r="J239" s="71"/>
      <c r="K239" s="70">
        <f>+[3]Err!$D355</f>
        <v>1577.8580910467699</v>
      </c>
      <c r="L239" s="84">
        <f>+[4]Err!$D355</f>
        <v>461300.75338971399</v>
      </c>
      <c r="M239" s="85">
        <f t="shared" si="20"/>
        <v>727867.12614193093</v>
      </c>
      <c r="N239" s="73"/>
      <c r="P239" s="102"/>
      <c r="Q239" s="89"/>
      <c r="R239" s="89"/>
      <c r="S239" s="112">
        <f>+[5]Err!$D355</f>
        <v>23042.969530883202</v>
      </c>
      <c r="T239" s="90">
        <f>+[6]Err!$D331</f>
        <v>103307.520710014</v>
      </c>
      <c r="U239" s="112">
        <f t="shared" si="21"/>
        <v>2380512.0520319375</v>
      </c>
      <c r="V239" s="91"/>
      <c r="X239" s="110"/>
      <c r="Y239" s="57"/>
      <c r="Z239" s="57"/>
      <c r="AA239" s="57">
        <f>+[7]Err!$D355</f>
        <v>397331.66461697198</v>
      </c>
      <c r="AB239" s="57">
        <f>+[8]Err!$D319</f>
        <v>3152.6190282532102</v>
      </c>
      <c r="AC239" s="103">
        <f t="shared" si="22"/>
        <v>1252635.3663989888</v>
      </c>
      <c r="AD239" s="103"/>
      <c r="AF239" s="96"/>
      <c r="AG239" s="96"/>
      <c r="AH239" s="112">
        <f t="shared" si="19"/>
        <v>4374401.0675721588</v>
      </c>
      <c r="AI239" s="128"/>
      <c r="AK239" s="51"/>
      <c r="AM239" s="51">
        <f>+'[9]Commercial Sales Model'!$Q283</f>
        <v>5364833.1611680929</v>
      </c>
      <c r="AN239" s="52"/>
    </row>
    <row r="240" spans="1:40" x14ac:dyDescent="0.3">
      <c r="A240" s="2">
        <v>2029</v>
      </c>
      <c r="B240" s="2">
        <v>7</v>
      </c>
      <c r="C240" s="58"/>
      <c r="D240" s="58"/>
      <c r="E240" s="103">
        <f>+[2]Err!D356</f>
        <v>13484.201962572801</v>
      </c>
      <c r="F240" s="60"/>
      <c r="H240" s="83"/>
      <c r="I240" s="71"/>
      <c r="J240" s="71"/>
      <c r="K240" s="70">
        <f>+[3]Err!$D356</f>
        <v>1645.46952619116</v>
      </c>
      <c r="L240" s="84">
        <f>+[4]Err!$D356</f>
        <v>461514.683492265</v>
      </c>
      <c r="M240" s="85">
        <f t="shared" si="20"/>
        <v>759408.34757628047</v>
      </c>
      <c r="N240" s="73"/>
      <c r="P240" s="102"/>
      <c r="Q240" s="89"/>
      <c r="R240" s="89"/>
      <c r="S240" s="112">
        <f>+[5]Err!$D356</f>
        <v>23940.045276350302</v>
      </c>
      <c r="T240" s="90">
        <f>+[6]Err!$D332</f>
        <v>103307.661494042</v>
      </c>
      <c r="U240" s="112">
        <f t="shared" si="21"/>
        <v>2473190.0935612358</v>
      </c>
      <c r="V240" s="91"/>
      <c r="X240" s="110"/>
      <c r="Y240" s="57"/>
      <c r="Z240" s="57"/>
      <c r="AA240" s="57">
        <f>+[7]Err!$D356</f>
        <v>410046.333416824</v>
      </c>
      <c r="AB240" s="57">
        <f>+[8]Err!$D320</f>
        <v>3162.58248340212</v>
      </c>
      <c r="AC240" s="103">
        <f t="shared" si="22"/>
        <v>1296805.3514473131</v>
      </c>
      <c r="AD240" s="103"/>
      <c r="AF240" s="96"/>
      <c r="AG240" s="96"/>
      <c r="AH240" s="112">
        <f t="shared" si="19"/>
        <v>4542887.9945474016</v>
      </c>
      <c r="AI240" s="128"/>
      <c r="AK240" s="51"/>
      <c r="AM240" s="51">
        <f>+'[9]Commercial Sales Model'!$Q284</f>
        <v>5578916.4990591891</v>
      </c>
      <c r="AN240" s="52"/>
    </row>
    <row r="241" spans="1:40" x14ac:dyDescent="0.3">
      <c r="A241" s="2">
        <v>2029</v>
      </c>
      <c r="B241" s="2">
        <v>8</v>
      </c>
      <c r="C241" s="58"/>
      <c r="D241" s="58"/>
      <c r="E241" s="103">
        <f>+[2]Err!D357</f>
        <v>13400.441503235301</v>
      </c>
      <c r="F241" s="60"/>
      <c r="H241" s="83"/>
      <c r="I241" s="71"/>
      <c r="J241" s="71"/>
      <c r="K241" s="70">
        <f>+[3]Err!$D357</f>
        <v>1687.6219772536499</v>
      </c>
      <c r="L241" s="84">
        <f>+[4]Err!$D357</f>
        <v>461722.32288270298</v>
      </c>
      <c r="M241" s="85">
        <f t="shared" si="20"/>
        <v>779212.73948545544</v>
      </c>
      <c r="N241" s="73"/>
      <c r="P241" s="102"/>
      <c r="Q241" s="89"/>
      <c r="R241" s="89"/>
      <c r="S241" s="112">
        <f>+[5]Err!$D357</f>
        <v>24422.100105522699</v>
      </c>
      <c r="T241" s="90">
        <f>+[6]Err!$D333</f>
        <v>103314.110305286</v>
      </c>
      <c r="U241" s="112">
        <f t="shared" si="21"/>
        <v>2523147.544188709</v>
      </c>
      <c r="V241" s="91"/>
      <c r="X241" s="110"/>
      <c r="Y241" s="57"/>
      <c r="Z241" s="57"/>
      <c r="AA241" s="57">
        <f>+[7]Err!$D357</f>
        <v>416595.74385982699</v>
      </c>
      <c r="AB241" s="57">
        <f>+[8]Err!$D321</f>
        <v>3166.3159168340298</v>
      </c>
      <c r="AC241" s="103">
        <f t="shared" si="22"/>
        <v>1319073.7346686828</v>
      </c>
      <c r="AD241" s="103"/>
      <c r="AF241" s="96"/>
      <c r="AG241" s="96"/>
      <c r="AH241" s="112">
        <f t="shared" si="19"/>
        <v>4634834.4598460821</v>
      </c>
      <c r="AI241" s="128"/>
      <c r="AK241" s="51"/>
      <c r="AM241" s="51">
        <f>+'[9]Commercial Sales Model'!$Q285</f>
        <v>5695098.5833144151</v>
      </c>
      <c r="AN241" s="52"/>
    </row>
    <row r="242" spans="1:40" x14ac:dyDescent="0.3">
      <c r="A242" s="2">
        <v>2029</v>
      </c>
      <c r="B242" s="2">
        <v>9</v>
      </c>
      <c r="C242" s="58"/>
      <c r="D242" s="58"/>
      <c r="E242" s="103">
        <f>+[2]Err!D358</f>
        <v>13439.6734551834</v>
      </c>
      <c r="F242" s="60"/>
      <c r="H242" s="83"/>
      <c r="I242" s="71"/>
      <c r="J242" s="71"/>
      <c r="K242" s="70">
        <f>+[3]Err!$D358</f>
        <v>1642.7749317452899</v>
      </c>
      <c r="L242" s="84">
        <f>+[4]Err!$D358</f>
        <v>461927.27234028699</v>
      </c>
      <c r="M242" s="85">
        <f t="shared" si="20"/>
        <v>758842.54329010297</v>
      </c>
      <c r="N242" s="73"/>
      <c r="P242" s="102"/>
      <c r="Q242" s="89"/>
      <c r="R242" s="89"/>
      <c r="S242" s="112">
        <f>+[5]Err!$D358</f>
        <v>23995.241571284801</v>
      </c>
      <c r="T242" s="90">
        <f>+[6]Err!$D334</f>
        <v>103323.281060979</v>
      </c>
      <c r="U242" s="112">
        <f t="shared" si="21"/>
        <v>2479267.088995947</v>
      </c>
      <c r="V242" s="91"/>
      <c r="X242" s="110"/>
      <c r="Y242" s="57"/>
      <c r="Z242" s="57"/>
      <c r="AA242" s="57">
        <f>+[7]Err!$D358</f>
        <v>412768.71069025999</v>
      </c>
      <c r="AB242" s="57">
        <f>+[8]Err!$D322</f>
        <v>3161.3294457648899</v>
      </c>
      <c r="AC242" s="103">
        <f t="shared" si="22"/>
        <v>1304897.8793955278</v>
      </c>
      <c r="AD242" s="103"/>
      <c r="AF242" s="96"/>
      <c r="AG242" s="96"/>
      <c r="AH242" s="112">
        <f t="shared" si="19"/>
        <v>4556447.1851367615</v>
      </c>
      <c r="AI242" s="128"/>
      <c r="AK242" s="51"/>
      <c r="AM242" s="51">
        <f>+'[9]Commercial Sales Model'!$Q286</f>
        <v>5603800.5528017133</v>
      </c>
      <c r="AN242" s="52"/>
    </row>
    <row r="243" spans="1:40" x14ac:dyDescent="0.3">
      <c r="A243" s="2">
        <v>2029</v>
      </c>
      <c r="B243" s="2">
        <v>10</v>
      </c>
      <c r="C243" s="58"/>
      <c r="D243" s="58"/>
      <c r="E243" s="103">
        <f>+[2]Err!D359</f>
        <v>13342.343631923801</v>
      </c>
      <c r="F243" s="60"/>
      <c r="H243" s="83"/>
      <c r="I243" s="71"/>
      <c r="J243" s="71"/>
      <c r="K243" s="70">
        <f>+[3]Err!$D359</f>
        <v>1556.85367079193</v>
      </c>
      <c r="L243" s="84">
        <f>+[4]Err!$D359</f>
        <v>462137.069033426</v>
      </c>
      <c r="M243" s="85">
        <f t="shared" si="20"/>
        <v>719479.7923337128</v>
      </c>
      <c r="N243" s="73"/>
      <c r="P243" s="102"/>
      <c r="Q243" s="89"/>
      <c r="R243" s="89"/>
      <c r="S243" s="112">
        <f>+[5]Err!$D359</f>
        <v>22947.3650261978</v>
      </c>
      <c r="T243" s="90">
        <f>+[6]Err!$D335</f>
        <v>103328.85681699601</v>
      </c>
      <c r="U243" s="112">
        <f t="shared" si="21"/>
        <v>2371124.9951193342</v>
      </c>
      <c r="V243" s="91"/>
      <c r="X243" s="110"/>
      <c r="Y243" s="57"/>
      <c r="Z243" s="57"/>
      <c r="AA243" s="57">
        <f>+[7]Err!$D359</f>
        <v>399548.39347296703</v>
      </c>
      <c r="AB243" s="57">
        <f>+[8]Err!$D323</f>
        <v>3155.7634856148302</v>
      </c>
      <c r="AC243" s="103">
        <f t="shared" si="22"/>
        <v>1260880.2308580561</v>
      </c>
      <c r="AD243" s="103"/>
      <c r="AF243" s="96"/>
      <c r="AG243" s="96"/>
      <c r="AH243" s="112">
        <f t="shared" si="19"/>
        <v>4364827.361943027</v>
      </c>
      <c r="AI243" s="128"/>
      <c r="AK243" s="51"/>
      <c r="AM243" s="51">
        <f>+'[9]Commercial Sales Model'!$Q287</f>
        <v>5370833.1019069655</v>
      </c>
      <c r="AN243" s="52"/>
    </row>
    <row r="244" spans="1:40" x14ac:dyDescent="0.3">
      <c r="A244" s="2">
        <v>2029</v>
      </c>
      <c r="B244" s="2">
        <v>11</v>
      </c>
      <c r="C244" s="58"/>
      <c r="D244" s="58"/>
      <c r="E244" s="103">
        <f>+[2]Err!D360</f>
        <v>13427.4907724026</v>
      </c>
      <c r="F244" s="60"/>
      <c r="H244" s="83"/>
      <c r="I244" s="71"/>
      <c r="J244" s="71"/>
      <c r="K244" s="70">
        <f>+[3]Err!$D360</f>
        <v>1425.12947698527</v>
      </c>
      <c r="L244" s="84">
        <f>+[4]Err!$D360</f>
        <v>462328.17029575701</v>
      </c>
      <c r="M244" s="85">
        <f t="shared" si="20"/>
        <v>658877.50352914911</v>
      </c>
      <c r="N244" s="73"/>
      <c r="P244" s="102"/>
      <c r="Q244" s="89"/>
      <c r="R244" s="89"/>
      <c r="S244" s="112">
        <f>+[5]Err!$D360</f>
        <v>21326.965325116202</v>
      </c>
      <c r="T244" s="90">
        <f>+[6]Err!$D336</f>
        <v>103341.684318372</v>
      </c>
      <c r="U244" s="112">
        <f t="shared" si="21"/>
        <v>2203964.5180970244</v>
      </c>
      <c r="V244" s="91"/>
      <c r="X244" s="110"/>
      <c r="Y244" s="57"/>
      <c r="Z244" s="57"/>
      <c r="AA244" s="57">
        <f>+[7]Err!$D360</f>
        <v>379272.47971028503</v>
      </c>
      <c r="AB244" s="57">
        <f>+[8]Err!$D324</f>
        <v>3152.5768563786</v>
      </c>
      <c r="AC244" s="103">
        <f t="shared" si="22"/>
        <v>1195685.6417959665</v>
      </c>
      <c r="AD244" s="103"/>
      <c r="AF244" s="96"/>
      <c r="AG244" s="96"/>
      <c r="AH244" s="112">
        <f t="shared" si="19"/>
        <v>4071955.1541945427</v>
      </c>
      <c r="AI244" s="128"/>
      <c r="AK244" s="51"/>
      <c r="AM244" s="51">
        <f>+'[9]Commercial Sales Model'!$Q288</f>
        <v>5012773.6481121136</v>
      </c>
      <c r="AN244" s="52"/>
    </row>
    <row r="245" spans="1:40" x14ac:dyDescent="0.3">
      <c r="A245" s="2">
        <v>2029</v>
      </c>
      <c r="B245" s="2">
        <v>12</v>
      </c>
      <c r="C245" s="58"/>
      <c r="D245" s="58"/>
      <c r="E245" s="103">
        <f>+[2]Err!D361</f>
        <v>13475.9502322597</v>
      </c>
      <c r="F245" s="60">
        <f>SUM(E234:E245)</f>
        <v>160899.99621959962</v>
      </c>
      <c r="H245" s="83"/>
      <c r="I245" s="71"/>
      <c r="J245" s="71"/>
      <c r="K245" s="70">
        <f>+[3]Err!$D361</f>
        <v>1368.0912173158599</v>
      </c>
      <c r="L245" s="84">
        <f>+[4]Err!$D361</f>
        <v>462526.00511829398</v>
      </c>
      <c r="M245" s="85">
        <f t="shared" si="20"/>
        <v>632777.76538252842</v>
      </c>
      <c r="N245" s="73">
        <f>SUM(M234:M245)</f>
        <v>8161485.2387221521</v>
      </c>
      <c r="P245" s="102"/>
      <c r="Q245" s="89"/>
      <c r="R245" s="89"/>
      <c r="S245" s="112">
        <f>+[5]Err!$D361</f>
        <v>20982.681543026501</v>
      </c>
      <c r="T245" s="90">
        <f>+[6]Err!$D337</f>
        <v>103354.97161810299</v>
      </c>
      <c r="U245" s="112">
        <f t="shared" si="21"/>
        <v>2168664.4553511976</v>
      </c>
      <c r="V245" s="91">
        <f>SUM(U234:U245)</f>
        <v>27093378.020713657</v>
      </c>
      <c r="X245" s="110"/>
      <c r="Y245" s="57"/>
      <c r="Z245" s="57"/>
      <c r="AA245" s="57">
        <f>+[7]Err!$D361</f>
        <v>377254.07289937098</v>
      </c>
      <c r="AB245" s="57">
        <f>+[8]Err!$D325</f>
        <v>3148.59047337947</v>
      </c>
      <c r="AC245" s="103">
        <f t="shared" si="22"/>
        <v>1187818.5799745636</v>
      </c>
      <c r="AD245" s="103">
        <f>SUM(AC234:AC245)</f>
        <v>14514233.408327242</v>
      </c>
      <c r="AF245" s="96"/>
      <c r="AG245" s="96"/>
      <c r="AH245" s="112">
        <f t="shared" si="19"/>
        <v>4002736.7509405492</v>
      </c>
      <c r="AI245" s="128">
        <f>SUM(AH234:AH245)</f>
        <v>49929996.663982645</v>
      </c>
      <c r="AK245" s="51"/>
      <c r="AM245" s="51">
        <f>+'[9]Commercial Sales Model'!$Q289</f>
        <v>4953881.226171772</v>
      </c>
      <c r="AN245" s="52">
        <f>SUM(AM234:AM245)</f>
        <v>61301156.986298211</v>
      </c>
    </row>
    <row r="246" spans="1:40" x14ac:dyDescent="0.3">
      <c r="A246" s="2">
        <v>2030</v>
      </c>
      <c r="B246" s="2">
        <v>1</v>
      </c>
      <c r="C246" s="58"/>
      <c r="D246" s="58"/>
      <c r="E246" s="103">
        <f>+[2]Err!D362</f>
        <v>13383.8001843048</v>
      </c>
      <c r="F246" s="61">
        <f>+F245/F233-1</f>
        <v>-3.7662054597209504E-7</v>
      </c>
      <c r="H246" s="83"/>
      <c r="I246" s="71"/>
      <c r="J246" s="71"/>
      <c r="K246" s="70">
        <f>+[3]Err!$D362</f>
        <v>1322.9710800432099</v>
      </c>
      <c r="L246" s="84">
        <f>+[4]Err!$D362</f>
        <v>462678.65203365701</v>
      </c>
      <c r="M246" s="85">
        <f t="shared" si="20"/>
        <v>612110.4759939037</v>
      </c>
      <c r="N246" s="74">
        <f>+N245/N233-1</f>
        <v>1.0897160511170068E-2</v>
      </c>
      <c r="P246" s="102"/>
      <c r="Q246" s="89"/>
      <c r="R246" s="89"/>
      <c r="S246" s="112">
        <f>+[5]Err!$D362</f>
        <v>19830.064570369901</v>
      </c>
      <c r="T246" s="90">
        <f>+[6]Err!$D338</f>
        <v>103369.518292826</v>
      </c>
      <c r="U246" s="112">
        <f t="shared" si="21"/>
        <v>2049824.2223547723</v>
      </c>
      <c r="V246" s="92">
        <f>+V245/V233-1</f>
        <v>3.5602261708036487E-3</v>
      </c>
      <c r="X246" s="110"/>
      <c r="Y246" s="57"/>
      <c r="Z246" s="57"/>
      <c r="AA246" s="57">
        <f>+[7]Err!$D362</f>
        <v>358863.22852841701</v>
      </c>
      <c r="AB246" s="57">
        <f>+[8]Err!$D326</f>
        <v>3136.8630130204801</v>
      </c>
      <c r="AC246" s="103">
        <f t="shared" si="22"/>
        <v>1125704.7883039075</v>
      </c>
      <c r="AD246" s="103">
        <f>+AD245/AD233-1</f>
        <v>1.9321265939824528E-3</v>
      </c>
      <c r="AF246" s="96"/>
      <c r="AG246" s="96"/>
      <c r="AH246" s="112">
        <f t="shared" si="19"/>
        <v>3801023.2868368882</v>
      </c>
      <c r="AI246" s="129">
        <f>+AI245/AI233-1</f>
        <v>4.2657433406561029E-3</v>
      </c>
      <c r="AK246" s="51"/>
      <c r="AM246" s="51">
        <f>+'[9]Commercial Sales Model'!$Q290</f>
        <v>4711537.3301800815</v>
      </c>
      <c r="AN246" s="3">
        <f>+AN245/AN233-1</f>
        <v>1.6410408350245431E-2</v>
      </c>
    </row>
    <row r="247" spans="1:40" x14ac:dyDescent="0.3">
      <c r="A247" s="2">
        <v>2030</v>
      </c>
      <c r="B247" s="2">
        <v>2</v>
      </c>
      <c r="C247" s="58"/>
      <c r="D247" s="58"/>
      <c r="E247" s="103">
        <f>+[2]Err!D363</f>
        <v>13316.5233183039</v>
      </c>
      <c r="F247" s="60"/>
      <c r="H247" s="83"/>
      <c r="I247" s="71"/>
      <c r="J247" s="71"/>
      <c r="K247" s="70">
        <f>+[3]Err!$D363</f>
        <v>1312.6820532924401</v>
      </c>
      <c r="L247" s="84">
        <f>+[4]Err!$D363</f>
        <v>462934.83048205602</v>
      </c>
      <c r="M247" s="85">
        <f t="shared" si="20"/>
        <v>607686.24381777295</v>
      </c>
      <c r="N247" s="73"/>
      <c r="P247" s="102"/>
      <c r="Q247" s="89"/>
      <c r="R247" s="89"/>
      <c r="S247" s="112">
        <f>+[5]Err!$D363</f>
        <v>19717.377139595101</v>
      </c>
      <c r="T247" s="90">
        <f>+[6]Err!$D339</f>
        <v>103380.69297648899</v>
      </c>
      <c r="U247" s="112">
        <f t="shared" si="21"/>
        <v>2038396.1123701239</v>
      </c>
      <c r="V247" s="91"/>
      <c r="X247" s="110"/>
      <c r="Y247" s="57"/>
      <c r="Z247" s="57"/>
      <c r="AA247" s="57">
        <f>+[7]Err!$D363</f>
        <v>356186.47792301502</v>
      </c>
      <c r="AB247" s="57">
        <f>+[8]Err!$D327</f>
        <v>3136.5169391232398</v>
      </c>
      <c r="AC247" s="103">
        <f t="shared" si="22"/>
        <v>1117184.9214921824</v>
      </c>
      <c r="AD247" s="103"/>
      <c r="AF247" s="96"/>
      <c r="AG247" s="96"/>
      <c r="AH247" s="112">
        <f t="shared" si="19"/>
        <v>3776583.8009983832</v>
      </c>
      <c r="AI247" s="128"/>
      <c r="AK247" s="51"/>
      <c r="AM247" s="51">
        <f>+'[9]Commercial Sales Model'!$Q291</f>
        <v>4673604.0126232281</v>
      </c>
      <c r="AN247" s="52"/>
    </row>
    <row r="248" spans="1:40" x14ac:dyDescent="0.3">
      <c r="A248" s="2">
        <v>2030</v>
      </c>
      <c r="B248" s="2">
        <v>3</v>
      </c>
      <c r="C248" s="58"/>
      <c r="D248" s="58"/>
      <c r="E248" s="103">
        <f>+[2]Err!D364</f>
        <v>13486.3058600969</v>
      </c>
      <c r="F248" s="60"/>
      <c r="H248" s="83"/>
      <c r="I248" s="71"/>
      <c r="J248" s="71"/>
      <c r="K248" s="70">
        <f>+[3]Err!$D364</f>
        <v>1336.0657410270701</v>
      </c>
      <c r="L248" s="84">
        <f>+[4]Err!$D364</f>
        <v>463205.18230186502</v>
      </c>
      <c r="M248" s="85">
        <f t="shared" si="20"/>
        <v>618872.57513972034</v>
      </c>
      <c r="N248" s="73"/>
      <c r="P248" s="102"/>
      <c r="Q248" s="89"/>
      <c r="R248" s="89"/>
      <c r="S248" s="112">
        <f>+[5]Err!$D364</f>
        <v>20006.160386408999</v>
      </c>
      <c r="T248" s="90">
        <f>+[6]Err!$D340</f>
        <v>103391.061247841</v>
      </c>
      <c r="U248" s="112">
        <f t="shared" si="21"/>
        <v>2068458.1538453433</v>
      </c>
      <c r="V248" s="91"/>
      <c r="X248" s="110"/>
      <c r="Y248" s="57"/>
      <c r="Z248" s="57"/>
      <c r="AA248" s="57">
        <f>+[7]Err!$D364</f>
        <v>359094.02585942601</v>
      </c>
      <c r="AB248" s="57">
        <f>+[8]Err!$D328</f>
        <v>3130.9866062792498</v>
      </c>
      <c r="AC248" s="103">
        <f t="shared" si="22"/>
        <v>1124318.5853607573</v>
      </c>
      <c r="AD248" s="103"/>
      <c r="AF248" s="96"/>
      <c r="AG248" s="96"/>
      <c r="AH248" s="112">
        <f t="shared" si="19"/>
        <v>3825135.6202059183</v>
      </c>
      <c r="AI248" s="128"/>
      <c r="AK248" s="51"/>
      <c r="AM248" s="51">
        <f>+'[9]Commercial Sales Model'!$Q292</f>
        <v>4734099.2336215526</v>
      </c>
      <c r="AN248" s="52"/>
    </row>
    <row r="249" spans="1:40" x14ac:dyDescent="0.3">
      <c r="A249" s="2">
        <v>2030</v>
      </c>
      <c r="B249" s="2">
        <v>4</v>
      </c>
      <c r="C249" s="58"/>
      <c r="D249" s="58"/>
      <c r="E249" s="103">
        <f>+[2]Err!D365</f>
        <v>13245.5829090724</v>
      </c>
      <c r="F249" s="60"/>
      <c r="H249" s="83"/>
      <c r="I249" s="71"/>
      <c r="J249" s="71"/>
      <c r="K249" s="70">
        <f>+[3]Err!$D365</f>
        <v>1375.02460509143</v>
      </c>
      <c r="L249" s="84">
        <f>+[4]Err!$D365</f>
        <v>463507.66390373599</v>
      </c>
      <c r="M249" s="85">
        <f t="shared" si="20"/>
        <v>637334.44251608581</v>
      </c>
      <c r="N249" s="73"/>
      <c r="P249" s="102"/>
      <c r="Q249" s="89"/>
      <c r="R249" s="89"/>
      <c r="S249" s="112">
        <f>+[5]Err!$D365</f>
        <v>20565.436480664499</v>
      </c>
      <c r="T249" s="90">
        <f>+[6]Err!$D341</f>
        <v>103401.07583288899</v>
      </c>
      <c r="U249" s="112">
        <f t="shared" si="21"/>
        <v>2126488.2570736515</v>
      </c>
      <c r="V249" s="91"/>
      <c r="X249" s="110"/>
      <c r="Y249" s="57"/>
      <c r="Z249" s="57"/>
      <c r="AA249" s="57">
        <f>+[7]Err!$D365</f>
        <v>366290.72401323402</v>
      </c>
      <c r="AB249" s="57">
        <f>+[8]Err!$D329</f>
        <v>3130.1713276957798</v>
      </c>
      <c r="AC249" s="103">
        <f t="shared" si="22"/>
        <v>1146552.721907153</v>
      </c>
      <c r="AD249" s="103"/>
      <c r="AF249" s="96"/>
      <c r="AG249" s="96"/>
      <c r="AH249" s="112">
        <f t="shared" si="19"/>
        <v>3923621.0044059628</v>
      </c>
      <c r="AI249" s="128"/>
      <c r="AK249" s="51"/>
      <c r="AM249" s="51">
        <f>+'[9]Commercial Sales Model'!$Q293</f>
        <v>4858475.8360156864</v>
      </c>
      <c r="AN249" s="52"/>
    </row>
    <row r="250" spans="1:40" x14ac:dyDescent="0.3">
      <c r="A250" s="2">
        <v>2030</v>
      </c>
      <c r="B250" s="2">
        <v>5</v>
      </c>
      <c r="C250" s="58"/>
      <c r="D250" s="58"/>
      <c r="E250" s="103">
        <f>+[2]Err!D366</f>
        <v>13511.144917511399</v>
      </c>
      <c r="F250" s="60"/>
      <c r="H250" s="83"/>
      <c r="I250" s="71"/>
      <c r="J250" s="71"/>
      <c r="K250" s="70">
        <f>+[3]Err!$D366</f>
        <v>1473.27292497495</v>
      </c>
      <c r="L250" s="84">
        <f>+[4]Err!$D366</f>
        <v>463730.666761728</v>
      </c>
      <c r="M250" s="85">
        <f t="shared" si="20"/>
        <v>683201.83582063485</v>
      </c>
      <c r="N250" s="73"/>
      <c r="P250" s="102"/>
      <c r="Q250" s="89"/>
      <c r="R250" s="89"/>
      <c r="S250" s="112">
        <f>+[5]Err!$D366</f>
        <v>21746.499046830901</v>
      </c>
      <c r="T250" s="90">
        <f>+[6]Err!$D342</f>
        <v>103412.41200442</v>
      </c>
      <c r="U250" s="112">
        <f t="shared" si="21"/>
        <v>2248857.9190846039</v>
      </c>
      <c r="V250" s="91"/>
      <c r="X250" s="110"/>
      <c r="Y250" s="57"/>
      <c r="Z250" s="57"/>
      <c r="AA250" s="57">
        <f>+[7]Err!$D366</f>
        <v>380992.40653956903</v>
      </c>
      <c r="AB250" s="57">
        <f>+[8]Err!$D330</f>
        <v>3134.5662958850999</v>
      </c>
      <c r="AC250" s="103">
        <f t="shared" si="22"/>
        <v>1194245.9565270869</v>
      </c>
      <c r="AD250" s="103"/>
      <c r="AF250" s="96"/>
      <c r="AG250" s="96"/>
      <c r="AH250" s="112">
        <f t="shared" si="19"/>
        <v>4139816.856349837</v>
      </c>
      <c r="AI250" s="128"/>
      <c r="AK250" s="51"/>
      <c r="AM250" s="51">
        <f>+'[9]Commercial Sales Model'!$Q294</f>
        <v>5133142.0986012192</v>
      </c>
      <c r="AN250" s="52"/>
    </row>
    <row r="251" spans="1:40" x14ac:dyDescent="0.3">
      <c r="A251" s="2">
        <v>2030</v>
      </c>
      <c r="B251" s="2">
        <v>6</v>
      </c>
      <c r="C251" s="58"/>
      <c r="D251" s="58"/>
      <c r="E251" s="103">
        <f>+[2]Err!D367</f>
        <v>13386.520612693799</v>
      </c>
      <c r="F251" s="60"/>
      <c r="H251" s="83"/>
      <c r="I251" s="71"/>
      <c r="J251" s="71"/>
      <c r="K251" s="70">
        <f>+[3]Err!$D367</f>
        <v>1585.5505867751799</v>
      </c>
      <c r="L251" s="84">
        <f>+[4]Err!$D367</f>
        <v>463925.71015172399</v>
      </c>
      <c r="M251" s="85">
        <f t="shared" si="20"/>
        <v>735577.6819511581</v>
      </c>
      <c r="N251" s="73"/>
      <c r="P251" s="102"/>
      <c r="Q251" s="89"/>
      <c r="R251" s="89"/>
      <c r="S251" s="112">
        <f>+[5]Err!$D367</f>
        <v>23100.328799419101</v>
      </c>
      <c r="T251" s="90">
        <f>+[6]Err!$D343</f>
        <v>103423.655691202</v>
      </c>
      <c r="U251" s="112">
        <f t="shared" si="21"/>
        <v>2389120.4521046788</v>
      </c>
      <c r="V251" s="91"/>
      <c r="X251" s="110"/>
      <c r="Y251" s="57"/>
      <c r="Z251" s="57"/>
      <c r="AA251" s="57">
        <f>+[7]Err!$D367</f>
        <v>398965.17951735802</v>
      </c>
      <c r="AB251" s="57">
        <f>+[8]Err!$D331</f>
        <v>3145.7773261390098</v>
      </c>
      <c r="AC251" s="103">
        <f t="shared" si="22"/>
        <v>1255055.6156446845</v>
      </c>
      <c r="AD251" s="103"/>
      <c r="AF251" s="96"/>
      <c r="AG251" s="96"/>
      <c r="AH251" s="112">
        <f t="shared" si="19"/>
        <v>4393140.2703132145</v>
      </c>
      <c r="AI251" s="128"/>
      <c r="AK251" s="51"/>
      <c r="AM251" s="51">
        <f>+'[9]Commercial Sales Model'!$Q295</f>
        <v>5451950.2392280018</v>
      </c>
      <c r="AN251" s="52"/>
    </row>
    <row r="252" spans="1:40" x14ac:dyDescent="0.3">
      <c r="A252" s="2">
        <v>2030</v>
      </c>
      <c r="B252" s="2">
        <v>7</v>
      </c>
      <c r="C252" s="58"/>
      <c r="D252" s="58"/>
      <c r="E252" s="103">
        <f>+[2]Err!D368</f>
        <v>13484.1997053631</v>
      </c>
      <c r="F252" s="60"/>
      <c r="H252" s="83"/>
      <c r="I252" s="71"/>
      <c r="J252" s="71"/>
      <c r="K252" s="70">
        <f>+[3]Err!$D368</f>
        <v>1653.3484036452801</v>
      </c>
      <c r="L252" s="84">
        <f>+[4]Err!$D368</f>
        <v>464138.22340951802</v>
      </c>
      <c r="M252" s="85">
        <f t="shared" si="20"/>
        <v>767382.19074488292</v>
      </c>
      <c r="N252" s="73"/>
      <c r="P252" s="102"/>
      <c r="Q252" s="89"/>
      <c r="R252" s="89"/>
      <c r="S252" s="112">
        <f>+[5]Err!$D368</f>
        <v>23998.7943044432</v>
      </c>
      <c r="T252" s="90">
        <f>+[6]Err!$D344</f>
        <v>103436.900592658</v>
      </c>
      <c r="U252" s="112">
        <f t="shared" si="21"/>
        <v>2482360.9008123386</v>
      </c>
      <c r="V252" s="91"/>
      <c r="X252" s="110"/>
      <c r="Y252" s="57"/>
      <c r="Z252" s="57"/>
      <c r="AA252" s="57">
        <f>+[7]Err!$D368</f>
        <v>411719.42680212</v>
      </c>
      <c r="AB252" s="57">
        <f>+[8]Err!$D332</f>
        <v>3155.71791751409</v>
      </c>
      <c r="AC252" s="103">
        <f t="shared" si="22"/>
        <v>1299270.3721480807</v>
      </c>
      <c r="AD252" s="103"/>
      <c r="AF252" s="96"/>
      <c r="AG252" s="96"/>
      <c r="AH252" s="112">
        <f t="shared" si="19"/>
        <v>4562497.6634106655</v>
      </c>
      <c r="AI252" s="128"/>
      <c r="AK252" s="51"/>
      <c r="AM252" s="51">
        <f>+'[9]Commercial Sales Model'!$Q296</f>
        <v>5669092.7267732285</v>
      </c>
      <c r="AN252" s="52"/>
    </row>
    <row r="253" spans="1:40" x14ac:dyDescent="0.3">
      <c r="A253" s="2">
        <v>2030</v>
      </c>
      <c r="B253" s="2">
        <v>8</v>
      </c>
      <c r="C253" s="58"/>
      <c r="D253" s="58"/>
      <c r="E253" s="103">
        <f>+[2]Err!D369</f>
        <v>13400.439397037</v>
      </c>
      <c r="F253" s="60"/>
      <c r="H253" s="83"/>
      <c r="I253" s="71"/>
      <c r="J253" s="71"/>
      <c r="K253" s="70">
        <f>+[3]Err!$D369</f>
        <v>1695.3767487892001</v>
      </c>
      <c r="L253" s="84">
        <f>+[4]Err!$D369</f>
        <v>464315.18641280802</v>
      </c>
      <c r="M253" s="85">
        <f t="shared" si="20"/>
        <v>787189.17115399777</v>
      </c>
      <c r="N253" s="73"/>
      <c r="P253" s="102"/>
      <c r="Q253" s="89"/>
      <c r="R253" s="89"/>
      <c r="S253" s="112">
        <f>+[5]Err!$D369</f>
        <v>24479.923735024298</v>
      </c>
      <c r="T253" s="90">
        <f>+[6]Err!$D345</f>
        <v>103444.81071263101</v>
      </c>
      <c r="U253" s="112">
        <f t="shared" si="21"/>
        <v>2532321.0770292315</v>
      </c>
      <c r="V253" s="91"/>
      <c r="X253" s="110"/>
      <c r="Y253" s="57"/>
      <c r="Z253" s="57"/>
      <c r="AA253" s="57">
        <f>+[7]Err!$D369</f>
        <v>418242.48313660402</v>
      </c>
      <c r="AB253" s="57">
        <f>+[8]Err!$D333</f>
        <v>3159.4420039638298</v>
      </c>
      <c r="AC253" s="103">
        <f t="shared" si="22"/>
        <v>1321412.8690639206</v>
      </c>
      <c r="AD253" s="103"/>
      <c r="AF253" s="96"/>
      <c r="AG253" s="96"/>
      <c r="AH253" s="112">
        <f t="shared" si="19"/>
        <v>4654323.5566441873</v>
      </c>
      <c r="AI253" s="128"/>
      <c r="AK253" s="51"/>
      <c r="AM253" s="51">
        <f>+'[9]Commercial Sales Model'!$Q297</f>
        <v>5786050.9540057974</v>
      </c>
      <c r="AN253" s="52"/>
    </row>
    <row r="254" spans="1:40" x14ac:dyDescent="0.3">
      <c r="A254" s="2">
        <v>2030</v>
      </c>
      <c r="B254" s="2">
        <v>9</v>
      </c>
      <c r="C254" s="58"/>
      <c r="D254" s="58"/>
      <c r="E254" s="103">
        <f>+[2]Err!D370</f>
        <v>13439.6714718198</v>
      </c>
      <c r="F254" s="60"/>
      <c r="H254" s="83"/>
      <c r="I254" s="71"/>
      <c r="J254" s="71"/>
      <c r="K254" s="70">
        <f>+[3]Err!$D370</f>
        <v>1650.4416651875299</v>
      </c>
      <c r="L254" s="84">
        <f>+[4]Err!$D370</f>
        <v>464499.13116998097</v>
      </c>
      <c r="M254" s="85">
        <f t="shared" si="20"/>
        <v>766628.71952634433</v>
      </c>
      <c r="N254" s="73"/>
      <c r="P254" s="102"/>
      <c r="Q254" s="89"/>
      <c r="R254" s="89"/>
      <c r="S254" s="112">
        <f>+[5]Err!$D370</f>
        <v>24052.4087427507</v>
      </c>
      <c r="T254" s="90">
        <f>+[6]Err!$D346</f>
        <v>103452.49838981</v>
      </c>
      <c r="U254" s="112">
        <f t="shared" si="21"/>
        <v>2488281.776730469</v>
      </c>
      <c r="V254" s="91"/>
      <c r="X254" s="110"/>
      <c r="Y254" s="57"/>
      <c r="Z254" s="57"/>
      <c r="AA254" s="57">
        <f>+[7]Err!$D370</f>
        <v>414396.75492419099</v>
      </c>
      <c r="AB254" s="57">
        <f>+[8]Err!$D334</f>
        <v>3154.4651164301399</v>
      </c>
      <c r="AC254" s="103">
        <f t="shared" si="22"/>
        <v>1307200.1077702104</v>
      </c>
      <c r="AD254" s="103"/>
      <c r="AF254" s="96"/>
      <c r="AG254" s="96"/>
      <c r="AH254" s="112">
        <f t="shared" si="19"/>
        <v>4575550.2754988438</v>
      </c>
      <c r="AI254" s="128"/>
      <c r="AK254" s="51"/>
      <c r="AM254" s="51">
        <f>+'[9]Commercial Sales Model'!$Q298</f>
        <v>5693158.3926255507</v>
      </c>
      <c r="AN254" s="52"/>
    </row>
    <row r="255" spans="1:40" x14ac:dyDescent="0.3">
      <c r="A255" s="2">
        <v>2030</v>
      </c>
      <c r="B255" s="2">
        <v>10</v>
      </c>
      <c r="C255" s="58"/>
      <c r="D255" s="58"/>
      <c r="E255" s="103">
        <f>+[2]Err!D371</f>
        <v>13342.341783169401</v>
      </c>
      <c r="F255" s="60"/>
      <c r="H255" s="83"/>
      <c r="I255" s="71"/>
      <c r="J255" s="71"/>
      <c r="K255" s="70">
        <f>+[3]Err!$D371</f>
        <v>1564.1400393009401</v>
      </c>
      <c r="L255" s="84">
        <f>+[4]Err!$D371</f>
        <v>464647.83795241697</v>
      </c>
      <c r="M255" s="85">
        <f t="shared" si="20"/>
        <v>726774.28751599032</v>
      </c>
      <c r="N255" s="73"/>
      <c r="P255" s="102"/>
      <c r="Q255" s="89"/>
      <c r="R255" s="89"/>
      <c r="S255" s="112">
        <f>+[5]Err!$D371</f>
        <v>23001.695997928698</v>
      </c>
      <c r="T255" s="90">
        <f>+[6]Err!$D347</f>
        <v>103455.823162856</v>
      </c>
      <c r="U255" s="112">
        <f t="shared" si="21"/>
        <v>2379659.3936074837</v>
      </c>
      <c r="V255" s="91"/>
      <c r="X255" s="110"/>
      <c r="Y255" s="57"/>
      <c r="Z255" s="57"/>
      <c r="AA255" s="57">
        <f>+[7]Err!$D371</f>
        <v>401095.66654914402</v>
      </c>
      <c r="AB255" s="57">
        <f>+[8]Err!$D335</f>
        <v>3148.9100017813998</v>
      </c>
      <c r="AC255" s="103">
        <f t="shared" si="22"/>
        <v>1263014.156067777</v>
      </c>
      <c r="AD255" s="103"/>
      <c r="AF255" s="96"/>
      <c r="AG255" s="96"/>
      <c r="AH255" s="112">
        <f t="shared" si="19"/>
        <v>4382790.1789744208</v>
      </c>
      <c r="AI255" s="128"/>
      <c r="AK255" s="51"/>
      <c r="AM255" s="51">
        <f>+'[9]Commercial Sales Model'!$Q299</f>
        <v>5455808.3270162772</v>
      </c>
      <c r="AN255" s="52"/>
    </row>
    <row r="256" spans="1:40" x14ac:dyDescent="0.3">
      <c r="A256" s="2">
        <v>2030</v>
      </c>
      <c r="B256" s="2">
        <v>11</v>
      </c>
      <c r="C256" s="58"/>
      <c r="D256" s="58"/>
      <c r="E256" s="103">
        <f>+[2]Err!D372</f>
        <v>13427.4890254728</v>
      </c>
      <c r="F256" s="60"/>
      <c r="H256" s="83"/>
      <c r="I256" s="71"/>
      <c r="J256" s="71"/>
      <c r="K256" s="70">
        <f>+[3]Err!$D372</f>
        <v>1432.71869397675</v>
      </c>
      <c r="L256" s="84">
        <f>+[4]Err!$D372</f>
        <v>464870.914381376</v>
      </c>
      <c r="M256" s="85">
        <f t="shared" si="20"/>
        <v>666029.24932026269</v>
      </c>
      <c r="N256" s="73"/>
      <c r="P256" s="102"/>
      <c r="Q256" s="89"/>
      <c r="R256" s="89"/>
      <c r="S256" s="112">
        <f>+[5]Err!$D372</f>
        <v>21383.554493412299</v>
      </c>
      <c r="T256" s="90">
        <f>+[6]Err!$D348</f>
        <v>103469.347559806</v>
      </c>
      <c r="U256" s="112">
        <f t="shared" si="21"/>
        <v>2212542.4319429286</v>
      </c>
      <c r="V256" s="91"/>
      <c r="X256" s="110"/>
      <c r="Y256" s="57"/>
      <c r="Z256" s="57"/>
      <c r="AA256" s="57">
        <f>+[7]Err!$D372</f>
        <v>380884.06319054199</v>
      </c>
      <c r="AB256" s="57">
        <f>+[8]Err!$D336</f>
        <v>3145.7290537598801</v>
      </c>
      <c r="AC256" s="103">
        <f t="shared" si="22"/>
        <v>1198158.0636926019</v>
      </c>
      <c r="AD256" s="103"/>
      <c r="AF256" s="96"/>
      <c r="AG256" s="96"/>
      <c r="AH256" s="112">
        <f t="shared" si="19"/>
        <v>4090157.2339812657</v>
      </c>
      <c r="AI256" s="128"/>
      <c r="AK256" s="51"/>
      <c r="AM256" s="51">
        <f>+'[9]Commercial Sales Model'!$Q300</f>
        <v>5094386.8017506702</v>
      </c>
      <c r="AN256" s="52"/>
    </row>
    <row r="257" spans="1:40" x14ac:dyDescent="0.3">
      <c r="A257" s="2">
        <v>2030</v>
      </c>
      <c r="B257" s="2">
        <v>12</v>
      </c>
      <c r="C257" s="58"/>
      <c r="D257" s="58"/>
      <c r="E257" s="103">
        <f>+[2]Err!D373</f>
        <v>13475.9485860943</v>
      </c>
      <c r="F257" s="60">
        <f>SUM(E246:E257)</f>
        <v>160899.96777093963</v>
      </c>
      <c r="H257" s="83"/>
      <c r="I257" s="71"/>
      <c r="J257" s="71"/>
      <c r="K257" s="70">
        <f>+[3]Err!$D373</f>
        <v>1376.09219885279</v>
      </c>
      <c r="L257" s="84">
        <f>+[4]Err!$D373</f>
        <v>465112.04347823502</v>
      </c>
      <c r="M257" s="85">
        <f t="shared" si="20"/>
        <v>640037.0546228789</v>
      </c>
      <c r="N257" s="73">
        <f>SUM(M246:M257)</f>
        <v>8248823.9281236334</v>
      </c>
      <c r="P257" s="102"/>
      <c r="Q257" s="89"/>
      <c r="R257" s="89"/>
      <c r="S257" s="112">
        <f>+[5]Err!$D373</f>
        <v>21042.341042976899</v>
      </c>
      <c r="T257" s="90">
        <f>+[6]Err!$D349</f>
        <v>103484.968055295</v>
      </c>
      <c r="U257" s="112">
        <f t="shared" si="21"/>
        <v>2177565.9906410878</v>
      </c>
      <c r="V257" s="91">
        <f>SUM(U246:U257)</f>
        <v>27193876.687596712</v>
      </c>
      <c r="X257" s="110"/>
      <c r="Y257" s="57"/>
      <c r="Z257" s="57"/>
      <c r="AA257" s="57">
        <f>+[7]Err!$D373</f>
        <v>378953.09529986599</v>
      </c>
      <c r="AB257" s="57">
        <f>+[8]Err!$D337</f>
        <v>3141.75009151513</v>
      </c>
      <c r="AC257" s="103">
        <f t="shared" si="22"/>
        <v>1190575.9218382956</v>
      </c>
      <c r="AD257" s="103">
        <f>SUM(AC246:AC257)</f>
        <v>14542694.079816658</v>
      </c>
      <c r="AF257" s="96"/>
      <c r="AG257" s="96"/>
      <c r="AH257" s="112">
        <f t="shared" si="19"/>
        <v>4021654.9156883564</v>
      </c>
      <c r="AI257" s="128">
        <f>SUM(AH246:AH257)</f>
        <v>50146294.663307942</v>
      </c>
      <c r="AK257" s="51"/>
      <c r="AM257" s="51">
        <f>+'[9]Commercial Sales Model'!$Q301</f>
        <v>5036119.1495847227</v>
      </c>
      <c r="AN257" s="52">
        <f>SUM(AM246:AM257)</f>
        <v>62297425.102026023</v>
      </c>
    </row>
    <row r="258" spans="1:40" x14ac:dyDescent="0.3">
      <c r="A258">
        <f>+A246+1</f>
        <v>2031</v>
      </c>
      <c r="B258" s="2">
        <v>1</v>
      </c>
      <c r="C258" s="58"/>
      <c r="D258" s="58"/>
      <c r="E258" s="103">
        <f>+[2]Err!D374</f>
        <v>13383.798649238999</v>
      </c>
      <c r="F258" s="61">
        <f>+F257/F245-1</f>
        <v>-1.7680957520305185E-7</v>
      </c>
      <c r="H258" s="83"/>
      <c r="I258" s="71"/>
      <c r="J258" s="71"/>
      <c r="K258" s="70">
        <f>+[3]Err!$D374</f>
        <v>1331.54433324926</v>
      </c>
      <c r="L258" s="84">
        <f>+[4]Err!$D374</f>
        <v>465337.82528693002</v>
      </c>
      <c r="M258" s="85">
        <f t="shared" si="20"/>
        <v>619617.9443073459</v>
      </c>
      <c r="N258" s="74">
        <f>+N257/N245-1</f>
        <v>1.0701322963509563E-2</v>
      </c>
      <c r="P258" s="102"/>
      <c r="Q258" s="89"/>
      <c r="R258" s="89"/>
      <c r="S258" s="112">
        <f>+[5]Err!$D374</f>
        <v>19893.991226975701</v>
      </c>
      <c r="T258" s="90">
        <f>+[6]Err!$D350</f>
        <v>103501.653947677</v>
      </c>
      <c r="U258" s="112">
        <f t="shared" si="21"/>
        <v>2059060.995612561</v>
      </c>
      <c r="V258" s="92">
        <f>+V257/V245-1</f>
        <v>3.7093442835449686E-3</v>
      </c>
      <c r="X258" s="110"/>
      <c r="Y258" s="57"/>
      <c r="Z258" s="57"/>
      <c r="AA258" s="57">
        <f>+[7]Err!$D374</f>
        <v>360683.77381713799</v>
      </c>
      <c r="AB258" s="57">
        <f>+[8]Err!$D338</f>
        <v>3130.0468753036098</v>
      </c>
      <c r="AC258" s="103">
        <f t="shared" si="22"/>
        <v>1128957.1192090467</v>
      </c>
      <c r="AD258" s="103">
        <f>+AD257/AD245-1</f>
        <v>1.9608801022235056E-3</v>
      </c>
      <c r="AF258" s="96"/>
      <c r="AG258" s="96"/>
      <c r="AH258" s="112">
        <f t="shared" si="19"/>
        <v>3821019.8577781925</v>
      </c>
      <c r="AI258" s="129">
        <f>+AI257/AI245-1</f>
        <v>4.3320251106950813E-3</v>
      </c>
      <c r="AK258" s="51"/>
      <c r="AM258" s="51">
        <f>+'[9]Commercial Sales Model'!$Q302</f>
        <v>4792788.4801906552</v>
      </c>
      <c r="AN258" s="3">
        <f>+AN257/AN245-1</f>
        <v>1.6252027933999491E-2</v>
      </c>
    </row>
    <row r="259" spans="1:40" x14ac:dyDescent="0.3">
      <c r="A259">
        <f>+A258</f>
        <v>2031</v>
      </c>
      <c r="B259" s="2">
        <v>2</v>
      </c>
      <c r="C259" s="58"/>
      <c r="D259" s="58"/>
      <c r="E259" s="103">
        <f>+[2]Err!D375</f>
        <v>13316.5218842288</v>
      </c>
      <c r="F259" s="64"/>
      <c r="H259" s="83"/>
      <c r="I259" s="78"/>
      <c r="J259" s="78"/>
      <c r="K259" s="70">
        <f>+[3]Err!$D375</f>
        <v>1321.41294698977</v>
      </c>
      <c r="L259" s="84">
        <f>+[4]Err!$D375</f>
        <v>465592.39160242502</v>
      </c>
      <c r="M259" s="85">
        <f t="shared" si="20"/>
        <v>615239.81428337551</v>
      </c>
      <c r="N259" s="78"/>
      <c r="P259" s="102"/>
      <c r="Q259" s="96"/>
      <c r="R259" s="96"/>
      <c r="S259" s="112">
        <f>+[5]Err!$D375</f>
        <v>19782.479246092698</v>
      </c>
      <c r="T259" s="90">
        <f>+[6]Err!$D351</f>
        <v>103514.91072874601</v>
      </c>
      <c r="U259" s="112">
        <f t="shared" si="21"/>
        <v>2047781.5731525561</v>
      </c>
      <c r="V259" s="96"/>
      <c r="X259" s="110"/>
      <c r="Y259" s="64"/>
      <c r="Z259" s="64"/>
      <c r="AA259" s="57">
        <f>+[7]Err!$D375</f>
        <v>358040.498445326</v>
      </c>
      <c r="AB259" s="57">
        <f>+[8]Err!$D339</f>
        <v>3129.70031906746</v>
      </c>
      <c r="AC259" s="103">
        <f t="shared" si="22"/>
        <v>1120559.4622234092</v>
      </c>
      <c r="AD259" s="103"/>
      <c r="AF259" s="96"/>
      <c r="AG259" s="96"/>
      <c r="AH259" s="112">
        <f t="shared" ref="AH259:AH322" si="23">+AC259+U259+M259+E259+AK259</f>
        <v>3796897.3715435695</v>
      </c>
      <c r="AK259" s="51"/>
      <c r="AM259" s="51">
        <f>+'[9]Commercial Sales Model'!$Q303</f>
        <v>4754751.1159700165</v>
      </c>
      <c r="AN259" s="52"/>
    </row>
    <row r="260" spans="1:40" x14ac:dyDescent="0.3">
      <c r="A260">
        <f t="shared" ref="A260:A269" si="24">+A259</f>
        <v>2031</v>
      </c>
      <c r="B260" s="2">
        <v>3</v>
      </c>
      <c r="C260" s="58"/>
      <c r="D260" s="58"/>
      <c r="E260" s="103">
        <f>+[2]Err!D376</f>
        <v>13486.3044964325</v>
      </c>
      <c r="F260" s="64"/>
      <c r="H260" s="83"/>
      <c r="I260" s="78"/>
      <c r="J260" s="78"/>
      <c r="K260" s="70">
        <f>+[3]Err!$D376</f>
        <v>1344.82879561548</v>
      </c>
      <c r="L260" s="84">
        <f>+[4]Err!$D376</f>
        <v>465842.814421747</v>
      </c>
      <c r="M260" s="85">
        <f t="shared" si="20"/>
        <v>626478.83106492355</v>
      </c>
      <c r="N260" s="78"/>
      <c r="P260" s="102"/>
      <c r="Q260" s="96"/>
      <c r="R260" s="96"/>
      <c r="S260" s="112">
        <f>+[5]Err!$D376</f>
        <v>20071.502301319</v>
      </c>
      <c r="T260" s="90">
        <f>+[6]Err!$D352</f>
        <v>103526.59131658501</v>
      </c>
      <c r="U260" s="112">
        <f t="shared" si="21"/>
        <v>2077934.2158585477</v>
      </c>
      <c r="V260" s="96"/>
      <c r="X260" s="110"/>
      <c r="Y260" s="64"/>
      <c r="Z260" s="64"/>
      <c r="AA260" s="57">
        <f>+[7]Err!$D376</f>
        <v>360954.87580311799</v>
      </c>
      <c r="AB260" s="57">
        <f>+[8]Err!$D340</f>
        <v>3124.1807727466498</v>
      </c>
      <c r="AC260" s="103">
        <f t="shared" si="22"/>
        <v>1127688.2828132564</v>
      </c>
      <c r="AD260" s="103"/>
      <c r="AF260" s="96"/>
      <c r="AG260" s="96"/>
      <c r="AH260" s="112">
        <f t="shared" si="23"/>
        <v>3845587.6342331604</v>
      </c>
      <c r="AK260" s="51"/>
      <c r="AM260" s="51">
        <f>+'[9]Commercial Sales Model'!$Q304</f>
        <v>4815892.1609176649</v>
      </c>
      <c r="AN260" s="52"/>
    </row>
    <row r="261" spans="1:40" x14ac:dyDescent="0.3">
      <c r="A261">
        <f t="shared" si="24"/>
        <v>2031</v>
      </c>
      <c r="B261" s="2">
        <v>4</v>
      </c>
      <c r="C261" s="58"/>
      <c r="D261" s="58"/>
      <c r="E261" s="103">
        <f>+[2]Err!D377</f>
        <v>13245.5816515404</v>
      </c>
      <c r="F261" s="64"/>
      <c r="H261" s="83"/>
      <c r="I261" s="78"/>
      <c r="J261" s="78"/>
      <c r="K261" s="70">
        <f>+[3]Err!$D377</f>
        <v>1383.8076899569</v>
      </c>
      <c r="L261" s="84">
        <f>+[4]Err!$D377</f>
        <v>466115.78346502403</v>
      </c>
      <c r="M261" s="85">
        <f t="shared" si="20"/>
        <v>645014.60556918546</v>
      </c>
      <c r="N261" s="78"/>
      <c r="P261" s="102"/>
      <c r="Q261" s="96"/>
      <c r="R261" s="96"/>
      <c r="S261" s="112">
        <f>+[5]Err!$D377</f>
        <v>20630.9277517888</v>
      </c>
      <c r="T261" s="90">
        <f>+[6]Err!$D353</f>
        <v>103539.036664224</v>
      </c>
      <c r="U261" s="112">
        <f t="shared" si="21"/>
        <v>2136106.384909417</v>
      </c>
      <c r="V261" s="96"/>
      <c r="X261" s="110"/>
      <c r="Y261" s="64"/>
      <c r="Z261" s="64"/>
      <c r="AA261" s="57">
        <f>+[7]Err!$D377</f>
        <v>368155.82742123399</v>
      </c>
      <c r="AB261" s="57">
        <f>+[8]Err!$D341</f>
        <v>3123.3660336125599</v>
      </c>
      <c r="AC261" s="103">
        <f t="shared" si="22"/>
        <v>1149885.4064440099</v>
      </c>
      <c r="AD261" s="103"/>
      <c r="AF261" s="96"/>
      <c r="AG261" s="96"/>
      <c r="AH261" s="112">
        <f t="shared" si="23"/>
        <v>3944251.978574153</v>
      </c>
      <c r="AK261" s="51"/>
      <c r="AM261" s="51">
        <f>+'[9]Commercial Sales Model'!$Q305</f>
        <v>4941586.9838083982</v>
      </c>
      <c r="AN261" s="52"/>
    </row>
    <row r="262" spans="1:40" x14ac:dyDescent="0.3">
      <c r="A262">
        <f t="shared" si="24"/>
        <v>2031</v>
      </c>
      <c r="B262" s="2">
        <v>5</v>
      </c>
      <c r="C262" s="58"/>
      <c r="D262" s="58"/>
      <c r="E262" s="103">
        <f>+[2]Err!D378</f>
        <v>13511.1437131034</v>
      </c>
      <c r="F262" s="64"/>
      <c r="H262" s="83"/>
      <c r="I262" s="78"/>
      <c r="J262" s="78"/>
      <c r="K262" s="70">
        <f>+[3]Err!$D378</f>
        <v>1482.09968050732</v>
      </c>
      <c r="L262" s="84">
        <f>+[4]Err!$D378</f>
        <v>466338.55798225797</v>
      </c>
      <c r="M262" s="85">
        <f t="shared" si="20"/>
        <v>691160.22779374884</v>
      </c>
      <c r="N262" s="78"/>
      <c r="P262" s="102"/>
      <c r="Q262" s="96"/>
      <c r="R262" s="96"/>
      <c r="S262" s="112">
        <f>+[5]Err!$D378</f>
        <v>21812.315949271499</v>
      </c>
      <c r="T262" s="90">
        <f>+[6]Err!$D354</f>
        <v>103550.465673411</v>
      </c>
      <c r="U262" s="112">
        <f t="shared" si="21"/>
        <v>2258675.4739626334</v>
      </c>
      <c r="V262" s="96"/>
      <c r="X262" s="110"/>
      <c r="Y262" s="64"/>
      <c r="Z262" s="64"/>
      <c r="AA262" s="57">
        <f>+[7]Err!$D378</f>
        <v>382866.78348994401</v>
      </c>
      <c r="AB262" s="57">
        <f>+[8]Err!$D342</f>
        <v>3127.7502118155799</v>
      </c>
      <c r="AC262" s="103">
        <f t="shared" si="22"/>
        <v>1197511.6631578221</v>
      </c>
      <c r="AD262" s="103"/>
      <c r="AF262" s="96"/>
      <c r="AG262" s="96"/>
      <c r="AH262" s="112">
        <f t="shared" si="23"/>
        <v>4160858.5086273081</v>
      </c>
      <c r="AK262" s="51"/>
      <c r="AM262" s="51">
        <f>+'[9]Commercial Sales Model'!$Q306</f>
        <v>5219705.7605134901</v>
      </c>
      <c r="AN262" s="52"/>
    </row>
    <row r="263" spans="1:40" x14ac:dyDescent="0.3">
      <c r="A263">
        <f t="shared" si="24"/>
        <v>2031</v>
      </c>
      <c r="B263" s="2">
        <v>6</v>
      </c>
      <c r="C263" s="58"/>
      <c r="D263" s="58"/>
      <c r="E263" s="103">
        <f>+[2]Err!D379</f>
        <v>13386.519492269201</v>
      </c>
      <c r="F263" s="64"/>
      <c r="H263" s="83"/>
      <c r="I263" s="78"/>
      <c r="J263" s="78"/>
      <c r="K263" s="70">
        <f>+[3]Err!$D379</f>
        <v>1594.4852101741999</v>
      </c>
      <c r="L263" s="84">
        <f>+[4]Err!$D379</f>
        <v>466546.33863557299</v>
      </c>
      <c r="M263" s="85">
        <f t="shared" ref="M263:M326" si="25">+L263*K263/1000</f>
        <v>743901.23681534501</v>
      </c>
      <c r="N263" s="78"/>
      <c r="P263" s="102"/>
      <c r="Q263" s="96"/>
      <c r="R263" s="96"/>
      <c r="S263" s="112">
        <f>+[5]Err!$D379</f>
        <v>23166.950021049299</v>
      </c>
      <c r="T263" s="90">
        <f>+[6]Err!$D355</f>
        <v>103561.616018564</v>
      </c>
      <c r="U263" s="112">
        <f t="shared" ref="U263:U326" si="26">+T263*S263/1000</f>
        <v>2399206.7824011706</v>
      </c>
      <c r="V263" s="96"/>
      <c r="X263" s="110"/>
      <c r="Y263" s="64"/>
      <c r="Z263" s="64"/>
      <c r="AA263" s="57">
        <f>+[7]Err!$D379</f>
        <v>400862.462397572</v>
      </c>
      <c r="AB263" s="57">
        <f>+[8]Err!$D343</f>
        <v>3138.9356240247998</v>
      </c>
      <c r="AC263" s="103">
        <f t="shared" ref="AC263:AC326" si="27">+AB263*AA263/1000</f>
        <v>1258281.4635540405</v>
      </c>
      <c r="AD263" s="103"/>
      <c r="AF263" s="96"/>
      <c r="AG263" s="96"/>
      <c r="AH263" s="112">
        <f t="shared" si="23"/>
        <v>4414776.0022628261</v>
      </c>
      <c r="AK263" s="51"/>
      <c r="AM263" s="51">
        <f>+'[9]Commercial Sales Model'!$Q307</f>
        <v>5542767.8430309212</v>
      </c>
      <c r="AN263" s="52"/>
    </row>
    <row r="264" spans="1:40" x14ac:dyDescent="0.3">
      <c r="A264">
        <f t="shared" si="24"/>
        <v>2031</v>
      </c>
      <c r="B264" s="2">
        <v>7</v>
      </c>
      <c r="C264" s="58"/>
      <c r="D264" s="58"/>
      <c r="E264" s="103">
        <f>+[2]Err!D380</f>
        <v>13484.198645685899</v>
      </c>
      <c r="F264" s="64"/>
      <c r="H264" s="83"/>
      <c r="I264" s="78"/>
      <c r="J264" s="78"/>
      <c r="K264" s="70">
        <f>+[3]Err!$D380</f>
        <v>1662.33379830892</v>
      </c>
      <c r="L264" s="84">
        <f>+[4]Err!$D380</f>
        <v>466766.15546614199</v>
      </c>
      <c r="M264" s="85">
        <f t="shared" si="25"/>
        <v>775921.15613808366</v>
      </c>
      <c r="N264" s="78"/>
      <c r="P264" s="102"/>
      <c r="Q264" s="96"/>
      <c r="R264" s="96"/>
      <c r="S264" s="112">
        <f>+[5]Err!$D380</f>
        <v>24065.794103157299</v>
      </c>
      <c r="T264" s="90">
        <f>+[6]Err!$D356</f>
        <v>103574.229923063</v>
      </c>
      <c r="U264" s="112">
        <f t="shared" si="26"/>
        <v>2492596.0917215082</v>
      </c>
      <c r="V264" s="96"/>
      <c r="X264" s="110"/>
      <c r="Y264" s="64"/>
      <c r="Z264" s="64"/>
      <c r="AA264" s="57">
        <f>+[7]Err!$D380</f>
        <v>413627.49104903202</v>
      </c>
      <c r="AB264" s="57">
        <f>+[8]Err!$D344</f>
        <v>3148.85335162606</v>
      </c>
      <c r="AC264" s="103">
        <f t="shared" si="27"/>
        <v>1302452.3115144228</v>
      </c>
      <c r="AD264" s="103"/>
      <c r="AF264" s="96"/>
      <c r="AG264" s="96"/>
      <c r="AH264" s="112">
        <f t="shared" si="23"/>
        <v>4584453.7580197006</v>
      </c>
      <c r="AK264" s="51"/>
      <c r="AM264" s="51">
        <f>+'[9]Commercial Sales Model'!$Q308</f>
        <v>5762748.4293672154</v>
      </c>
      <c r="AN264" s="52"/>
    </row>
    <row r="265" spans="1:40" x14ac:dyDescent="0.3">
      <c r="A265">
        <f t="shared" si="24"/>
        <v>2031</v>
      </c>
      <c r="B265" s="2">
        <v>8</v>
      </c>
      <c r="C265" s="58"/>
      <c r="D265" s="58"/>
      <c r="E265" s="103">
        <f>+[2]Err!D381</f>
        <v>13400.4384082542</v>
      </c>
      <c r="F265" s="64"/>
      <c r="H265" s="83"/>
      <c r="I265" s="78"/>
      <c r="J265" s="78"/>
      <c r="K265" s="70">
        <f>+[3]Err!$D381</f>
        <v>1704.5039041508101</v>
      </c>
      <c r="L265" s="84">
        <f>+[4]Err!$D381</f>
        <v>466955.75801053201</v>
      </c>
      <c r="M265" s="85">
        <f t="shared" si="25"/>
        <v>795927.91259465262</v>
      </c>
      <c r="N265" s="78"/>
      <c r="P265" s="102"/>
      <c r="Q265" s="96"/>
      <c r="R265" s="96"/>
      <c r="S265" s="112">
        <f>+[5]Err!$D381</f>
        <v>24547.980575591901</v>
      </c>
      <c r="T265" s="90">
        <f>+[6]Err!$D357</f>
        <v>103582.785915684</v>
      </c>
      <c r="U265" s="112">
        <f t="shared" si="26"/>
        <v>2542748.2166239051</v>
      </c>
      <c r="V265" s="96"/>
      <c r="X265" s="110"/>
      <c r="Y265" s="64"/>
      <c r="Z265" s="64"/>
      <c r="AA265" s="57">
        <f>+[7]Err!$D381</f>
        <v>420180.65051526902</v>
      </c>
      <c r="AB265" s="57">
        <f>+[8]Err!$D345</f>
        <v>3152.5680910936298</v>
      </c>
      <c r="AC265" s="103">
        <f t="shared" si="27"/>
        <v>1324648.1113094012</v>
      </c>
      <c r="AD265" s="103"/>
      <c r="AF265" s="96"/>
      <c r="AG265" s="96"/>
      <c r="AH265" s="112">
        <f t="shared" si="23"/>
        <v>4676724.6789362133</v>
      </c>
      <c r="AK265" s="51"/>
      <c r="AM265" s="51">
        <f>+'[9]Commercial Sales Model'!$Q309</f>
        <v>5881620.0793252084</v>
      </c>
      <c r="AN265" s="52"/>
    </row>
    <row r="266" spans="1:40" x14ac:dyDescent="0.3">
      <c r="A266">
        <f t="shared" si="24"/>
        <v>2031</v>
      </c>
      <c r="B266" s="2">
        <v>9</v>
      </c>
      <c r="C266" s="58"/>
      <c r="D266" s="58"/>
      <c r="E266" s="103">
        <f>+[2]Err!D382</f>
        <v>13439.670540703301</v>
      </c>
      <c r="F266" s="64"/>
      <c r="H266" s="83"/>
      <c r="I266" s="78"/>
      <c r="J266" s="78"/>
      <c r="K266" s="70">
        <f>+[3]Err!$D382</f>
        <v>1659.7388287671299</v>
      </c>
      <c r="L266" s="84">
        <f>+[4]Err!$D382</f>
        <v>467153.34504511702</v>
      </c>
      <c r="M266" s="85">
        <f t="shared" si="25"/>
        <v>775352.54575982946</v>
      </c>
      <c r="N266" s="78"/>
      <c r="P266" s="102"/>
      <c r="Q266" s="96"/>
      <c r="R266" s="96"/>
      <c r="S266" s="112">
        <f>+[5]Err!$D382</f>
        <v>24121.733253444301</v>
      </c>
      <c r="T266" s="90">
        <f>+[6]Err!$D358</f>
        <v>103591.56759134401</v>
      </c>
      <c r="U266" s="112">
        <f t="shared" si="26"/>
        <v>2498808.1607445455</v>
      </c>
      <c r="V266" s="96"/>
      <c r="X266" s="110"/>
      <c r="Y266" s="64"/>
      <c r="Z266" s="64"/>
      <c r="AA266" s="57">
        <f>+[7]Err!$D382</f>
        <v>416371.02384481201</v>
      </c>
      <c r="AB266" s="57">
        <f>+[8]Err!$D346</f>
        <v>3147.6007870953899</v>
      </c>
      <c r="AC266" s="103">
        <f t="shared" si="27"/>
        <v>1310569.7623776435</v>
      </c>
      <c r="AD266" s="103"/>
      <c r="AF266" s="96"/>
      <c r="AG266" s="96"/>
      <c r="AH266" s="112">
        <f t="shared" si="23"/>
        <v>4598170.1394227222</v>
      </c>
      <c r="AK266" s="51"/>
      <c r="AM266" s="51">
        <f>+'[9]Commercial Sales Model'!$Q310</f>
        <v>5788179.6631737789</v>
      </c>
      <c r="AN266" s="52"/>
    </row>
    <row r="267" spans="1:40" x14ac:dyDescent="0.3">
      <c r="A267">
        <f t="shared" si="24"/>
        <v>2031</v>
      </c>
      <c r="B267" s="2">
        <v>10</v>
      </c>
      <c r="C267" s="58"/>
      <c r="D267" s="58"/>
      <c r="E267" s="103">
        <f>+[2]Err!D383</f>
        <v>13342.340915246999</v>
      </c>
      <c r="F267" s="64"/>
      <c r="H267" s="83"/>
      <c r="I267" s="78"/>
      <c r="J267" s="78"/>
      <c r="K267" s="70">
        <f>+[3]Err!$D383</f>
        <v>1573.5072031080099</v>
      </c>
      <c r="L267" s="84">
        <f>+[4]Err!$D383</f>
        <v>467302.80554273701</v>
      </c>
      <c r="M267" s="85">
        <f t="shared" si="25"/>
        <v>735304.33055407833</v>
      </c>
      <c r="N267" s="78"/>
      <c r="P267" s="102"/>
      <c r="Q267" s="96"/>
      <c r="R267" s="96"/>
      <c r="S267" s="112">
        <f>+[5]Err!$D383</f>
        <v>23071.542466903102</v>
      </c>
      <c r="T267" s="90">
        <f>+[6]Err!$D359</f>
        <v>103595.39934401801</v>
      </c>
      <c r="U267" s="112">
        <f t="shared" si="26"/>
        <v>2390105.6553412969</v>
      </c>
      <c r="V267" s="96"/>
      <c r="X267" s="110"/>
      <c r="Y267" s="64"/>
      <c r="Z267" s="64"/>
      <c r="AA267" s="57">
        <f>+[7]Err!$D383</f>
        <v>403084.80014030001</v>
      </c>
      <c r="AB267" s="57">
        <f>+[8]Err!$D347</f>
        <v>3142.05651794798</v>
      </c>
      <c r="AC267" s="103">
        <f t="shared" si="27"/>
        <v>1266515.2235665885</v>
      </c>
      <c r="AD267" s="103"/>
      <c r="AF267" s="96"/>
      <c r="AG267" s="96"/>
      <c r="AH267" s="112">
        <f t="shared" si="23"/>
        <v>4405267.5503772106</v>
      </c>
      <c r="AK267" s="51"/>
      <c r="AM267" s="51">
        <f>+'[9]Commercial Sales Model'!$Q311</f>
        <v>5548159.110658519</v>
      </c>
      <c r="AN267" s="52"/>
    </row>
    <row r="268" spans="1:40" x14ac:dyDescent="0.3">
      <c r="A268">
        <f t="shared" si="24"/>
        <v>2031</v>
      </c>
      <c r="B268" s="2">
        <v>11</v>
      </c>
      <c r="C268" s="58"/>
      <c r="D268" s="58"/>
      <c r="E268" s="103">
        <f>+[2]Err!D384</f>
        <v>13427.4882053534</v>
      </c>
      <c r="F268" s="64"/>
      <c r="H268" s="83"/>
      <c r="I268" s="78"/>
      <c r="J268" s="78"/>
      <c r="K268" s="70">
        <f>+[3]Err!$D384</f>
        <v>1442.39702595731</v>
      </c>
      <c r="L268" s="84">
        <f>+[4]Err!$D384</f>
        <v>467559.71911083598</v>
      </c>
      <c r="M268" s="85">
        <f t="shared" si="25"/>
        <v>674406.74830290512</v>
      </c>
      <c r="N268" s="78"/>
      <c r="P268" s="102"/>
      <c r="Q268" s="96"/>
      <c r="R268" s="96"/>
      <c r="S268" s="112">
        <f>+[5]Err!$D384</f>
        <v>21455.721194916201</v>
      </c>
      <c r="T268" s="90">
        <f>+[6]Err!$D360</f>
        <v>103610.47751664399</v>
      </c>
      <c r="U268" s="112">
        <f t="shared" si="26"/>
        <v>2223037.518469247</v>
      </c>
      <c r="V268" s="96"/>
      <c r="X268" s="110"/>
      <c r="Y268" s="64"/>
      <c r="Z268" s="64"/>
      <c r="AA268" s="57">
        <f>+[7]Err!$D384</f>
        <v>382939.27388669201</v>
      </c>
      <c r="AB268" s="57">
        <f>+[8]Err!$D348</f>
        <v>3138.8812511411602</v>
      </c>
      <c r="AC268" s="103">
        <f t="shared" si="27"/>
        <v>1202000.9071285471</v>
      </c>
      <c r="AD268" s="103"/>
      <c r="AF268" s="96"/>
      <c r="AG268" s="96"/>
      <c r="AH268" s="112">
        <f t="shared" si="23"/>
        <v>4112872.6621060525</v>
      </c>
      <c r="AK268" s="51"/>
      <c r="AM268" s="51">
        <f>+'[9]Commercial Sales Model'!$Q312</f>
        <v>5183443.0434714397</v>
      </c>
      <c r="AN268" s="52"/>
    </row>
    <row r="269" spans="1:40" x14ac:dyDescent="0.3">
      <c r="A269">
        <f t="shared" si="24"/>
        <v>2031</v>
      </c>
      <c r="B269" s="2">
        <v>12</v>
      </c>
      <c r="C269" s="58"/>
      <c r="D269" s="58"/>
      <c r="E269" s="103">
        <f>+[2]Err!D385</f>
        <v>13475.94781328</v>
      </c>
      <c r="F269" s="60">
        <f>SUM(E258:E269)</f>
        <v>160899.95441533712</v>
      </c>
      <c r="H269" s="83"/>
      <c r="I269" s="78"/>
      <c r="J269" s="78"/>
      <c r="K269" s="70">
        <f>+[3]Err!$D385</f>
        <v>1386.0928581964899</v>
      </c>
      <c r="L269" s="84">
        <f>+[4]Err!$D385</f>
        <v>467835.84599929902</v>
      </c>
      <c r="M269" s="85">
        <f t="shared" si="25"/>
        <v>648463.92494794133</v>
      </c>
      <c r="N269" s="73">
        <f>SUM(M258:M269)</f>
        <v>8346789.2781314161</v>
      </c>
      <c r="P269" s="102"/>
      <c r="Q269" s="96"/>
      <c r="R269" s="96"/>
      <c r="S269" s="112">
        <f>+[5]Err!$D385</f>
        <v>21116.9111857606</v>
      </c>
      <c r="T269" s="90">
        <f>+[6]Err!$D361</f>
        <v>103627.98661371401</v>
      </c>
      <c r="U269" s="112">
        <f t="shared" si="26"/>
        <v>2188302.9896809869</v>
      </c>
      <c r="V269" s="91">
        <f>SUM(U258:U269)</f>
        <v>27314364.058478374</v>
      </c>
      <c r="X269" s="110"/>
      <c r="Y269" s="64"/>
      <c r="Z269" s="64"/>
      <c r="AA269" s="57">
        <f>+[7]Err!$D385</f>
        <v>381076.75277441897</v>
      </c>
      <c r="AB269" s="57">
        <f>+[8]Err!$D349</f>
        <v>3134.9097096507899</v>
      </c>
      <c r="AC269" s="103">
        <f t="shared" si="27"/>
        <v>1194641.2123947197</v>
      </c>
      <c r="AD269" s="103">
        <f>SUM(AC258:AC269)</f>
        <v>14583710.925692908</v>
      </c>
      <c r="AF269" s="96"/>
      <c r="AG269" s="96"/>
      <c r="AH269" s="112">
        <f t="shared" si="23"/>
        <v>4044884.0748369279</v>
      </c>
      <c r="AI269" s="128">
        <f>SUM(AH258:AH269)</f>
        <v>50405764.21671804</v>
      </c>
      <c r="AK269" s="51"/>
      <c r="AM269" s="51">
        <f>+'[9]Commercial Sales Model'!$Q313</f>
        <v>5125597.0404784903</v>
      </c>
      <c r="AN269" s="52">
        <f>SUM(AM258:AM269)</f>
        <v>63357239.710905798</v>
      </c>
    </row>
    <row r="270" spans="1:40" x14ac:dyDescent="0.3">
      <c r="A270">
        <f>+A258+1</f>
        <v>2032</v>
      </c>
      <c r="B270">
        <f>+B258</f>
        <v>1</v>
      </c>
      <c r="C270" s="64"/>
      <c r="D270" s="64"/>
      <c r="E270" s="103">
        <f>+[2]Err!D386</f>
        <v>13383.7979285819</v>
      </c>
      <c r="F270" s="61">
        <f>+F269/F257-1</f>
        <v>-8.3005625817200723E-8</v>
      </c>
      <c r="H270" s="83"/>
      <c r="I270" s="78"/>
      <c r="J270" s="78"/>
      <c r="K270" s="70">
        <f>+[3]Err!$D386</f>
        <v>1342.03420201573</v>
      </c>
      <c r="L270" s="84">
        <f>+[4]Err!$D386</f>
        <v>468123.83991132799</v>
      </c>
      <c r="M270" s="85">
        <f t="shared" si="25"/>
        <v>628238.20393993845</v>
      </c>
      <c r="N270" s="74">
        <f>+N269/N257-1</f>
        <v>1.1876280893059032E-2</v>
      </c>
      <c r="P270" s="102"/>
      <c r="Q270" s="96"/>
      <c r="R270" s="96"/>
      <c r="S270" s="112">
        <f>+[5]Err!$D386</f>
        <v>19972.209170894799</v>
      </c>
      <c r="T270" s="90">
        <f>+[6]Err!$D362</f>
        <v>103646.37948998</v>
      </c>
      <c r="U270" s="112">
        <f t="shared" si="26"/>
        <v>2070047.1709798211</v>
      </c>
      <c r="V270" s="92">
        <f>+V269/V257-1</f>
        <v>4.4306801956124353E-3</v>
      </c>
      <c r="X270" s="110"/>
      <c r="Y270" s="64"/>
      <c r="Z270" s="64"/>
      <c r="AA270" s="57">
        <f>+[7]Err!$D386</f>
        <v>362911.315766863</v>
      </c>
      <c r="AB270" s="57">
        <f>+[8]Err!$D350</f>
        <v>3123.2307375867399</v>
      </c>
      <c r="AC270" s="103">
        <f t="shared" si="27"/>
        <v>1133455.7764211136</v>
      </c>
      <c r="AD270" s="103">
        <f>+AD269/AD257-1</f>
        <v>2.8204434234215814E-3</v>
      </c>
      <c r="AF270" s="96"/>
      <c r="AG270" s="96"/>
      <c r="AH270" s="112">
        <f t="shared" si="23"/>
        <v>3845124.9492694554</v>
      </c>
      <c r="AI270" s="129">
        <f>+AI269/AI257-1</f>
        <v>5.1742517598205584E-3</v>
      </c>
      <c r="AK270" s="51"/>
      <c r="AM270" s="51">
        <f>+'[9]Commercial Sales Model'!$Q314</f>
        <v>4881046.9819653612</v>
      </c>
      <c r="AN270" s="3">
        <f>+AN269/AN257-1</f>
        <v>1.7012173571284706E-2</v>
      </c>
    </row>
    <row r="271" spans="1:40" x14ac:dyDescent="0.3">
      <c r="A271">
        <f>+A270</f>
        <v>2032</v>
      </c>
      <c r="B271">
        <f t="shared" ref="B271:B305" si="28">+B259</f>
        <v>2</v>
      </c>
      <c r="C271" s="64"/>
      <c r="D271" s="64"/>
      <c r="E271" s="103">
        <f>+[2]Err!D387</f>
        <v>13316.521210983199</v>
      </c>
      <c r="F271" s="60"/>
      <c r="H271" s="83"/>
      <c r="I271" s="78"/>
      <c r="J271" s="78"/>
      <c r="K271" s="70">
        <f>+[3]Err!$D387</f>
        <v>1332.009142249</v>
      </c>
      <c r="L271" s="84">
        <f>+[4]Err!$D387</f>
        <v>468377.165848037</v>
      </c>
      <c r="M271" s="85">
        <f t="shared" si="25"/>
        <v>623882.66693026142</v>
      </c>
      <c r="N271" s="73"/>
      <c r="P271" s="102"/>
      <c r="Q271" s="96"/>
      <c r="R271" s="96"/>
      <c r="S271" s="112">
        <f>+[5]Err!$D387</f>
        <v>19861.490015912001</v>
      </c>
      <c r="T271" s="90">
        <f>+[6]Err!$D363</f>
        <v>103662.470114514</v>
      </c>
      <c r="U271" s="112">
        <f t="shared" si="26"/>
        <v>2058891.115204196</v>
      </c>
      <c r="V271" s="91"/>
      <c r="X271" s="110"/>
      <c r="Y271" s="64"/>
      <c r="Z271" s="64"/>
      <c r="AA271" s="57">
        <f>+[7]Err!$D387</f>
        <v>360290.61901145399</v>
      </c>
      <c r="AB271" s="57">
        <f>+[8]Err!$D351</f>
        <v>3122.8836990116802</v>
      </c>
      <c r="AC271" s="103">
        <f t="shared" si="27"/>
        <v>1125145.7010176973</v>
      </c>
      <c r="AD271" s="103"/>
      <c r="AF271" s="96"/>
      <c r="AG271" s="96"/>
      <c r="AH271" s="112">
        <f t="shared" si="23"/>
        <v>3821236.0043631382</v>
      </c>
      <c r="AI271" s="128"/>
      <c r="AK271" s="51"/>
      <c r="AM271" s="51">
        <f>+'[9]Commercial Sales Model'!$Q315</f>
        <v>4842843.6198961986</v>
      </c>
      <c r="AN271" s="52"/>
    </row>
    <row r="272" spans="1:40" x14ac:dyDescent="0.3">
      <c r="A272">
        <f t="shared" ref="A272:A281" si="29">+A271</f>
        <v>2032</v>
      </c>
      <c r="B272">
        <f t="shared" si="28"/>
        <v>3</v>
      </c>
      <c r="C272" s="64"/>
      <c r="D272" s="64"/>
      <c r="E272" s="103">
        <f>+[2]Err!D388</f>
        <v>13486.303856242001</v>
      </c>
      <c r="F272" s="60"/>
      <c r="H272" s="83"/>
      <c r="I272" s="78"/>
      <c r="J272" s="78"/>
      <c r="K272" s="70">
        <f>+[3]Err!$D388</f>
        <v>1355.4306208870901</v>
      </c>
      <c r="L272" s="84">
        <f>+[4]Err!$D388</f>
        <v>468611.74017786398</v>
      </c>
      <c r="M272" s="85">
        <f t="shared" si="25"/>
        <v>635170.70194426191</v>
      </c>
      <c r="N272" s="73"/>
      <c r="P272" s="102"/>
      <c r="Q272" s="96"/>
      <c r="R272" s="96"/>
      <c r="S272" s="112">
        <f>+[5]Err!$D388</f>
        <v>20150.555051453</v>
      </c>
      <c r="T272" s="90">
        <f>+[6]Err!$D364</f>
        <v>103675.675573902</v>
      </c>
      <c r="U272" s="112">
        <f t="shared" si="26"/>
        <v>2089122.4081484936</v>
      </c>
      <c r="V272" s="91"/>
      <c r="X272" s="110"/>
      <c r="Y272" s="64"/>
      <c r="Z272" s="64"/>
      <c r="AA272" s="57">
        <f>+[7]Err!$D388</f>
        <v>363206.191912207</v>
      </c>
      <c r="AB272" s="57">
        <f>+[8]Err!$D352</f>
        <v>3117.3749392140498</v>
      </c>
      <c r="AC272" s="103">
        <f t="shared" si="27"/>
        <v>1132249.8804344828</v>
      </c>
      <c r="AD272" s="103"/>
      <c r="AF272" s="96"/>
      <c r="AG272" s="96"/>
      <c r="AH272" s="112">
        <f t="shared" si="23"/>
        <v>3870029.2943834802</v>
      </c>
      <c r="AI272" s="128"/>
      <c r="AK272" s="51"/>
      <c r="AM272" s="51">
        <f>+'[9]Commercial Sales Model'!$Q316</f>
        <v>4904673.1802386474</v>
      </c>
      <c r="AN272" s="52"/>
    </row>
    <row r="273" spans="1:40" x14ac:dyDescent="0.3">
      <c r="A273">
        <f t="shared" si="29"/>
        <v>2032</v>
      </c>
      <c r="B273">
        <f t="shared" si="28"/>
        <v>4</v>
      </c>
      <c r="C273" s="64"/>
      <c r="D273" s="64"/>
      <c r="E273" s="103">
        <f>+[2]Err!D389</f>
        <v>13245.5810611751</v>
      </c>
      <c r="F273" s="60"/>
      <c r="H273" s="83"/>
      <c r="I273" s="78"/>
      <c r="J273" s="78"/>
      <c r="K273" s="70">
        <f>+[3]Err!$D389</f>
        <v>1394.4612955847899</v>
      </c>
      <c r="L273" s="84">
        <f>+[4]Err!$D389</f>
        <v>468868.50607981998</v>
      </c>
      <c r="M273" s="85">
        <f t="shared" si="25"/>
        <v>653818.98444697075</v>
      </c>
      <c r="N273" s="73"/>
      <c r="P273" s="102"/>
      <c r="Q273" s="96"/>
      <c r="R273" s="96"/>
      <c r="S273" s="112">
        <f>+[5]Err!$D389</f>
        <v>20710.3666033216</v>
      </c>
      <c r="T273" s="90">
        <f>+[6]Err!$D365</f>
        <v>103695.665573565</v>
      </c>
      <c r="U273" s="112">
        <f t="shared" si="26"/>
        <v>2147575.2492039655</v>
      </c>
      <c r="V273" s="91"/>
      <c r="X273" s="110"/>
      <c r="Y273" s="64"/>
      <c r="Z273" s="64"/>
      <c r="AA273" s="57">
        <f>+[7]Err!$D389</f>
        <v>370418.13917939499</v>
      </c>
      <c r="AB273" s="57">
        <f>+[8]Err!$D353</f>
        <v>3116.56073952934</v>
      </c>
      <c r="AC273" s="103">
        <f t="shared" si="27"/>
        <v>1154430.6297760173</v>
      </c>
      <c r="AD273" s="103"/>
      <c r="AF273" s="96"/>
      <c r="AG273" s="96"/>
      <c r="AH273" s="112">
        <f t="shared" si="23"/>
        <v>3969070.4444881286</v>
      </c>
      <c r="AI273" s="128"/>
      <c r="AK273" s="51"/>
      <c r="AM273" s="51">
        <f>+'[9]Commercial Sales Model'!$Q317</f>
        <v>5031968.6539860945</v>
      </c>
      <c r="AN273" s="52"/>
    </row>
    <row r="274" spans="1:40" x14ac:dyDescent="0.3">
      <c r="A274">
        <f t="shared" si="29"/>
        <v>2032</v>
      </c>
      <c r="B274">
        <f t="shared" si="28"/>
        <v>5</v>
      </c>
      <c r="C274" s="64"/>
      <c r="D274" s="64"/>
      <c r="E274" s="103">
        <f>+[2]Err!D390</f>
        <v>13511.143147678</v>
      </c>
      <c r="F274" s="60"/>
      <c r="H274" s="83"/>
      <c r="I274" s="78"/>
      <c r="J274" s="78"/>
      <c r="K274" s="70">
        <f>+[3]Err!$D390</f>
        <v>1492.7385486953599</v>
      </c>
      <c r="L274" s="84">
        <f>+[4]Err!$D390</f>
        <v>469082.05586187699</v>
      </c>
      <c r="M274" s="85">
        <f t="shared" si="25"/>
        <v>700216.867286294</v>
      </c>
      <c r="N274" s="73"/>
      <c r="P274" s="102"/>
      <c r="Q274" s="96"/>
      <c r="R274" s="96"/>
      <c r="S274" s="112">
        <f>+[5]Err!$D390</f>
        <v>21891.644910750401</v>
      </c>
      <c r="T274" s="90">
        <f>+[6]Err!$D366</f>
        <v>103700.72094408399</v>
      </c>
      <c r="U274" s="112">
        <f t="shared" si="26"/>
        <v>2270179.3598967036</v>
      </c>
      <c r="V274" s="91"/>
      <c r="X274" s="110"/>
      <c r="Y274" s="64"/>
      <c r="Z274" s="64"/>
      <c r="AA274" s="57">
        <f>+[7]Err!$D390</f>
        <v>385125.96572701802</v>
      </c>
      <c r="AB274" s="57">
        <f>+[8]Err!$D354</f>
        <v>3120.9341277460599</v>
      </c>
      <c r="AC274" s="103">
        <f t="shared" si="27"/>
        <v>1201952.7699186099</v>
      </c>
      <c r="AD274" s="103"/>
      <c r="AF274" s="96"/>
      <c r="AG274" s="96"/>
      <c r="AH274" s="112">
        <f t="shared" si="23"/>
        <v>4185860.1402492858</v>
      </c>
      <c r="AI274" s="128"/>
      <c r="AK274" s="51"/>
      <c r="AM274" s="51">
        <f>+'[9]Commercial Sales Model'!$Q318</f>
        <v>5313404.7670596177</v>
      </c>
      <c r="AN274" s="52"/>
    </row>
    <row r="275" spans="1:40" x14ac:dyDescent="0.3">
      <c r="A275">
        <f t="shared" si="29"/>
        <v>2032</v>
      </c>
      <c r="B275">
        <f t="shared" si="28"/>
        <v>6</v>
      </c>
      <c r="C275" s="64"/>
      <c r="D275" s="64"/>
      <c r="E275" s="103">
        <f>+[2]Err!D391</f>
        <v>13386.5189662709</v>
      </c>
      <c r="F275" s="60"/>
      <c r="H275" s="83"/>
      <c r="I275" s="78"/>
      <c r="J275" s="78"/>
      <c r="K275" s="70">
        <f>+[3]Err!$D391</f>
        <v>1605.1253794745901</v>
      </c>
      <c r="L275" s="84">
        <f>+[4]Err!$D391</f>
        <v>469286.39878800302</v>
      </c>
      <c r="M275" s="85">
        <f t="shared" si="25"/>
        <v>753263.50893685711</v>
      </c>
      <c r="N275" s="73"/>
      <c r="P275" s="102"/>
      <c r="Q275" s="96"/>
      <c r="R275" s="96"/>
      <c r="S275" s="112">
        <f>+[5]Err!$D391</f>
        <v>23246.288684301901</v>
      </c>
      <c r="T275" s="90">
        <f>+[6]Err!$D367</f>
        <v>103703.61623242</v>
      </c>
      <c r="U275" s="112">
        <f t="shared" si="26"/>
        <v>2410724.2005448919</v>
      </c>
      <c r="V275" s="91"/>
      <c r="X275" s="110"/>
      <c r="Y275" s="64"/>
      <c r="Z275" s="64"/>
      <c r="AA275" s="57">
        <f>+[7]Err!$D391</f>
        <v>403121.92092812702</v>
      </c>
      <c r="AB275" s="57">
        <f>+[8]Err!$D355</f>
        <v>3132.0939219105899</v>
      </c>
      <c r="AC275" s="103">
        <f t="shared" si="27"/>
        <v>1262615.7183279081</v>
      </c>
      <c r="AD275" s="103"/>
      <c r="AF275" s="96"/>
      <c r="AG275" s="96"/>
      <c r="AH275" s="112">
        <f t="shared" si="23"/>
        <v>4439989.9467759272</v>
      </c>
      <c r="AI275" s="128"/>
      <c r="AK275" s="51"/>
      <c r="AM275" s="51">
        <f>+'[9]Commercial Sales Model'!$Q319</f>
        <v>5640410.3878599247</v>
      </c>
      <c r="AN275" s="52"/>
    </row>
    <row r="276" spans="1:40" x14ac:dyDescent="0.3">
      <c r="A276">
        <f t="shared" si="29"/>
        <v>2032</v>
      </c>
      <c r="B276">
        <f t="shared" si="28"/>
        <v>7</v>
      </c>
      <c r="C276" s="64"/>
      <c r="D276" s="64"/>
      <c r="E276" s="103">
        <f>+[2]Err!D392</f>
        <v>13484.1981482062</v>
      </c>
      <c r="F276" s="60"/>
      <c r="H276" s="83"/>
      <c r="I276" s="78"/>
      <c r="J276" s="78"/>
      <c r="K276" s="70">
        <f>+[3]Err!$D392</f>
        <v>1672.9909186910299</v>
      </c>
      <c r="L276" s="84">
        <f>+[4]Err!$D392</f>
        <v>469506.84820940602</v>
      </c>
      <c r="M276" s="85">
        <f t="shared" si="25"/>
        <v>785480.69331758411</v>
      </c>
      <c r="N276" s="73"/>
      <c r="P276" s="102"/>
      <c r="Q276" s="96"/>
      <c r="R276" s="96"/>
      <c r="S276" s="112">
        <f>+[5]Err!$D392</f>
        <v>24145.259162534399</v>
      </c>
      <c r="T276" s="90">
        <f>+[6]Err!$D368</f>
        <v>103704.100978231</v>
      </c>
      <c r="U276" s="112">
        <f t="shared" si="26"/>
        <v>2503962.3943370245</v>
      </c>
      <c r="V276" s="91"/>
      <c r="X276" s="110"/>
      <c r="Y276" s="64"/>
      <c r="Z276" s="64"/>
      <c r="AA276" s="57">
        <f>+[7]Err!$D392</f>
        <v>415890.54917138797</v>
      </c>
      <c r="AB276" s="57">
        <f>+[8]Err!$D356</f>
        <v>3141.9887857380299</v>
      </c>
      <c r="AC276" s="103">
        <f t="shared" si="27"/>
        <v>1306723.4415909317</v>
      </c>
      <c r="AD276" s="103"/>
      <c r="AF276" s="96"/>
      <c r="AG276" s="96"/>
      <c r="AH276" s="112">
        <f t="shared" si="23"/>
        <v>4609650.7273937464</v>
      </c>
      <c r="AI276" s="128"/>
      <c r="AK276" s="51"/>
      <c r="AM276" s="51">
        <f>+'[9]Commercial Sales Model'!$Q320</f>
        <v>5863147.5961809661</v>
      </c>
      <c r="AN276" s="52"/>
    </row>
    <row r="277" spans="1:40" x14ac:dyDescent="0.3">
      <c r="A277">
        <f t="shared" si="29"/>
        <v>2032</v>
      </c>
      <c r="B277">
        <f t="shared" si="28"/>
        <v>8</v>
      </c>
      <c r="C277" s="64"/>
      <c r="D277" s="64"/>
      <c r="E277" s="103">
        <f>+[2]Err!D393</f>
        <v>13400.437944056701</v>
      </c>
      <c r="F277" s="60"/>
      <c r="H277" s="83"/>
      <c r="I277" s="78"/>
      <c r="J277" s="78"/>
      <c r="K277" s="70">
        <f>+[3]Err!$D393</f>
        <v>1715.15317860439</v>
      </c>
      <c r="L277" s="84">
        <f>+[4]Err!$D393</f>
        <v>469688.28721003898</v>
      </c>
      <c r="M277" s="85">
        <f t="shared" si="25"/>
        <v>805587.35876154993</v>
      </c>
      <c r="N277" s="73"/>
      <c r="P277" s="102"/>
      <c r="Q277" s="96"/>
      <c r="R277" s="96"/>
      <c r="S277" s="112">
        <f>+[5]Err!$D393</f>
        <v>24627.387131625401</v>
      </c>
      <c r="T277" s="90">
        <f>+[6]Err!$D369</f>
        <v>103710.296319175</v>
      </c>
      <c r="U277" s="112">
        <f t="shared" si="26"/>
        <v>2554113.6169879073</v>
      </c>
      <c r="V277" s="91"/>
      <c r="X277" s="110"/>
      <c r="Y277" s="64"/>
      <c r="Z277" s="64"/>
      <c r="AA277" s="57">
        <f>+[7]Err!$D393</f>
        <v>422442.04254100402</v>
      </c>
      <c r="AB277" s="57">
        <f>+[8]Err!$D357</f>
        <v>3145.6941782234198</v>
      </c>
      <c r="AC277" s="103">
        <f t="shared" si="27"/>
        <v>1328873.4738580466</v>
      </c>
      <c r="AD277" s="103"/>
      <c r="AF277" s="96"/>
      <c r="AG277" s="96"/>
      <c r="AH277" s="112">
        <f t="shared" si="23"/>
        <v>4701974.8875515601</v>
      </c>
      <c r="AI277" s="128"/>
      <c r="AK277" s="51"/>
      <c r="AM277" s="51">
        <f>+'[9]Commercial Sales Model'!$Q321</f>
        <v>5983400.1378871603</v>
      </c>
      <c r="AN277" s="52"/>
    </row>
    <row r="278" spans="1:40" x14ac:dyDescent="0.3">
      <c r="A278">
        <f t="shared" si="29"/>
        <v>2032</v>
      </c>
      <c r="B278">
        <f t="shared" si="28"/>
        <v>9</v>
      </c>
      <c r="C278" s="64"/>
      <c r="D278" s="64"/>
      <c r="E278" s="103">
        <f>+[2]Err!D394</f>
        <v>13439.670103578101</v>
      </c>
      <c r="F278" s="60"/>
      <c r="H278" s="83"/>
      <c r="I278" s="78"/>
      <c r="J278" s="78"/>
      <c r="K278" s="70">
        <f>+[3]Err!$D394</f>
        <v>1670.3386958650101</v>
      </c>
      <c r="L278" s="84">
        <f>+[4]Err!$D394</f>
        <v>469869.06139893399</v>
      </c>
      <c r="M278" s="85">
        <f t="shared" si="25"/>
        <v>784840.47524441173</v>
      </c>
      <c r="N278" s="73"/>
      <c r="P278" s="102"/>
      <c r="Q278" s="96"/>
      <c r="R278" s="96"/>
      <c r="S278" s="112">
        <f>+[5]Err!$D394</f>
        <v>24200.771402411501</v>
      </c>
      <c r="T278" s="90">
        <f>+[6]Err!$D370</f>
        <v>103719.57153433601</v>
      </c>
      <c r="U278" s="112">
        <f t="shared" si="26"/>
        <v>2510093.6406585327</v>
      </c>
      <c r="V278" s="91"/>
      <c r="X278" s="110"/>
      <c r="Y278" s="64"/>
      <c r="Z278" s="64"/>
      <c r="AA278" s="57">
        <f>+[7]Err!$D394</f>
        <v>418621.92413228698</v>
      </c>
      <c r="AB278" s="57">
        <f>+[8]Err!$D358</f>
        <v>3140.73645776064</v>
      </c>
      <c r="AC278" s="103">
        <f t="shared" si="27"/>
        <v>1314781.1391401822</v>
      </c>
      <c r="AD278" s="103"/>
      <c r="AF278" s="96"/>
      <c r="AG278" s="96"/>
      <c r="AH278" s="112">
        <f t="shared" si="23"/>
        <v>4623154.9251467045</v>
      </c>
      <c r="AI278" s="128"/>
      <c r="AK278" s="51"/>
      <c r="AM278" s="51">
        <f>+'[9]Commercial Sales Model'!$Q322</f>
        <v>5888569.5625177221</v>
      </c>
      <c r="AN278" s="52"/>
    </row>
    <row r="279" spans="1:40" x14ac:dyDescent="0.3">
      <c r="A279">
        <f t="shared" si="29"/>
        <v>2032</v>
      </c>
      <c r="B279">
        <f>+B267</f>
        <v>10</v>
      </c>
      <c r="C279" s="64"/>
      <c r="D279" s="64"/>
      <c r="E279" s="103">
        <f>+[2]Err!D395</f>
        <v>13342.3405077891</v>
      </c>
      <c r="F279" s="60"/>
      <c r="H279" s="83"/>
      <c r="I279" s="78"/>
      <c r="J279" s="78"/>
      <c r="K279" s="70">
        <f>+[3]Err!$D395</f>
        <v>1584.2031908838801</v>
      </c>
      <c r="L279" s="84">
        <f>+[4]Err!$D395</f>
        <v>470023.97912194201</v>
      </c>
      <c r="M279" s="85">
        <f t="shared" si="25"/>
        <v>744613.4875169188</v>
      </c>
      <c r="N279" s="73"/>
      <c r="P279" s="102"/>
      <c r="Q279" s="96"/>
      <c r="R279" s="96"/>
      <c r="S279" s="112">
        <f>+[5]Err!$D395</f>
        <v>23151.297341881698</v>
      </c>
      <c r="T279" s="90">
        <f>+[6]Err!$D371</f>
        <v>103723.924811841</v>
      </c>
      <c r="U279" s="112">
        <f t="shared" si="26"/>
        <v>2401343.4247859116</v>
      </c>
      <c r="V279" s="91"/>
      <c r="X279" s="110"/>
      <c r="Y279" s="64"/>
      <c r="Z279" s="64"/>
      <c r="AA279" s="57">
        <f>+[7]Err!$D395</f>
        <v>405356.11182159203</v>
      </c>
      <c r="AB279" s="57">
        <f>+[8]Err!$D359</f>
        <v>3135.2030341145501</v>
      </c>
      <c r="AC279" s="103">
        <f t="shared" si="27"/>
        <v>1270873.7116799322</v>
      </c>
      <c r="AD279" s="103"/>
      <c r="AF279" s="96"/>
      <c r="AG279" s="96"/>
      <c r="AH279" s="112">
        <f t="shared" si="23"/>
        <v>4430172.9644905524</v>
      </c>
      <c r="AI279" s="128"/>
      <c r="AK279" s="51"/>
      <c r="AM279" s="51">
        <f>+'[9]Commercial Sales Model'!$Q323</f>
        <v>5645948.4945479259</v>
      </c>
      <c r="AN279" s="52"/>
    </row>
    <row r="280" spans="1:40" x14ac:dyDescent="0.3">
      <c r="A280">
        <f t="shared" si="29"/>
        <v>2032</v>
      </c>
      <c r="B280">
        <f t="shared" si="28"/>
        <v>11</v>
      </c>
      <c r="C280" s="64"/>
      <c r="D280" s="64"/>
      <c r="E280" s="103">
        <f>+[2]Err!D396</f>
        <v>13427.487820337201</v>
      </c>
      <c r="F280" s="60"/>
      <c r="H280" s="83"/>
      <c r="I280" s="78"/>
      <c r="J280" s="78"/>
      <c r="K280" s="70">
        <f>+[3]Err!$D396</f>
        <v>1452.8749993594299</v>
      </c>
      <c r="L280" s="84">
        <f>+[4]Err!$D396</f>
        <v>470238.51107455901</v>
      </c>
      <c r="M280" s="85">
        <f t="shared" si="25"/>
        <v>683197.77647622919</v>
      </c>
      <c r="N280" s="73"/>
      <c r="P280" s="102"/>
      <c r="Q280" s="96"/>
      <c r="R280" s="96"/>
      <c r="S280" s="112">
        <f>+[5]Err!$D396</f>
        <v>21533.8504407818</v>
      </c>
      <c r="T280" s="90">
        <f>+[6]Err!$D372</f>
        <v>103738.626845789</v>
      </c>
      <c r="U280" s="112">
        <f t="shared" si="26"/>
        <v>2233892.0754292924</v>
      </c>
      <c r="V280" s="91"/>
      <c r="X280" s="110"/>
      <c r="Y280" s="64"/>
      <c r="Z280" s="64"/>
      <c r="AA280" s="57">
        <f>+[7]Err!$D396</f>
        <v>385164.28983502701</v>
      </c>
      <c r="AB280" s="57">
        <f>+[8]Err!$D360</f>
        <v>3132.0334485224298</v>
      </c>
      <c r="AC280" s="103">
        <f t="shared" si="27"/>
        <v>1206347.4389396922</v>
      </c>
      <c r="AD280" s="103"/>
      <c r="AF280" s="96"/>
      <c r="AG280" s="96"/>
      <c r="AH280" s="112">
        <f t="shared" si="23"/>
        <v>4136864.778665551</v>
      </c>
      <c r="AI280" s="128"/>
      <c r="AK280" s="51"/>
      <c r="AM280" s="51">
        <f>+'[9]Commercial Sales Model'!$Q324</f>
        <v>5275909.1859131427</v>
      </c>
      <c r="AN280" s="52"/>
    </row>
    <row r="281" spans="1:40" x14ac:dyDescent="0.3">
      <c r="A281">
        <f t="shared" si="29"/>
        <v>2032</v>
      </c>
      <c r="B281">
        <f t="shared" si="28"/>
        <v>12</v>
      </c>
      <c r="C281" s="64"/>
      <c r="D281" s="64"/>
      <c r="E281" s="103">
        <f>+[2]Err!D397</f>
        <v>13475.9474504719</v>
      </c>
      <c r="F281" s="60">
        <f>SUM(E270:E281)</f>
        <v>160899.94814537032</v>
      </c>
      <c r="H281" s="83"/>
      <c r="I281" s="78"/>
      <c r="J281" s="78"/>
      <c r="K281" s="70">
        <f>+[3]Err!$D397</f>
        <v>1396.28261695122</v>
      </c>
      <c r="L281" s="84">
        <f>+[4]Err!$D397</f>
        <v>470463.80532260099</v>
      </c>
      <c r="M281" s="85">
        <f t="shared" si="25"/>
        <v>656900.43327667052</v>
      </c>
      <c r="N281" s="73">
        <f>SUM(M270:M281)</f>
        <v>8455211.1580779478</v>
      </c>
      <c r="P281" s="102"/>
      <c r="Q281" s="96"/>
      <c r="R281" s="96"/>
      <c r="S281" s="112">
        <f>+[5]Err!$D397</f>
        <v>21192.891352583501</v>
      </c>
      <c r="T281" s="90">
        <f>+[6]Err!$D373</f>
        <v>103754.16495845999</v>
      </c>
      <c r="U281" s="112">
        <f t="shared" si="26"/>
        <v>2198850.7453426691</v>
      </c>
      <c r="V281" s="91">
        <f>SUM(U270:U281)</f>
        <v>27448795.401519407</v>
      </c>
      <c r="X281" s="110"/>
      <c r="Y281" s="64"/>
      <c r="Z281" s="64"/>
      <c r="AA281" s="57">
        <f>+[7]Err!$D397</f>
        <v>383240.56583910697</v>
      </c>
      <c r="AB281" s="57">
        <f>+[8]Err!$D361</f>
        <v>3128.0693277864498</v>
      </c>
      <c r="AC281" s="103">
        <f t="shared" si="27"/>
        <v>1198803.059164834</v>
      </c>
      <c r="AD281" s="103">
        <f>SUM(AC270:AC281)</f>
        <v>14636252.740269447</v>
      </c>
      <c r="AF281" s="96"/>
      <c r="AG281" s="96"/>
      <c r="AH281" s="112">
        <f t="shared" si="23"/>
        <v>4068030.1852346458</v>
      </c>
      <c r="AI281" s="128">
        <f>SUM(AH270:AH281)</f>
        <v>50701159.248012178</v>
      </c>
      <c r="AK281" s="51"/>
      <c r="AM281" s="51">
        <f>+'[9]Commercial Sales Model'!$Q325</f>
        <v>5216239.6336886352</v>
      </c>
      <c r="AN281" s="52">
        <f>SUM(AM270:AM281)</f>
        <v>64487562.201741397</v>
      </c>
    </row>
    <row r="282" spans="1:40" x14ac:dyDescent="0.3">
      <c r="A282">
        <f>+A270+1</f>
        <v>2033</v>
      </c>
      <c r="B282">
        <f>+B270</f>
        <v>1</v>
      </c>
      <c r="C282" s="64"/>
      <c r="D282" s="64"/>
      <c r="E282" s="103">
        <f>+[2]Err!D398</f>
        <v>13383.797590259701</v>
      </c>
      <c r="F282" s="61">
        <f>+F281/F269-1</f>
        <v>-3.8968108073689223E-8</v>
      </c>
      <c r="H282" s="83"/>
      <c r="I282" s="78"/>
      <c r="J282" s="78"/>
      <c r="K282" s="70">
        <f>+[3]Err!$D398</f>
        <v>1351.9752059776699</v>
      </c>
      <c r="L282" s="84">
        <f>+[4]Err!$D398</f>
        <v>470701.08563927998</v>
      </c>
      <c r="M282" s="85">
        <f t="shared" si="25"/>
        <v>636376.19721107837</v>
      </c>
      <c r="N282" s="74">
        <f>+N281/N269-1</f>
        <v>1.2989651030318461E-2</v>
      </c>
      <c r="P282" s="102"/>
      <c r="Q282" s="96"/>
      <c r="R282" s="96"/>
      <c r="S282" s="112">
        <f>+[5]Err!$D398</f>
        <v>20046.334491974099</v>
      </c>
      <c r="T282" s="90">
        <f>+[6]Err!$D374</f>
        <v>103772.202467476</v>
      </c>
      <c r="U282" s="112">
        <f t="shared" si="26"/>
        <v>2080252.2816318839</v>
      </c>
      <c r="V282" s="92">
        <f>+V281/V269-1</f>
        <v>4.9216354718426558E-3</v>
      </c>
      <c r="X282" s="110"/>
      <c r="Y282" s="64"/>
      <c r="Z282" s="64"/>
      <c r="AA282" s="57">
        <f>+[7]Err!$D398</f>
        <v>365022.30531693198</v>
      </c>
      <c r="AB282" s="57">
        <f>+[8]Err!$D362</f>
        <v>3116.41459986987</v>
      </c>
      <c r="AC282" s="103">
        <f t="shared" si="27"/>
        <v>1137560.8415678442</v>
      </c>
      <c r="AD282" s="103">
        <f>+AD281/AD269-1</f>
        <v>3.6027740020527776E-3</v>
      </c>
      <c r="AF282" s="96"/>
      <c r="AG282" s="96"/>
      <c r="AH282" s="112">
        <f t="shared" si="23"/>
        <v>3867573.1180010666</v>
      </c>
      <c r="AI282" s="129">
        <f>+AI281/AI269-1</f>
        <v>5.8603422819678563E-3</v>
      </c>
      <c r="AK282" s="51"/>
      <c r="AM282" s="51">
        <f>+'[9]Commercial Sales Model'!$Q326</f>
        <v>4967744.8266453147</v>
      </c>
      <c r="AN282" s="3">
        <f>+AN281/AN269-1</f>
        <v>1.7840462999858753E-2</v>
      </c>
    </row>
    <row r="283" spans="1:40" x14ac:dyDescent="0.3">
      <c r="A283">
        <f>+A282</f>
        <v>2033</v>
      </c>
      <c r="B283">
        <f t="shared" si="28"/>
        <v>2</v>
      </c>
      <c r="C283" s="64"/>
      <c r="D283" s="64"/>
      <c r="E283" s="103">
        <f>+[2]Err!D399</f>
        <v>13316.5208949189</v>
      </c>
      <c r="F283" s="60"/>
      <c r="H283" s="83"/>
      <c r="I283" s="78"/>
      <c r="J283" s="78"/>
      <c r="K283" s="70">
        <f>+[3]Err!$D399</f>
        <v>1341.62763481671</v>
      </c>
      <c r="L283" s="84">
        <f>+[4]Err!$D399</f>
        <v>470905.98206913</v>
      </c>
      <c r="M283" s="85">
        <f t="shared" si="25"/>
        <v>631780.47894444689</v>
      </c>
      <c r="N283" s="73"/>
      <c r="P283" s="102"/>
      <c r="Q283" s="96"/>
      <c r="R283" s="96"/>
      <c r="S283" s="112">
        <f>+[5]Err!$D399</f>
        <v>19933.2105234794</v>
      </c>
      <c r="T283" s="90">
        <f>+[6]Err!$D375</f>
        <v>103784.08916642499</v>
      </c>
      <c r="U283" s="112">
        <f t="shared" si="26"/>
        <v>2068750.0983419069</v>
      </c>
      <c r="V283" s="91"/>
      <c r="X283" s="110"/>
      <c r="Y283" s="64"/>
      <c r="Z283" s="64"/>
      <c r="AA283" s="57">
        <f>+[7]Err!$D399</f>
        <v>362333.12270379602</v>
      </c>
      <c r="AB283" s="57">
        <f>+[8]Err!$D363</f>
        <v>3116.0670789559099</v>
      </c>
      <c r="AC283" s="103">
        <f t="shared" si="27"/>
        <v>1129054.3152725908</v>
      </c>
      <c r="AD283" s="103"/>
      <c r="AF283" s="96"/>
      <c r="AG283" s="96"/>
      <c r="AH283" s="112">
        <f t="shared" si="23"/>
        <v>3842901.4134538635</v>
      </c>
      <c r="AI283" s="128"/>
      <c r="AK283" s="51"/>
      <c r="AM283" s="51">
        <f>+'[9]Commercial Sales Model'!$Q327</f>
        <v>4927898.4966978235</v>
      </c>
      <c r="AN283" s="52"/>
    </row>
    <row r="284" spans="1:40" x14ac:dyDescent="0.3">
      <c r="A284">
        <f t="shared" ref="A284:A293" si="30">+A283</f>
        <v>2033</v>
      </c>
      <c r="B284">
        <f t="shared" si="28"/>
        <v>3</v>
      </c>
      <c r="C284" s="64"/>
      <c r="D284" s="64"/>
      <c r="E284" s="103">
        <f>+[2]Err!D400</f>
        <v>13486.303555696</v>
      </c>
      <c r="F284" s="60"/>
      <c r="H284" s="83"/>
      <c r="I284" s="78"/>
      <c r="J284" s="78"/>
      <c r="K284" s="70">
        <f>+[3]Err!$D400</f>
        <v>1364.74558943703</v>
      </c>
      <c r="L284" s="84">
        <f>+[4]Err!$D400</f>
        <v>471096.89426223701</v>
      </c>
      <c r="M284" s="85">
        <f t="shared" si="25"/>
        <v>642927.40864187083</v>
      </c>
      <c r="N284" s="73"/>
      <c r="P284" s="102"/>
      <c r="Q284" s="96"/>
      <c r="R284" s="96"/>
      <c r="S284" s="112">
        <f>+[5]Err!$D400</f>
        <v>20220.012325311</v>
      </c>
      <c r="T284" s="90">
        <f>+[6]Err!$D376</f>
        <v>103794.04450605701</v>
      </c>
      <c r="U284" s="112">
        <f t="shared" si="26"/>
        <v>2098716.859206351</v>
      </c>
      <c r="V284" s="91"/>
      <c r="X284" s="110"/>
      <c r="Y284" s="64"/>
      <c r="Z284" s="64"/>
      <c r="AA284" s="57">
        <f>+[7]Err!$D400</f>
        <v>365184.24174936902</v>
      </c>
      <c r="AB284" s="57">
        <f>+[8]Err!$D364</f>
        <v>3110.5691056814599</v>
      </c>
      <c r="AC284" s="103">
        <f t="shared" si="27"/>
        <v>1135930.8202672969</v>
      </c>
      <c r="AD284" s="103"/>
      <c r="AF284" s="96"/>
      <c r="AG284" s="96"/>
      <c r="AH284" s="112">
        <f t="shared" si="23"/>
        <v>3891061.3916712147</v>
      </c>
      <c r="AI284" s="128"/>
      <c r="AK284" s="51"/>
      <c r="AM284" s="51">
        <f>+'[9]Commercial Sales Model'!$Q328</f>
        <v>4989357.4384670854</v>
      </c>
      <c r="AN284" s="52"/>
    </row>
    <row r="285" spans="1:40" x14ac:dyDescent="0.3">
      <c r="A285">
        <f t="shared" si="30"/>
        <v>2033</v>
      </c>
      <c r="B285">
        <f t="shared" si="28"/>
        <v>4</v>
      </c>
      <c r="C285" s="64"/>
      <c r="D285" s="64"/>
      <c r="E285" s="103">
        <f>+[2]Err!D401</f>
        <v>13245.5807840203</v>
      </c>
      <c r="F285" s="60"/>
      <c r="H285" s="83"/>
      <c r="I285" s="78"/>
      <c r="J285" s="78"/>
      <c r="K285" s="70">
        <f>+[3]Err!$D401</f>
        <v>1403.407873636</v>
      </c>
      <c r="L285" s="84">
        <f>+[4]Err!$D401</f>
        <v>471302.67727157503</v>
      </c>
      <c r="M285" s="85">
        <f t="shared" si="25"/>
        <v>661429.88814865507</v>
      </c>
      <c r="N285" s="73"/>
      <c r="P285" s="102"/>
      <c r="Q285" s="96"/>
      <c r="R285" s="96"/>
      <c r="S285" s="112">
        <f>+[5]Err!$D401</f>
        <v>20777.0769650865</v>
      </c>
      <c r="T285" s="90">
        <f>+[6]Err!$D377</f>
        <v>103805.35916502999</v>
      </c>
      <c r="U285" s="112">
        <f t="shared" si="26"/>
        <v>2156771.9367602752</v>
      </c>
      <c r="V285" s="91"/>
      <c r="X285" s="110"/>
      <c r="Y285" s="64"/>
      <c r="Z285" s="64"/>
      <c r="AA285" s="57">
        <f>+[7]Err!$D401</f>
        <v>372317.96065087902</v>
      </c>
      <c r="AB285" s="57">
        <f>+[8]Err!$D365</f>
        <v>3109.7554454461101</v>
      </c>
      <c r="AC285" s="103">
        <f t="shared" si="27"/>
        <v>1157817.8055714616</v>
      </c>
      <c r="AD285" s="103"/>
      <c r="AF285" s="96"/>
      <c r="AG285" s="96"/>
      <c r="AH285" s="112">
        <f t="shared" si="23"/>
        <v>3989265.2112644124</v>
      </c>
      <c r="AI285" s="128"/>
      <c r="AK285" s="51"/>
      <c r="AM285" s="51">
        <f>+'[9]Commercial Sales Model'!$Q329</f>
        <v>5116814.8520794073</v>
      </c>
      <c r="AN285" s="52"/>
    </row>
    <row r="286" spans="1:40" x14ac:dyDescent="0.3">
      <c r="A286">
        <f t="shared" si="30"/>
        <v>2033</v>
      </c>
      <c r="B286">
        <f t="shared" si="28"/>
        <v>5</v>
      </c>
      <c r="C286" s="64"/>
      <c r="D286" s="64"/>
      <c r="E286" s="103">
        <f>+[2]Err!D402</f>
        <v>13511.142882231499</v>
      </c>
      <c r="F286" s="60"/>
      <c r="H286" s="83"/>
      <c r="I286" s="78"/>
      <c r="J286" s="78"/>
      <c r="K286" s="70">
        <f>+[3]Err!$D402</f>
        <v>1501.45990182891</v>
      </c>
      <c r="L286" s="84">
        <f>+[4]Err!$D402</f>
        <v>471480.463820045</v>
      </c>
      <c r="M286" s="85">
        <f t="shared" si="25"/>
        <v>707909.01092149375</v>
      </c>
      <c r="N286" s="73"/>
      <c r="P286" s="102"/>
      <c r="Q286" s="96"/>
      <c r="R286" s="96"/>
      <c r="S286" s="112">
        <f>+[5]Err!$D402</f>
        <v>21956.675877818299</v>
      </c>
      <c r="T286" s="90">
        <f>+[6]Err!$D378</f>
        <v>103814.476052456</v>
      </c>
      <c r="U286" s="112">
        <f t="shared" si="26"/>
        <v>2279420.8021093057</v>
      </c>
      <c r="V286" s="91"/>
      <c r="X286" s="110"/>
      <c r="Y286" s="64"/>
      <c r="Z286" s="64"/>
      <c r="AA286" s="57">
        <f>+[7]Err!$D402</f>
        <v>386977.96029395302</v>
      </c>
      <c r="AB286" s="57">
        <f>+[8]Err!$D366</f>
        <v>3114.1180436765399</v>
      </c>
      <c r="AC286" s="103">
        <f t="shared" si="27"/>
        <v>1205095.0486565428</v>
      </c>
      <c r="AD286" s="103"/>
      <c r="AF286" s="96"/>
      <c r="AG286" s="96"/>
      <c r="AH286" s="112">
        <f t="shared" si="23"/>
        <v>4205936.0045695733</v>
      </c>
      <c r="AI286" s="128"/>
      <c r="AK286" s="51"/>
      <c r="AM286" s="51">
        <f>+'[9]Commercial Sales Model'!$Q330</f>
        <v>5400713.5688277939</v>
      </c>
      <c r="AN286" s="52"/>
    </row>
    <row r="287" spans="1:40" x14ac:dyDescent="0.3">
      <c r="A287">
        <f t="shared" si="30"/>
        <v>2033</v>
      </c>
      <c r="B287">
        <f t="shared" si="28"/>
        <v>6</v>
      </c>
      <c r="C287" s="64"/>
      <c r="D287" s="64"/>
      <c r="E287" s="103">
        <f>+[2]Err!D403</f>
        <v>13386.518719333901</v>
      </c>
      <c r="F287" s="63"/>
      <c r="H287" s="83"/>
      <c r="I287" s="78"/>
      <c r="J287" s="78"/>
      <c r="K287" s="70">
        <f>+[3]Err!$D403</f>
        <v>1613.6443814399299</v>
      </c>
      <c r="L287" s="84">
        <f>+[4]Err!$D403</f>
        <v>471650.94533941202</v>
      </c>
      <c r="M287" s="85">
        <f t="shared" si="25"/>
        <v>761076.89794777369</v>
      </c>
      <c r="N287" s="73"/>
      <c r="P287" s="102"/>
      <c r="Q287" s="96"/>
      <c r="R287" s="96"/>
      <c r="S287" s="112">
        <f>+[5]Err!$D403</f>
        <v>23309.810815303299</v>
      </c>
      <c r="T287" s="90">
        <f>+[6]Err!$D379</f>
        <v>103823.12696343999</v>
      </c>
      <c r="U287" s="112">
        <f t="shared" si="26"/>
        <v>2420097.4477710011</v>
      </c>
      <c r="V287" s="91"/>
      <c r="X287" s="110"/>
      <c r="Y287" s="64"/>
      <c r="Z287" s="64"/>
      <c r="AA287" s="57">
        <f>+[7]Err!$D403</f>
        <v>404930.94587115099</v>
      </c>
      <c r="AB287" s="57">
        <f>+[8]Err!$D367</f>
        <v>3125.2522197963799</v>
      </c>
      <c r="AC287" s="103">
        <f t="shared" si="27"/>
        <v>1265511.3374480624</v>
      </c>
      <c r="AD287" s="103"/>
      <c r="AF287" s="96"/>
      <c r="AG287" s="96"/>
      <c r="AH287" s="112">
        <f t="shared" si="23"/>
        <v>4460072.2018861715</v>
      </c>
      <c r="AI287" s="130"/>
      <c r="AK287" s="51"/>
      <c r="AM287" s="51">
        <f>+'[9]Commercial Sales Model'!$Q331</f>
        <v>5730765.7322619036</v>
      </c>
      <c r="AN287" s="52"/>
    </row>
    <row r="288" spans="1:40" x14ac:dyDescent="0.3">
      <c r="A288">
        <f t="shared" si="30"/>
        <v>2033</v>
      </c>
      <c r="B288">
        <f t="shared" si="28"/>
        <v>7</v>
      </c>
      <c r="C288" s="64"/>
      <c r="D288" s="64"/>
      <c r="E288" s="103">
        <f>+[2]Err!D404</f>
        <v>13484.1979146578</v>
      </c>
      <c r="F288" s="60"/>
      <c r="H288" s="83"/>
      <c r="I288" s="78"/>
      <c r="J288" s="78"/>
      <c r="K288" s="70">
        <f>+[3]Err!$D404</f>
        <v>1681.3074214416799</v>
      </c>
      <c r="L288" s="84">
        <f>+[4]Err!$D404</f>
        <v>471836.26469567901</v>
      </c>
      <c r="M288" s="85">
        <f t="shared" si="25"/>
        <v>793301.813538166</v>
      </c>
      <c r="N288" s="73"/>
      <c r="P288" s="102"/>
      <c r="Q288" s="96"/>
      <c r="R288" s="96"/>
      <c r="S288" s="112">
        <f>+[5]Err!$D404</f>
        <v>24207.271353557499</v>
      </c>
      <c r="T288" s="90">
        <f>+[6]Err!$D380</f>
        <v>103833.368717178</v>
      </c>
      <c r="U288" s="112">
        <f t="shared" si="26"/>
        <v>2513522.5320907165</v>
      </c>
      <c r="V288" s="91"/>
      <c r="X288" s="110"/>
      <c r="Y288" s="64"/>
      <c r="Z288" s="64"/>
      <c r="AA288" s="57">
        <f>+[7]Err!$D404</f>
        <v>417656.57305257302</v>
      </c>
      <c r="AB288" s="57">
        <f>+[8]Err!$D368</f>
        <v>3135.1242198499999</v>
      </c>
      <c r="AC288" s="103">
        <f t="shared" si="27"/>
        <v>1309405.2377566723</v>
      </c>
      <c r="AD288" s="103"/>
      <c r="AF288" s="96"/>
      <c r="AG288" s="96"/>
      <c r="AH288" s="112">
        <f t="shared" si="23"/>
        <v>4629713.7813002132</v>
      </c>
      <c r="AI288" s="128"/>
      <c r="AK288" s="51"/>
      <c r="AM288" s="51">
        <f>+'[9]Commercial Sales Model'!$Q332</f>
        <v>5955294.8646806302</v>
      </c>
      <c r="AN288" s="52"/>
    </row>
    <row r="289" spans="1:40" x14ac:dyDescent="0.3">
      <c r="A289">
        <f t="shared" si="30"/>
        <v>2033</v>
      </c>
      <c r="B289">
        <f t="shared" si="28"/>
        <v>8</v>
      </c>
      <c r="C289" s="64"/>
      <c r="D289" s="64"/>
      <c r="E289" s="103">
        <f>+[2]Err!D405</f>
        <v>13400.437726133099</v>
      </c>
      <c r="F289" s="60"/>
      <c r="H289" s="83"/>
      <c r="I289" s="78"/>
      <c r="J289" s="78"/>
      <c r="K289" s="70">
        <f>+[3]Err!$D405</f>
        <v>1723.2416675222501</v>
      </c>
      <c r="L289" s="84">
        <f>+[4]Err!$D405</f>
        <v>471982.95141431602</v>
      </c>
      <c r="M289" s="85">
        <f t="shared" si="25"/>
        <v>813340.68823727907</v>
      </c>
      <c r="N289" s="73"/>
      <c r="P289" s="102"/>
      <c r="Q289" s="96"/>
      <c r="R289" s="96"/>
      <c r="S289" s="112">
        <f>+[5]Err!$D405</f>
        <v>24687.699132342699</v>
      </c>
      <c r="T289" s="90">
        <f>+[6]Err!$D381</f>
        <v>103839.323767935</v>
      </c>
      <c r="U289" s="112">
        <f t="shared" si="26"/>
        <v>2563553.9832887016</v>
      </c>
      <c r="V289" s="91"/>
      <c r="X289" s="110"/>
      <c r="Y289" s="64"/>
      <c r="Z289" s="64"/>
      <c r="AA289" s="57">
        <f>+[7]Err!$D405</f>
        <v>424159.64728664298</v>
      </c>
      <c r="AB289" s="57">
        <f>+[8]Err!$D369</f>
        <v>3138.8202653532198</v>
      </c>
      <c r="AC289" s="103">
        <f t="shared" si="27"/>
        <v>1331360.8966483888</v>
      </c>
      <c r="AD289" s="103"/>
      <c r="AF289" s="96"/>
      <c r="AG289" s="96"/>
      <c r="AH289" s="112">
        <f t="shared" si="23"/>
        <v>4721656.0059005031</v>
      </c>
      <c r="AI289" s="128"/>
      <c r="AK289" s="51"/>
      <c r="AM289" s="51">
        <f>+'[9]Commercial Sales Model'!$Q333</f>
        <v>6076053.9984242851</v>
      </c>
      <c r="AN289" s="52"/>
    </row>
    <row r="290" spans="1:40" x14ac:dyDescent="0.3">
      <c r="A290">
        <f t="shared" si="30"/>
        <v>2033</v>
      </c>
      <c r="B290">
        <f t="shared" si="28"/>
        <v>9</v>
      </c>
      <c r="C290" s="64"/>
      <c r="D290" s="64"/>
      <c r="E290" s="103">
        <f>+[2]Err!D406</f>
        <v>13439.669898364</v>
      </c>
      <c r="F290" s="60"/>
      <c r="H290" s="83"/>
      <c r="I290" s="78"/>
      <c r="J290" s="78"/>
      <c r="K290" s="70">
        <f>+[3]Err!$D406</f>
        <v>1678.2142007524101</v>
      </c>
      <c r="L290" s="84">
        <f>+[4]Err!$D406</f>
        <v>472131.79215987999</v>
      </c>
      <c r="M290" s="85">
        <f t="shared" si="25"/>
        <v>792338.27822939598</v>
      </c>
      <c r="N290" s="73"/>
      <c r="P290" s="102"/>
      <c r="Q290" s="96"/>
      <c r="R290" s="96"/>
      <c r="S290" s="112">
        <f>+[5]Err!$D406</f>
        <v>24259.495282884302</v>
      </c>
      <c r="T290" s="90">
        <f>+[6]Err!$D382</f>
        <v>103845.598452144</v>
      </c>
      <c r="U290" s="112">
        <f t="shared" si="26"/>
        <v>2519241.8057980849</v>
      </c>
      <c r="V290" s="91"/>
      <c r="X290" s="110"/>
      <c r="Y290" s="64"/>
      <c r="Z290" s="64"/>
      <c r="AA290" s="57">
        <f>+[7]Err!$D406</f>
        <v>420294.30134715198</v>
      </c>
      <c r="AB290" s="57">
        <f>+[8]Err!$D370</f>
        <v>3133.87212842589</v>
      </c>
      <c r="AC290" s="103">
        <f t="shared" si="27"/>
        <v>1317148.5967280718</v>
      </c>
      <c r="AD290" s="103"/>
      <c r="AF290" s="96"/>
      <c r="AG290" s="96"/>
      <c r="AH290" s="112">
        <f t="shared" si="23"/>
        <v>4642168.3506539166</v>
      </c>
      <c r="AI290" s="128"/>
      <c r="AK290" s="51"/>
      <c r="AM290" s="51">
        <f>+'[9]Commercial Sales Model'!$Q334</f>
        <v>5979287.5918769455</v>
      </c>
      <c r="AN290" s="52"/>
    </row>
    <row r="291" spans="1:40" x14ac:dyDescent="0.3">
      <c r="A291">
        <f t="shared" si="30"/>
        <v>2033</v>
      </c>
      <c r="B291">
        <f>+B279</f>
        <v>10</v>
      </c>
      <c r="C291" s="64"/>
      <c r="D291" s="64"/>
      <c r="E291" s="103">
        <f>+[2]Err!D407</f>
        <v>13342.340316502699</v>
      </c>
      <c r="F291" s="67"/>
      <c r="H291" s="83"/>
      <c r="I291" s="78"/>
      <c r="J291" s="78"/>
      <c r="K291" s="70">
        <f>+[3]Err!$D407</f>
        <v>1591.75497170426</v>
      </c>
      <c r="L291" s="84">
        <f>+[4]Err!$D407</f>
        <v>472242.04138267098</v>
      </c>
      <c r="M291" s="85">
        <f t="shared" si="25"/>
        <v>751693.61721863539</v>
      </c>
      <c r="N291" s="73"/>
      <c r="P291" s="102"/>
      <c r="Q291" s="96"/>
      <c r="R291" s="96"/>
      <c r="S291" s="112">
        <f>+[5]Err!$D407</f>
        <v>23207.607366520399</v>
      </c>
      <c r="T291" s="90">
        <f>+[6]Err!$D383</f>
        <v>103846.919414291</v>
      </c>
      <c r="U291" s="112">
        <f t="shared" si="26"/>
        <v>2410038.5319895502</v>
      </c>
      <c r="V291" s="91"/>
      <c r="X291" s="110"/>
      <c r="Y291" s="64"/>
      <c r="Z291" s="64"/>
      <c r="AA291" s="57">
        <f>+[7]Err!$D407</f>
        <v>406959.745665544</v>
      </c>
      <c r="AB291" s="57">
        <f>+[8]Err!$D371</f>
        <v>3128.3495502811202</v>
      </c>
      <c r="AC291" s="103">
        <f t="shared" si="27"/>
        <v>1273112.3373353237</v>
      </c>
      <c r="AD291" s="103"/>
      <c r="AF291" s="96"/>
      <c r="AG291" s="96"/>
      <c r="AH291" s="112">
        <f t="shared" si="23"/>
        <v>4448186.8268600116</v>
      </c>
      <c r="AI291" s="131"/>
      <c r="AK291" s="51"/>
      <c r="AM291" s="51">
        <f>+'[9]Commercial Sales Model'!$Q335</f>
        <v>5732628.4772126237</v>
      </c>
      <c r="AN291" s="52"/>
    </row>
    <row r="292" spans="1:40" x14ac:dyDescent="0.3">
      <c r="A292">
        <f t="shared" si="30"/>
        <v>2033</v>
      </c>
      <c r="B292">
        <f t="shared" si="28"/>
        <v>11</v>
      </c>
      <c r="C292" s="64"/>
      <c r="D292" s="64"/>
      <c r="E292" s="103">
        <f>+[2]Err!D408</f>
        <v>13427.487639586399</v>
      </c>
      <c r="F292" s="60"/>
      <c r="H292" s="83"/>
      <c r="I292" s="78"/>
      <c r="J292" s="78"/>
      <c r="K292" s="70">
        <f>+[3]Err!$D408</f>
        <v>1460.36683731417</v>
      </c>
      <c r="L292" s="84">
        <f>+[4]Err!$D408</f>
        <v>472442.26114182902</v>
      </c>
      <c r="M292" s="85">
        <f t="shared" si="25"/>
        <v>689939.01071724808</v>
      </c>
      <c r="N292" s="73"/>
      <c r="P292" s="102"/>
      <c r="Q292" s="96"/>
      <c r="R292" s="96"/>
      <c r="S292" s="112">
        <f>+[5]Err!$D408</f>
        <v>21589.713500085902</v>
      </c>
      <c r="T292" s="90">
        <f>+[6]Err!$D384</f>
        <v>103859.824557521</v>
      </c>
      <c r="U292" s="112">
        <f t="shared" si="26"/>
        <v>2242303.8563660644</v>
      </c>
      <c r="V292" s="91"/>
      <c r="X292" s="110"/>
      <c r="Y292" s="64"/>
      <c r="Z292" s="64"/>
      <c r="AA292" s="57">
        <f>+[7]Err!$D408</f>
        <v>386755.19470678997</v>
      </c>
      <c r="AB292" s="57">
        <f>+[8]Err!$D372</f>
        <v>3125.1856459036999</v>
      </c>
      <c r="AC292" s="103">
        <f t="shared" si="27"/>
        <v>1208681.7829763505</v>
      </c>
      <c r="AD292" s="103"/>
      <c r="AF292" s="96"/>
      <c r="AG292" s="96"/>
      <c r="AH292" s="112">
        <f t="shared" si="23"/>
        <v>4154352.1376992497</v>
      </c>
      <c r="AI292" s="128"/>
      <c r="AK292" s="51"/>
      <c r="AM292" s="51">
        <f>+'[9]Commercial Sales Model'!$Q336</f>
        <v>5358062.2861206057</v>
      </c>
      <c r="AN292" s="52"/>
    </row>
    <row r="293" spans="1:40" x14ac:dyDescent="0.3">
      <c r="A293">
        <f t="shared" si="30"/>
        <v>2033</v>
      </c>
      <c r="B293">
        <f t="shared" si="28"/>
        <v>12</v>
      </c>
      <c r="C293" s="64"/>
      <c r="D293" s="64"/>
      <c r="E293" s="103">
        <f>+[2]Err!D409</f>
        <v>13475.9472801469</v>
      </c>
      <c r="F293" s="60">
        <f>SUM(E282:E293)</f>
        <v>160899.94520185119</v>
      </c>
      <c r="H293" s="83"/>
      <c r="I293" s="78"/>
      <c r="J293" s="78"/>
      <c r="K293" s="70">
        <f>+[3]Err!$D409</f>
        <v>1403.7462647545401</v>
      </c>
      <c r="L293" s="84">
        <f>+[4]Err!$D409</f>
        <v>472656.03991710802</v>
      </c>
      <c r="M293" s="85">
        <f t="shared" si="25"/>
        <v>663489.15054731327</v>
      </c>
      <c r="N293" s="73">
        <f>SUM(M282:M293)</f>
        <v>8545602.4403033555</v>
      </c>
      <c r="P293" s="102"/>
      <c r="Q293" s="96"/>
      <c r="R293" s="96"/>
      <c r="S293" s="112">
        <f>+[5]Err!$D409</f>
        <v>21248.544211385499</v>
      </c>
      <c r="T293" s="90">
        <f>+[6]Err!$D385</f>
        <v>103874.646599299</v>
      </c>
      <c r="U293" s="112">
        <f t="shared" si="26"/>
        <v>2207185.0207072492</v>
      </c>
      <c r="V293" s="91">
        <f>SUM(U282:U293)</f>
        <v>27559855.156061087</v>
      </c>
      <c r="X293" s="110"/>
      <c r="Y293" s="64"/>
      <c r="Z293" s="64"/>
      <c r="AA293" s="57">
        <f>+[7]Err!$D409</f>
        <v>384825.48448299099</v>
      </c>
      <c r="AB293" s="57">
        <f>+[8]Err!$D373</f>
        <v>3121.2289459221101</v>
      </c>
      <c r="AC293" s="103">
        <f t="shared" si="27"/>
        <v>1201128.4412968114</v>
      </c>
      <c r="AD293" s="103">
        <f>SUM(AC282:AC293)</f>
        <v>14671807.461525418</v>
      </c>
      <c r="AF293" s="96"/>
      <c r="AG293" s="96"/>
      <c r="AH293" s="112">
        <f t="shared" si="23"/>
        <v>4085278.5598315215</v>
      </c>
      <c r="AI293" s="128">
        <f>SUM(AH282:AH293)</f>
        <v>50938165.003091715</v>
      </c>
      <c r="AK293" s="51"/>
      <c r="AM293" s="51">
        <f>+'[9]Commercial Sales Model'!$Q337</f>
        <v>5297554.9215053041</v>
      </c>
      <c r="AN293" s="52">
        <f>SUM(AM282:AM293)</f>
        <v>65532177.054799721</v>
      </c>
    </row>
    <row r="294" spans="1:40" x14ac:dyDescent="0.3">
      <c r="A294" s="46">
        <f t="shared" ref="A294:A305" si="31">+A282+1</f>
        <v>2034</v>
      </c>
      <c r="B294" s="46">
        <f t="shared" si="28"/>
        <v>1</v>
      </c>
      <c r="C294" s="68"/>
      <c r="D294" s="68"/>
      <c r="E294" s="103">
        <f>+[2]Err!D410</f>
        <v>13383.797431430001</v>
      </c>
      <c r="F294" s="61">
        <f>+F293/F281-1</f>
        <v>-1.8294096126858506E-8</v>
      </c>
      <c r="H294" s="83"/>
      <c r="I294" s="78"/>
      <c r="J294" s="78"/>
      <c r="K294" s="70">
        <f>+[3]Err!$D410</f>
        <v>1359.50544678147</v>
      </c>
      <c r="L294" s="84">
        <f>+[4]Err!$D410</f>
        <v>472895.02125306299</v>
      </c>
      <c r="M294" s="85">
        <f t="shared" si="25"/>
        <v>642903.35714937816</v>
      </c>
      <c r="N294" s="74">
        <f>+N293/N281-1</f>
        <v>1.069060021511703E-2</v>
      </c>
      <c r="P294" s="102"/>
      <c r="Q294" s="96"/>
      <c r="R294" s="96"/>
      <c r="S294" s="112">
        <f>+[5]Err!$D410</f>
        <v>20102.4839029916</v>
      </c>
      <c r="T294" s="90">
        <f>+[6]Err!$D386</f>
        <v>103892.093178664</v>
      </c>
      <c r="U294" s="112">
        <f t="shared" si="26"/>
        <v>2088489.1307721965</v>
      </c>
      <c r="V294" s="92">
        <f>+V293/V281-1</f>
        <v>4.0460702525231262E-3</v>
      </c>
      <c r="X294" s="110"/>
      <c r="Y294" s="64"/>
      <c r="Z294" s="64"/>
      <c r="AA294" s="57">
        <f>+[7]Err!$D410</f>
        <v>366621.36510075198</v>
      </c>
      <c r="AB294" s="57">
        <f>+[8]Err!$D374</f>
        <v>3109.5984621530001</v>
      </c>
      <c r="AC294" s="103">
        <f t="shared" si="27"/>
        <v>1140045.2331097319</v>
      </c>
      <c r="AD294" s="103">
        <f>+AD293/AD281-1</f>
        <v>2.4292229634808038E-3</v>
      </c>
      <c r="AF294" s="96"/>
      <c r="AG294" s="96"/>
      <c r="AH294" s="112">
        <f t="shared" si="23"/>
        <v>3884821.5184627362</v>
      </c>
      <c r="AI294" s="129">
        <f>+AI293/AI281-1</f>
        <v>4.6745628422457663E-3</v>
      </c>
      <c r="AK294" s="51"/>
      <c r="AM294" s="51">
        <f>+'[9]Commercial Sales Model'!$Q338</f>
        <v>5046406.6638521217</v>
      </c>
      <c r="AN294" s="3">
        <f>+AN293/AN281-1</f>
        <v>1.6198702779155694E-2</v>
      </c>
    </row>
    <row r="295" spans="1:40" x14ac:dyDescent="0.3">
      <c r="A295" s="46">
        <f t="shared" si="31"/>
        <v>2034</v>
      </c>
      <c r="B295" s="46">
        <f t="shared" si="28"/>
        <v>2</v>
      </c>
      <c r="C295" s="68"/>
      <c r="D295" s="68"/>
      <c r="E295" s="103">
        <f>+[2]Err!D411</f>
        <v>13316.520746538499</v>
      </c>
      <c r="F295" s="60"/>
      <c r="H295" s="83"/>
      <c r="I295" s="78"/>
      <c r="J295" s="78"/>
      <c r="K295" s="70">
        <f>+[3]Err!$D411</f>
        <v>1348.9812863300999</v>
      </c>
      <c r="L295" s="84">
        <f>+[4]Err!$D411</f>
        <v>473068.52941324899</v>
      </c>
      <c r="M295" s="85">
        <f t="shared" si="25"/>
        <v>638160.5933301734</v>
      </c>
      <c r="N295" s="73"/>
      <c r="P295" s="102"/>
      <c r="Q295" s="96"/>
      <c r="R295" s="96"/>
      <c r="S295" s="112">
        <f>+[5]Err!$D411</f>
        <v>19988.043192455501</v>
      </c>
      <c r="T295" s="90">
        <f>+[6]Err!$D387</f>
        <v>103902.63835102601</v>
      </c>
      <c r="U295" s="112">
        <f t="shared" si="26"/>
        <v>2076810.4231703912</v>
      </c>
      <c r="V295" s="91"/>
      <c r="X295" s="110"/>
      <c r="Y295" s="64"/>
      <c r="Z295" s="64"/>
      <c r="AA295" s="57">
        <f>+[7]Err!$D411</f>
        <v>363894.68344344001</v>
      </c>
      <c r="AB295" s="57">
        <f>+[8]Err!$D375</f>
        <v>3109.2504589001301</v>
      </c>
      <c r="AC295" s="103">
        <f t="shared" si="27"/>
        <v>1131439.7114878334</v>
      </c>
      <c r="AD295" s="103"/>
      <c r="AF295" s="96"/>
      <c r="AG295" s="96"/>
      <c r="AH295" s="112">
        <f t="shared" si="23"/>
        <v>3859727.2487349366</v>
      </c>
      <c r="AI295" s="128"/>
      <c r="AK295" s="51"/>
      <c r="AM295" s="51">
        <f>+'[9]Commercial Sales Model'!$Q339</f>
        <v>5005413.5839756588</v>
      </c>
      <c r="AN295" s="52"/>
    </row>
    <row r="296" spans="1:40" x14ac:dyDescent="0.3">
      <c r="A296" s="46">
        <f t="shared" si="31"/>
        <v>2034</v>
      </c>
      <c r="B296" s="46">
        <f t="shared" si="28"/>
        <v>3</v>
      </c>
      <c r="C296" s="68"/>
      <c r="D296" s="68"/>
      <c r="E296" s="103">
        <f>+[2]Err!D412</f>
        <v>13486.303414600799</v>
      </c>
      <c r="F296" s="60"/>
      <c r="H296" s="83"/>
      <c r="I296" s="78"/>
      <c r="J296" s="78"/>
      <c r="K296" s="70">
        <f>+[3]Err!$D412</f>
        <v>1371.8757806076501</v>
      </c>
      <c r="L296" s="84">
        <f>+[4]Err!$D412</f>
        <v>473222.23149840703</v>
      </c>
      <c r="M296" s="85">
        <f t="shared" si="25"/>
        <v>649202.11823777133</v>
      </c>
      <c r="N296" s="73"/>
      <c r="P296" s="102"/>
      <c r="Q296" s="96"/>
      <c r="R296" s="96"/>
      <c r="S296" s="112">
        <f>+[5]Err!$D412</f>
        <v>20273.178757182701</v>
      </c>
      <c r="T296" s="90">
        <f>+[6]Err!$D388</f>
        <v>103910.821702095</v>
      </c>
      <c r="U296" s="112">
        <f t="shared" si="26"/>
        <v>2106602.6631723116</v>
      </c>
      <c r="V296" s="91"/>
      <c r="X296" s="110"/>
      <c r="Y296" s="64"/>
      <c r="Z296" s="64"/>
      <c r="AA296" s="57">
        <f>+[7]Err!$D412</f>
        <v>366698.35029502498</v>
      </c>
      <c r="AB296" s="57">
        <f>+[8]Err!$D376</f>
        <v>3103.7632721488599</v>
      </c>
      <c r="AC296" s="103">
        <f t="shared" si="27"/>
        <v>1138144.8716032756</v>
      </c>
      <c r="AD296" s="103"/>
      <c r="AF296" s="96"/>
      <c r="AG296" s="96"/>
      <c r="AH296" s="112">
        <f t="shared" si="23"/>
        <v>3907435.9564279597</v>
      </c>
      <c r="AI296" s="128"/>
      <c r="AK296" s="51"/>
      <c r="AM296" s="51">
        <f>+'[9]Commercial Sales Model'!$Q340</f>
        <v>5066715.0334715582</v>
      </c>
      <c r="AN296" s="52"/>
    </row>
    <row r="297" spans="1:40" x14ac:dyDescent="0.3">
      <c r="A297" s="46">
        <f t="shared" si="31"/>
        <v>2034</v>
      </c>
      <c r="B297" s="46">
        <f t="shared" si="28"/>
        <v>4</v>
      </c>
      <c r="C297" s="68"/>
      <c r="D297" s="68"/>
      <c r="E297" s="103">
        <f>+[2]Err!D413</f>
        <v>13245.5806539063</v>
      </c>
      <c r="F297" s="60"/>
      <c r="H297" s="83"/>
      <c r="I297" s="78"/>
      <c r="J297" s="78"/>
      <c r="K297" s="70">
        <f>+[3]Err!$D413</f>
        <v>1410.2189272020501</v>
      </c>
      <c r="L297" s="84">
        <f>+[4]Err!$D413</f>
        <v>473377.88843007199</v>
      </c>
      <c r="M297" s="85">
        <f t="shared" si="25"/>
        <v>667566.45798302779</v>
      </c>
      <c r="N297" s="73"/>
      <c r="P297" s="102"/>
      <c r="Q297" s="96"/>
      <c r="R297" s="96"/>
      <c r="S297" s="112">
        <f>+[5]Err!$D413</f>
        <v>20827.863740185301</v>
      </c>
      <c r="T297" s="90">
        <f>+[6]Err!$D389</f>
        <v>103919.95666642</v>
      </c>
      <c r="U297" s="112">
        <f t="shared" si="26"/>
        <v>2164430.6973341568</v>
      </c>
      <c r="V297" s="91"/>
      <c r="X297" s="110"/>
      <c r="Y297" s="64"/>
      <c r="Z297" s="64"/>
      <c r="AA297" s="57">
        <f>+[7]Err!$D413</f>
        <v>373764.29976893199</v>
      </c>
      <c r="AB297" s="57">
        <f>+[8]Err!$D377</f>
        <v>3102.9501513628902</v>
      </c>
      <c r="AC297" s="103">
        <f t="shared" si="27"/>
        <v>1159771.9905420523</v>
      </c>
      <c r="AD297" s="103"/>
      <c r="AF297" s="96"/>
      <c r="AG297" s="96"/>
      <c r="AH297" s="112">
        <f t="shared" si="23"/>
        <v>4005014.7265131432</v>
      </c>
      <c r="AI297" s="128"/>
      <c r="AK297" s="51"/>
      <c r="AM297" s="51">
        <f>+'[9]Commercial Sales Model'!$Q341</f>
        <v>5194400.6317923907</v>
      </c>
      <c r="AN297" s="52"/>
    </row>
    <row r="298" spans="1:40" x14ac:dyDescent="0.3">
      <c r="A298" s="46">
        <f t="shared" si="31"/>
        <v>2034</v>
      </c>
      <c r="B298" s="46">
        <f t="shared" si="28"/>
        <v>5</v>
      </c>
      <c r="C298" s="68"/>
      <c r="D298" s="68"/>
      <c r="E298" s="103">
        <f>+[2]Err!D414</f>
        <v>13511.1427576141</v>
      </c>
      <c r="F298" s="60"/>
      <c r="H298" s="83"/>
      <c r="I298" s="78"/>
      <c r="J298" s="78"/>
      <c r="K298" s="70">
        <f>+[3]Err!$D414</f>
        <v>1508.17801319565</v>
      </c>
      <c r="L298" s="84">
        <f>+[4]Err!$D414</f>
        <v>473536.24553529598</v>
      </c>
      <c r="M298" s="85">
        <f t="shared" si="25"/>
        <v>714176.95396755019</v>
      </c>
      <c r="N298" s="73"/>
      <c r="P298" s="102"/>
      <c r="Q298" s="96"/>
      <c r="R298" s="96"/>
      <c r="S298" s="112">
        <f>+[5]Err!$D414</f>
        <v>22006.769627303998</v>
      </c>
      <c r="T298" s="90">
        <f>+[6]Err!$D390</f>
        <v>103927.89067496</v>
      </c>
      <c r="U298" s="112">
        <f t="shared" si="26"/>
        <v>2287117.1479354803</v>
      </c>
      <c r="V298" s="91"/>
      <c r="X298" s="110"/>
      <c r="Y298" s="64"/>
      <c r="Z298" s="64"/>
      <c r="AA298" s="57">
        <f>+[7]Err!$D414</f>
        <v>388404.56297368999</v>
      </c>
      <c r="AB298" s="57">
        <f>+[8]Err!$D378</f>
        <v>3107.3019596070199</v>
      </c>
      <c r="AC298" s="103">
        <f t="shared" si="27"/>
        <v>1206890.2596484551</v>
      </c>
      <c r="AD298" s="103"/>
      <c r="AF298" s="96"/>
      <c r="AG298" s="96"/>
      <c r="AH298" s="112">
        <f t="shared" si="23"/>
        <v>4221695.5043090992</v>
      </c>
      <c r="AI298" s="128"/>
      <c r="AK298" s="51"/>
      <c r="AM298" s="51">
        <f>+'[9]Commercial Sales Model'!$Q342</f>
        <v>5481125.9259536089</v>
      </c>
      <c r="AN298" s="52"/>
    </row>
    <row r="299" spans="1:40" x14ac:dyDescent="0.3">
      <c r="A299" s="46">
        <f t="shared" si="31"/>
        <v>2034</v>
      </c>
      <c r="B299" s="46">
        <f t="shared" si="28"/>
        <v>6</v>
      </c>
      <c r="C299" s="68"/>
      <c r="D299" s="68"/>
      <c r="E299" s="103">
        <f>+[2]Err!D415</f>
        <v>13386.518603406101</v>
      </c>
      <c r="F299" s="60"/>
      <c r="H299" s="83"/>
      <c r="I299" s="78"/>
      <c r="J299" s="78"/>
      <c r="K299" s="70">
        <f>+[3]Err!$D415</f>
        <v>1620.3586166308601</v>
      </c>
      <c r="L299" s="84">
        <f>+[4]Err!$D415</f>
        <v>473698.942458709</v>
      </c>
      <c r="M299" s="85">
        <f t="shared" si="25"/>
        <v>767562.16310189513</v>
      </c>
      <c r="N299" s="73"/>
      <c r="P299" s="102"/>
      <c r="Q299" s="96"/>
      <c r="R299" s="96"/>
      <c r="S299" s="112">
        <f>+[5]Err!$D415</f>
        <v>23359.875661996401</v>
      </c>
      <c r="T299" s="90">
        <f>+[6]Err!$D391</f>
        <v>103935.960956405</v>
      </c>
      <c r="U299" s="112">
        <f t="shared" si="26"/>
        <v>2427931.1247517332</v>
      </c>
      <c r="V299" s="91"/>
      <c r="X299" s="110"/>
      <c r="Y299" s="64"/>
      <c r="Z299" s="64"/>
      <c r="AA299" s="57">
        <f>+[7]Err!$D415</f>
        <v>406356.725438188</v>
      </c>
      <c r="AB299" s="57">
        <f>+[8]Err!$D379</f>
        <v>3118.4105176821699</v>
      </c>
      <c r="AC299" s="103">
        <f t="shared" si="27"/>
        <v>1267187.0865373313</v>
      </c>
      <c r="AD299" s="103"/>
      <c r="AF299" s="96"/>
      <c r="AG299" s="96"/>
      <c r="AH299" s="112">
        <f t="shared" si="23"/>
        <v>4476066.8929943657</v>
      </c>
      <c r="AI299" s="128"/>
      <c r="AK299" s="51"/>
      <c r="AM299" s="51">
        <f>+'[9]Commercial Sales Model'!$Q343</f>
        <v>5814846.6733568152</v>
      </c>
      <c r="AN299" s="52"/>
    </row>
    <row r="300" spans="1:40" x14ac:dyDescent="0.3">
      <c r="A300" s="46">
        <f t="shared" si="31"/>
        <v>2034</v>
      </c>
      <c r="B300" s="46">
        <f t="shared" si="28"/>
        <v>7</v>
      </c>
      <c r="C300" s="68"/>
      <c r="D300" s="68"/>
      <c r="E300" s="103">
        <f>+[2]Err!D416</f>
        <v>13484.197805015399</v>
      </c>
      <c r="F300" s="60"/>
      <c r="H300" s="83"/>
      <c r="I300" s="78"/>
      <c r="J300" s="78"/>
      <c r="K300" s="70">
        <f>+[3]Err!$D416</f>
        <v>1687.92644621762</v>
      </c>
      <c r="L300" s="84">
        <f>+[4]Err!$D416</f>
        <v>473865.534904667</v>
      </c>
      <c r="M300" s="85">
        <f t="shared" si="25"/>
        <v>799850.16831664613</v>
      </c>
      <c r="N300" s="73"/>
      <c r="P300" s="102"/>
      <c r="Q300" s="96"/>
      <c r="R300" s="96"/>
      <c r="S300" s="112">
        <f>+[5]Err!$D416</f>
        <v>24256.6262616358</v>
      </c>
      <c r="T300" s="90">
        <f>+[6]Err!$D392</f>
        <v>103944.646888067</v>
      </c>
      <c r="U300" s="112">
        <f t="shared" si="26"/>
        <v>2521346.4514615461</v>
      </c>
      <c r="V300" s="91"/>
      <c r="X300" s="110"/>
      <c r="Y300" s="64"/>
      <c r="Z300" s="64"/>
      <c r="AA300" s="57">
        <f>+[7]Err!$D416</f>
        <v>419062.134521731</v>
      </c>
      <c r="AB300" s="57">
        <f>+[8]Err!$D380</f>
        <v>3128.2596539619699</v>
      </c>
      <c r="AC300" s="103">
        <f t="shared" si="27"/>
        <v>1310935.1679275148</v>
      </c>
      <c r="AD300" s="103"/>
      <c r="AF300" s="96"/>
      <c r="AG300" s="96"/>
      <c r="AH300" s="112">
        <f t="shared" si="23"/>
        <v>4645615.9855107227</v>
      </c>
      <c r="AI300" s="128"/>
      <c r="AK300" s="51"/>
      <c r="AM300" s="51">
        <f>+'[9]Commercial Sales Model'!$Q344</f>
        <v>6041504.4942484125</v>
      </c>
      <c r="AN300" s="52"/>
    </row>
    <row r="301" spans="1:40" x14ac:dyDescent="0.3">
      <c r="A301" s="46">
        <f t="shared" si="31"/>
        <v>2034</v>
      </c>
      <c r="B301" s="46">
        <f t="shared" si="28"/>
        <v>8</v>
      </c>
      <c r="C301" s="68"/>
      <c r="D301" s="68"/>
      <c r="E301" s="103">
        <f>+[2]Err!D417</f>
        <v>13400.437623825999</v>
      </c>
      <c r="F301" s="60"/>
      <c r="H301" s="83"/>
      <c r="I301" s="78"/>
      <c r="J301" s="78"/>
      <c r="K301" s="70">
        <f>+[3]Err!$D417</f>
        <v>1729.95501096198</v>
      </c>
      <c r="L301" s="84">
        <f>+[4]Err!$D417</f>
        <v>474016.14997517498</v>
      </c>
      <c r="M301" s="85">
        <f t="shared" si="25"/>
        <v>820026.61392645934</v>
      </c>
      <c r="N301" s="73"/>
      <c r="P301" s="102"/>
      <c r="Q301" s="96"/>
      <c r="R301" s="96"/>
      <c r="S301" s="112">
        <f>+[5]Err!$D417</f>
        <v>24737.757329672699</v>
      </c>
      <c r="T301" s="90">
        <f>+[6]Err!$D393</f>
        <v>103951.178175443</v>
      </c>
      <c r="U301" s="112">
        <f t="shared" si="26"/>
        <v>2571519.0198376775</v>
      </c>
      <c r="V301" s="91"/>
      <c r="X301" s="110"/>
      <c r="Y301" s="64"/>
      <c r="Z301" s="64"/>
      <c r="AA301" s="57">
        <f>+[7]Err!$D417</f>
        <v>425585.23748875398</v>
      </c>
      <c r="AB301" s="57">
        <f>+[8]Err!$D381</f>
        <v>3131.9463524830198</v>
      </c>
      <c r="AC301" s="103">
        <f t="shared" si="27"/>
        <v>1332910.1322235228</v>
      </c>
      <c r="AD301" s="103"/>
      <c r="AF301" s="96"/>
      <c r="AG301" s="96"/>
      <c r="AH301" s="112">
        <f t="shared" si="23"/>
        <v>4737856.2036114857</v>
      </c>
      <c r="AI301" s="128"/>
      <c r="AK301" s="51"/>
      <c r="AM301" s="51">
        <f>+'[9]Commercial Sales Model'!$Q345</f>
        <v>6163924.5712647205</v>
      </c>
      <c r="AN301" s="52"/>
    </row>
    <row r="302" spans="1:40" x14ac:dyDescent="0.3">
      <c r="A302" s="46">
        <f t="shared" si="31"/>
        <v>2034</v>
      </c>
      <c r="B302" s="46">
        <f t="shared" si="28"/>
        <v>9</v>
      </c>
      <c r="C302" s="68"/>
      <c r="D302" s="68"/>
      <c r="E302" s="103">
        <f>+[2]Err!D418</f>
        <v>13439.6698020235</v>
      </c>
      <c r="F302" s="60"/>
      <c r="H302" s="83"/>
      <c r="I302" s="78"/>
      <c r="J302" s="78"/>
      <c r="K302" s="70">
        <f>+[3]Err!$D418</f>
        <v>1685.0137280055001</v>
      </c>
      <c r="L302" s="84">
        <f>+[4]Err!$D418</f>
        <v>474167.26187467098</v>
      </c>
      <c r="M302" s="85">
        <f t="shared" si="25"/>
        <v>798978.34562959953</v>
      </c>
      <c r="N302" s="73"/>
      <c r="P302" s="102"/>
      <c r="Q302" s="96"/>
      <c r="R302" s="96"/>
      <c r="S302" s="112">
        <f>+[5]Err!$D418</f>
        <v>24310.196111769601</v>
      </c>
      <c r="T302" s="90">
        <f>+[6]Err!$D394</f>
        <v>103958.148926928</v>
      </c>
      <c r="U302" s="112">
        <f t="shared" si="26"/>
        <v>2527242.98783017</v>
      </c>
      <c r="V302" s="91"/>
      <c r="X302" s="110"/>
      <c r="Y302" s="64"/>
      <c r="Z302" s="64"/>
      <c r="AA302" s="57">
        <f>+[7]Err!$D418</f>
        <v>421738.19283252198</v>
      </c>
      <c r="AB302" s="57">
        <f>+[8]Err!$D382</f>
        <v>3127.00779909114</v>
      </c>
      <c r="AC302" s="103">
        <f t="shared" si="27"/>
        <v>1318778.6181618993</v>
      </c>
      <c r="AD302" s="103"/>
      <c r="AF302" s="96"/>
      <c r="AG302" s="96"/>
      <c r="AH302" s="112">
        <f t="shared" si="23"/>
        <v>4658439.6214236924</v>
      </c>
      <c r="AI302" s="128"/>
      <c r="AK302" s="51"/>
      <c r="AM302" s="51">
        <f>+'[9]Commercial Sales Model'!$Q346</f>
        <v>6066327.7779388698</v>
      </c>
      <c r="AN302" s="52"/>
    </row>
    <row r="303" spans="1:40" x14ac:dyDescent="0.3">
      <c r="A303" s="46">
        <f t="shared" si="31"/>
        <v>2034</v>
      </c>
      <c r="B303" s="46">
        <f t="shared" si="28"/>
        <v>10</v>
      </c>
      <c r="C303" s="68"/>
      <c r="D303" s="68"/>
      <c r="E303" s="103">
        <f>+[2]Err!D419</f>
        <v>13342.3402267007</v>
      </c>
      <c r="F303" s="60"/>
      <c r="H303" s="83"/>
      <c r="I303" s="78"/>
      <c r="J303" s="78"/>
      <c r="K303" s="70">
        <f>+[3]Err!$D419</f>
        <v>1598.7362470640901</v>
      </c>
      <c r="L303" s="84">
        <f>+[4]Err!$D419</f>
        <v>474292.717961432</v>
      </c>
      <c r="M303" s="85">
        <f t="shared" si="25"/>
        <v>758268.95992348669</v>
      </c>
      <c r="N303" s="73"/>
      <c r="P303" s="102"/>
      <c r="Q303" s="96"/>
      <c r="R303" s="96"/>
      <c r="S303" s="112">
        <f>+[5]Err!$D419</f>
        <v>23259.663404277901</v>
      </c>
      <c r="T303" s="90">
        <f>+[6]Err!$D395</f>
        <v>103960.901426749</v>
      </c>
      <c r="U303" s="112">
        <f t="shared" si="26"/>
        <v>2418095.5743914959</v>
      </c>
      <c r="V303" s="91"/>
      <c r="X303" s="110"/>
      <c r="Y303" s="64"/>
      <c r="Z303" s="64"/>
      <c r="AA303" s="57">
        <f>+[7]Err!$D419</f>
        <v>408442.23167874402</v>
      </c>
      <c r="AB303" s="57">
        <f>+[8]Err!$D383</f>
        <v>3121.4960664476998</v>
      </c>
      <c r="AC303" s="103">
        <f t="shared" si="27"/>
        <v>1274950.8195563194</v>
      </c>
      <c r="AD303" s="103"/>
      <c r="AF303" s="96"/>
      <c r="AG303" s="96"/>
      <c r="AH303" s="112">
        <f t="shared" si="23"/>
        <v>4464657.6940980032</v>
      </c>
      <c r="AI303" s="128"/>
      <c r="AK303" s="51"/>
      <c r="AM303" s="51">
        <f>+'[9]Commercial Sales Model'!$Q347</f>
        <v>5817515.8627457488</v>
      </c>
      <c r="AN303" s="52"/>
    </row>
    <row r="304" spans="1:40" x14ac:dyDescent="0.3">
      <c r="A304" s="46">
        <f t="shared" si="31"/>
        <v>2034</v>
      </c>
      <c r="B304" s="46">
        <f t="shared" si="28"/>
        <v>11</v>
      </c>
      <c r="C304" s="68"/>
      <c r="D304" s="68"/>
      <c r="E304" s="103">
        <f>+[2]Err!D420</f>
        <v>13427.4875547305</v>
      </c>
      <c r="F304" s="60"/>
      <c r="H304" s="83"/>
      <c r="I304" s="78"/>
      <c r="J304" s="78"/>
      <c r="K304" s="70">
        <f>+[3]Err!$D420</f>
        <v>1467.2992925206399</v>
      </c>
      <c r="L304" s="84">
        <f>+[4]Err!$D420</f>
        <v>474477.08533714898</v>
      </c>
      <c r="M304" s="85">
        <f t="shared" si="25"/>
        <v>696199.891632454</v>
      </c>
      <c r="N304" s="73"/>
      <c r="P304" s="102"/>
      <c r="Q304" s="96"/>
      <c r="R304" s="96"/>
      <c r="S304" s="112">
        <f>+[5]Err!$D420</f>
        <v>21641.405509264801</v>
      </c>
      <c r="T304" s="90">
        <f>+[6]Err!$D396</f>
        <v>103973.407618447</v>
      </c>
      <c r="U304" s="112">
        <f t="shared" si="26"/>
        <v>2250130.6764508937</v>
      </c>
      <c r="V304" s="91"/>
      <c r="X304" s="110"/>
      <c r="Y304" s="64"/>
      <c r="Z304" s="64"/>
      <c r="AA304" s="57">
        <f>+[7]Err!$D420</f>
        <v>388227.313675176</v>
      </c>
      <c r="AB304" s="57">
        <f>+[8]Err!$D384</f>
        <v>3118.33784328498</v>
      </c>
      <c r="AC304" s="103">
        <f t="shared" si="27"/>
        <v>1210623.9240301696</v>
      </c>
      <c r="AD304" s="103"/>
      <c r="AF304" s="96"/>
      <c r="AG304" s="96"/>
      <c r="AH304" s="112">
        <f t="shared" si="23"/>
        <v>4170381.9796682475</v>
      </c>
      <c r="AI304" s="128"/>
      <c r="AK304" s="51"/>
      <c r="AM304" s="51">
        <f>+'[9]Commercial Sales Model'!$Q348</f>
        <v>5438471.3688866822</v>
      </c>
      <c r="AN304" s="52"/>
    </row>
    <row r="305" spans="1:40" x14ac:dyDescent="0.3">
      <c r="A305" s="46">
        <f t="shared" si="31"/>
        <v>2034</v>
      </c>
      <c r="B305" s="46">
        <f t="shared" si="28"/>
        <v>12</v>
      </c>
      <c r="C305" s="68"/>
      <c r="D305" s="68"/>
      <c r="E305" s="103">
        <f>+[2]Err!D421</f>
        <v>13475.947200185599</v>
      </c>
      <c r="F305" s="60">
        <f>SUM(E294:E305)</f>
        <v>160899.94381997749</v>
      </c>
      <c r="H305" s="83"/>
      <c r="I305" s="78"/>
      <c r="J305" s="78"/>
      <c r="K305" s="70">
        <f>+[3]Err!$D421</f>
        <v>1410.60149649252</v>
      </c>
      <c r="L305" s="84">
        <f>+[4]Err!$D421</f>
        <v>474671.71348486398</v>
      </c>
      <c r="M305" s="85">
        <f t="shared" si="25"/>
        <v>669572.6293844179</v>
      </c>
      <c r="N305" s="73">
        <f>SUM(M294:M305)</f>
        <v>8622468.2525828592</v>
      </c>
      <c r="P305" s="102"/>
      <c r="Q305" s="96"/>
      <c r="R305" s="96"/>
      <c r="S305" s="112">
        <f>+[5]Err!$D421</f>
        <v>21299.660402023299</v>
      </c>
      <c r="T305" s="90">
        <f>+[6]Err!$D397</f>
        <v>103987.518710895</v>
      </c>
      <c r="U305" s="112">
        <f t="shared" si="26"/>
        <v>2214898.8345911074</v>
      </c>
      <c r="V305" s="91">
        <f>SUM(U294:U305)</f>
        <v>27654614.731699161</v>
      </c>
      <c r="X305" s="110"/>
      <c r="Y305" s="64"/>
      <c r="Z305" s="64"/>
      <c r="AA305" s="57">
        <f>+[7]Err!$D421</f>
        <v>386281.20491299703</v>
      </c>
      <c r="AB305" s="57">
        <f>+[8]Err!$D385</f>
        <v>3114.3885640577801</v>
      </c>
      <c r="AC305" s="103">
        <f t="shared" si="27"/>
        <v>1203029.767091498</v>
      </c>
      <c r="AD305" s="103">
        <f>SUM(AC294:AC305)</f>
        <v>14694707.581919605</v>
      </c>
      <c r="AF305" s="96"/>
      <c r="AG305" s="96"/>
      <c r="AH305" s="112">
        <f t="shared" si="23"/>
        <v>4100977.1782672089</v>
      </c>
      <c r="AI305" s="128">
        <f>SUM(AH294:AH305)</f>
        <v>51132690.510021597</v>
      </c>
      <c r="AK305" s="51"/>
      <c r="AM305" s="51">
        <f>+'[9]Commercial Sales Model'!$Q349</f>
        <v>5376935.1667298181</v>
      </c>
      <c r="AN305" s="52">
        <f>SUM(AM294:AM305)</f>
        <v>66513587.754216403</v>
      </c>
    </row>
    <row r="306" spans="1:40" x14ac:dyDescent="0.3">
      <c r="A306" s="2">
        <v>2035</v>
      </c>
      <c r="B306" s="2">
        <v>1</v>
      </c>
      <c r="C306" s="58"/>
      <c r="D306" s="58"/>
      <c r="E306" s="103">
        <f>+[2]Err!D422</f>
        <v>13383.7973568652</v>
      </c>
      <c r="F306" s="61">
        <f>+F305/F293-1</f>
        <v>-8.5884038769634685E-9</v>
      </c>
      <c r="H306" s="83"/>
      <c r="I306" s="78"/>
      <c r="J306" s="78"/>
      <c r="K306" s="70">
        <f>+[3]Err!$D422</f>
        <v>1366.1928187506701</v>
      </c>
      <c r="L306" s="84">
        <f>+[4]Err!$D422</f>
        <v>474878.42940338602</v>
      </c>
      <c r="M306" s="85">
        <f t="shared" si="25"/>
        <v>648775.50003050303</v>
      </c>
      <c r="N306" s="74">
        <f>+N305/N293-1</f>
        <v>8.9947798082654629E-3</v>
      </c>
      <c r="P306" s="102"/>
      <c r="Q306" s="96"/>
      <c r="R306" s="96"/>
      <c r="S306" s="112">
        <f>+[5]Err!$D422</f>
        <v>20152.348443463699</v>
      </c>
      <c r="T306" s="90">
        <f>+[6]Err!$D398</f>
        <v>104003.622155277</v>
      </c>
      <c r="U306" s="112">
        <f t="shared" si="26"/>
        <v>2095917.2330554831</v>
      </c>
      <c r="V306" s="92">
        <f>+V305/V293-1</f>
        <v>3.4383190732130142E-3</v>
      </c>
      <c r="X306" s="110"/>
      <c r="Y306" s="64"/>
      <c r="Z306" s="64"/>
      <c r="AA306" s="57">
        <f>+[7]Err!$D422</f>
        <v>368041.44021574501</v>
      </c>
      <c r="AB306" s="57">
        <f>+[8]Err!$D386</f>
        <v>3102.7823244361298</v>
      </c>
      <c r="AC306" s="103">
        <f t="shared" si="27"/>
        <v>1141952.4753614301</v>
      </c>
      <c r="AD306" s="103">
        <f>+AD305/AD293-1</f>
        <v>1.5608247623368765E-3</v>
      </c>
      <c r="AF306" s="96"/>
      <c r="AG306" s="96"/>
      <c r="AH306" s="112">
        <f t="shared" si="23"/>
        <v>3900029.0058042817</v>
      </c>
      <c r="AI306" s="129">
        <f>+AI305/AI293-1</f>
        <v>3.8188558013048102E-3</v>
      </c>
      <c r="AK306" s="51"/>
      <c r="AM306" s="51">
        <f>+'[9]Commercial Sales Model'!$Q350</f>
        <v>5122280.7340435684</v>
      </c>
      <c r="AN306" s="3">
        <f>+AN305/AN293-1</f>
        <v>1.4976012449517739E-2</v>
      </c>
    </row>
    <row r="307" spans="1:40" x14ac:dyDescent="0.3">
      <c r="A307" s="2">
        <v>2035</v>
      </c>
      <c r="B307" s="2">
        <v>2</v>
      </c>
      <c r="C307" s="58"/>
      <c r="D307" s="58"/>
      <c r="E307" s="103">
        <f>+[2]Err!D423</f>
        <v>13316.5206768793</v>
      </c>
      <c r="F307" s="60"/>
      <c r="H307" s="83"/>
      <c r="I307" s="78"/>
      <c r="J307" s="78"/>
      <c r="K307" s="70">
        <f>+[3]Err!$D423</f>
        <v>1355.72827975568</v>
      </c>
      <c r="L307" s="84">
        <f>+[4]Err!$D423</f>
        <v>475052.761903712</v>
      </c>
      <c r="M307" s="85">
        <f t="shared" si="25"/>
        <v>644042.46368890407</v>
      </c>
      <c r="N307" s="73"/>
      <c r="P307" s="102"/>
      <c r="Q307" s="96"/>
      <c r="R307" s="96"/>
      <c r="S307" s="112">
        <f>+[5]Err!$D423</f>
        <v>20038.352301666699</v>
      </c>
      <c r="T307" s="90">
        <f>+[6]Err!$D399</f>
        <v>104014.401288133</v>
      </c>
      <c r="U307" s="112">
        <f t="shared" si="26"/>
        <v>2084277.2174585436</v>
      </c>
      <c r="V307" s="91"/>
      <c r="X307" s="110"/>
      <c r="Y307" s="64"/>
      <c r="Z307" s="64"/>
      <c r="AA307" s="57">
        <f>+[7]Err!$D423</f>
        <v>365327.41927880398</v>
      </c>
      <c r="AB307" s="57">
        <f>+[8]Err!$D387</f>
        <v>3102.4338388443498</v>
      </c>
      <c r="AC307" s="103">
        <f t="shared" si="27"/>
        <v>1133404.1478282392</v>
      </c>
      <c r="AD307" s="103"/>
      <c r="AF307" s="96"/>
      <c r="AG307" s="96"/>
      <c r="AH307" s="112">
        <f t="shared" si="23"/>
        <v>3875040.349652566</v>
      </c>
      <c r="AI307" s="128"/>
      <c r="AK307" s="51"/>
      <c r="AM307" s="51">
        <f>+'[9]Commercial Sales Model'!$Q351</f>
        <v>5081006.4784821989</v>
      </c>
      <c r="AN307" s="52"/>
    </row>
    <row r="308" spans="1:40" x14ac:dyDescent="0.3">
      <c r="A308" s="2">
        <v>2035</v>
      </c>
      <c r="B308" s="2">
        <v>3</v>
      </c>
      <c r="C308" s="58"/>
      <c r="D308" s="58"/>
      <c r="E308" s="103">
        <f>+[2]Err!D424</f>
        <v>13486.3033483617</v>
      </c>
      <c r="F308" s="60"/>
      <c r="H308" s="83"/>
      <c r="I308" s="78"/>
      <c r="J308" s="78"/>
      <c r="K308" s="70">
        <f>+[3]Err!$D424</f>
        <v>1378.7313597488101</v>
      </c>
      <c r="L308" s="84">
        <f>+[4]Err!$D424</f>
        <v>475213.60690279398</v>
      </c>
      <c r="M308" s="85">
        <f t="shared" si="25"/>
        <v>655191.90241622564</v>
      </c>
      <c r="N308" s="73"/>
      <c r="P308" s="102"/>
      <c r="Q308" s="96"/>
      <c r="R308" s="96"/>
      <c r="S308" s="112">
        <f>+[5]Err!$D424</f>
        <v>20324.297538240298</v>
      </c>
      <c r="T308" s="90">
        <f>+[6]Err!$D400</f>
        <v>104023.313130043</v>
      </c>
      <c r="U308" s="112">
        <f t="shared" si="26"/>
        <v>2114200.7669685325</v>
      </c>
      <c r="V308" s="91"/>
      <c r="X308" s="110"/>
      <c r="Y308" s="64"/>
      <c r="Z308" s="64"/>
      <c r="AA308" s="57">
        <f>+[7]Err!$D424</f>
        <v>368154.144496703</v>
      </c>
      <c r="AB308" s="57">
        <f>+[8]Err!$D388</f>
        <v>3096.9574386162599</v>
      </c>
      <c r="AC308" s="103">
        <f t="shared" si="27"/>
        <v>1140157.7163564696</v>
      </c>
      <c r="AD308" s="103"/>
      <c r="AF308" s="96"/>
      <c r="AG308" s="96"/>
      <c r="AH308" s="112">
        <f t="shared" si="23"/>
        <v>3923036.6890895888</v>
      </c>
      <c r="AI308" s="128"/>
      <c r="AK308" s="51"/>
      <c r="AM308" s="51">
        <f>+'[9]Commercial Sales Model'!$Q352</f>
        <v>5143358.0998720294</v>
      </c>
      <c r="AN308" s="52"/>
    </row>
    <row r="309" spans="1:40" x14ac:dyDescent="0.3">
      <c r="A309" s="2">
        <v>2035</v>
      </c>
      <c r="B309" s="2">
        <v>4</v>
      </c>
      <c r="C309" s="58"/>
      <c r="D309" s="58"/>
      <c r="E309" s="103">
        <f>+[2]Err!D425</f>
        <v>13245.5805928226</v>
      </c>
      <c r="F309" s="60"/>
      <c r="H309" s="83"/>
      <c r="I309" s="78"/>
      <c r="J309" s="78"/>
      <c r="K309" s="70">
        <f>+[3]Err!$D425</f>
        <v>1417.2372940535499</v>
      </c>
      <c r="L309" s="84">
        <f>+[4]Err!$D425</f>
        <v>475386.20728634502</v>
      </c>
      <c r="M309" s="85">
        <f t="shared" si="25"/>
        <v>673735.06204487954</v>
      </c>
      <c r="N309" s="73"/>
      <c r="P309" s="102"/>
      <c r="Q309" s="96"/>
      <c r="R309" s="96"/>
      <c r="S309" s="112">
        <f>+[5]Err!$D425</f>
        <v>20880.1963514901</v>
      </c>
      <c r="T309" s="90">
        <f>+[6]Err!$D401</f>
        <v>104033.089608422</v>
      </c>
      <c r="U309" s="112">
        <f t="shared" si="26"/>
        <v>2172231.3380760155</v>
      </c>
      <c r="V309" s="91"/>
      <c r="X309" s="110"/>
      <c r="Y309" s="64"/>
      <c r="Z309" s="64"/>
      <c r="AA309" s="57">
        <f>+[7]Err!$D425</f>
        <v>375254.66222515801</v>
      </c>
      <c r="AB309" s="57">
        <f>+[8]Err!$D389</f>
        <v>3096.1448572796698</v>
      </c>
      <c r="AC309" s="103">
        <f t="shared" si="27"/>
        <v>1161842.7926186426</v>
      </c>
      <c r="AD309" s="103"/>
      <c r="AF309" s="96"/>
      <c r="AG309" s="96"/>
      <c r="AH309" s="112">
        <f t="shared" si="23"/>
        <v>4021054.7733323602</v>
      </c>
      <c r="AI309" s="128"/>
      <c r="AK309" s="51"/>
      <c r="AM309" s="51">
        <f>+'[9]Commercial Sales Model'!$Q353</f>
        <v>5273056.8613422392</v>
      </c>
      <c r="AN309" s="52"/>
    </row>
    <row r="310" spans="1:40" x14ac:dyDescent="0.3">
      <c r="A310" s="2">
        <v>2035</v>
      </c>
      <c r="B310" s="2">
        <v>5</v>
      </c>
      <c r="C310" s="58"/>
      <c r="D310" s="58"/>
      <c r="E310" s="103">
        <f>+[2]Err!D426</f>
        <v>13511.1426991109</v>
      </c>
      <c r="F310" s="60"/>
      <c r="H310" s="83"/>
      <c r="I310" s="78"/>
      <c r="J310" s="78"/>
      <c r="K310" s="70">
        <f>+[3]Err!$D426</f>
        <v>1515.2597826954</v>
      </c>
      <c r="L310" s="84">
        <f>+[4]Err!$D426</f>
        <v>475536.17476605502</v>
      </c>
      <c r="M310" s="85">
        <f t="shared" si="25"/>
        <v>720560.84083981428</v>
      </c>
      <c r="N310" s="73"/>
      <c r="P310" s="102"/>
      <c r="Q310" s="96"/>
      <c r="R310" s="96"/>
      <c r="S310" s="112">
        <f>+[5]Err!$D426</f>
        <v>22059.575001890698</v>
      </c>
      <c r="T310" s="90">
        <f>+[6]Err!$D402</f>
        <v>104041.765674576</v>
      </c>
      <c r="U310" s="112">
        <f t="shared" si="26"/>
        <v>2295117.1332274466</v>
      </c>
      <c r="V310" s="91"/>
      <c r="X310" s="110"/>
      <c r="Y310" s="64"/>
      <c r="Z310" s="64"/>
      <c r="AA310" s="57">
        <f>+[7]Err!$D426</f>
        <v>389908.38909298502</v>
      </c>
      <c r="AB310" s="57">
        <f>+[8]Err!$D390</f>
        <v>3100.4858755374999</v>
      </c>
      <c r="AC310" s="103">
        <f t="shared" si="27"/>
        <v>1208905.4531363798</v>
      </c>
      <c r="AD310" s="103"/>
      <c r="AF310" s="96"/>
      <c r="AG310" s="96"/>
      <c r="AH310" s="112">
        <f t="shared" si="23"/>
        <v>4238094.5699027516</v>
      </c>
      <c r="AI310" s="128"/>
      <c r="AK310" s="51"/>
      <c r="AM310" s="51">
        <f>+'[9]Commercial Sales Model'!$Q354</f>
        <v>5563063.5844313856</v>
      </c>
      <c r="AN310" s="52"/>
    </row>
    <row r="311" spans="1:40" x14ac:dyDescent="0.3">
      <c r="A311" s="2">
        <v>2035</v>
      </c>
      <c r="B311" s="2">
        <v>6</v>
      </c>
      <c r="C311" s="58"/>
      <c r="D311" s="58"/>
      <c r="E311" s="103">
        <f>+[2]Err!D427</f>
        <v>13386.5185489824</v>
      </c>
      <c r="F311" s="60"/>
      <c r="H311" s="83"/>
      <c r="I311" s="78"/>
      <c r="J311" s="78"/>
      <c r="K311" s="70">
        <f>+[3]Err!$D427</f>
        <v>1627.4515752649399</v>
      </c>
      <c r="L311" s="84">
        <f>+[4]Err!$D427</f>
        <v>475683.15407781699</v>
      </c>
      <c r="M311" s="85">
        <f t="shared" si="25"/>
        <v>774151.29843093839</v>
      </c>
      <c r="N311" s="73"/>
      <c r="P311" s="102"/>
      <c r="Q311" s="96"/>
      <c r="R311" s="96"/>
      <c r="S311" s="112">
        <f>+[5]Err!$D427</f>
        <v>23412.7644686165</v>
      </c>
      <c r="T311" s="90">
        <f>+[6]Err!$D403</f>
        <v>104050.282956169</v>
      </c>
      <c r="U311" s="112">
        <f t="shared" si="26"/>
        <v>2436104.7677456867</v>
      </c>
      <c r="V311" s="91"/>
      <c r="X311" s="110"/>
      <c r="Y311" s="64"/>
      <c r="Z311" s="64"/>
      <c r="AA311" s="57">
        <f>+[7]Err!$D427</f>
        <v>407862.92758969299</v>
      </c>
      <c r="AB311" s="57">
        <f>+[8]Err!$D391</f>
        <v>3111.56881556796</v>
      </c>
      <c r="AC311" s="103">
        <f t="shared" si="27"/>
        <v>1269093.5665143416</v>
      </c>
      <c r="AD311" s="103"/>
      <c r="AF311" s="96"/>
      <c r="AG311" s="96"/>
      <c r="AH311" s="112">
        <f t="shared" si="23"/>
        <v>4492736.1512399493</v>
      </c>
      <c r="AI311" s="128"/>
      <c r="AK311" s="51"/>
      <c r="AM311" s="51">
        <f>+'[9]Commercial Sales Model'!$Q355</f>
        <v>5900373.6667112084</v>
      </c>
      <c r="AN311" s="52"/>
    </row>
    <row r="312" spans="1:40" x14ac:dyDescent="0.3">
      <c r="A312" s="2">
        <v>2035</v>
      </c>
      <c r="B312" s="2">
        <v>7</v>
      </c>
      <c r="C312" s="58"/>
      <c r="D312" s="58"/>
      <c r="E312" s="103">
        <f>+[2]Err!D428</f>
        <v>13484.197753542499</v>
      </c>
      <c r="F312" s="60"/>
      <c r="H312" s="83"/>
      <c r="I312" s="78"/>
      <c r="J312" s="78"/>
      <c r="K312" s="70">
        <f>+[3]Err!$D428</f>
        <v>1695.03512078476</v>
      </c>
      <c r="L312" s="84">
        <f>+[4]Err!$D428</f>
        <v>475831.43635759503</v>
      </c>
      <c r="M312" s="85">
        <f t="shared" si="25"/>
        <v>806550.996199582</v>
      </c>
      <c r="N312" s="73"/>
      <c r="P312" s="102"/>
      <c r="Q312" s="96"/>
      <c r="R312" s="96"/>
      <c r="S312" s="112">
        <f>+[5]Err!$D428</f>
        <v>24309.6322544666</v>
      </c>
      <c r="T312" s="90">
        <f>+[6]Err!$D404</f>
        <v>104059.932526166</v>
      </c>
      <c r="U312" s="112">
        <f t="shared" si="26"/>
        <v>2529658.6921357033</v>
      </c>
      <c r="V312" s="91"/>
      <c r="X312" s="110"/>
      <c r="Y312" s="64"/>
      <c r="Z312" s="64"/>
      <c r="AA312" s="57">
        <f>+[7]Err!$D428</f>
        <v>420571.67397906602</v>
      </c>
      <c r="AB312" s="57">
        <f>+[8]Err!$D392</f>
        <v>3121.3950880739499</v>
      </c>
      <c r="AC312" s="103">
        <f t="shared" si="27"/>
        <v>1312770.3573412953</v>
      </c>
      <c r="AD312" s="103"/>
      <c r="AF312" s="96"/>
      <c r="AG312" s="96"/>
      <c r="AH312" s="112">
        <f t="shared" si="23"/>
        <v>4662464.2434301227</v>
      </c>
      <c r="AI312" s="128"/>
      <c r="AK312" s="51"/>
      <c r="AM312" s="51">
        <f>+'[9]Commercial Sales Model'!$Q356</f>
        <v>6129403.2027402809</v>
      </c>
      <c r="AN312" s="52"/>
    </row>
    <row r="313" spans="1:40" x14ac:dyDescent="0.3">
      <c r="A313" s="2">
        <v>2035</v>
      </c>
      <c r="B313" s="2">
        <v>8</v>
      </c>
      <c r="C313" s="58"/>
      <c r="D313" s="58"/>
      <c r="E313" s="103">
        <f>+[2]Err!D429</f>
        <v>13400.437575796799</v>
      </c>
      <c r="F313" s="60"/>
      <c r="H313" s="83"/>
      <c r="I313" s="78"/>
      <c r="J313" s="78"/>
      <c r="K313" s="70">
        <f>+[3]Err!$D429</f>
        <v>1737.0719536501899</v>
      </c>
      <c r="L313" s="84">
        <f>+[4]Err!$D429</f>
        <v>475971.59204740199</v>
      </c>
      <c r="M313" s="85">
        <f t="shared" si="25"/>
        <v>826796.9032797718</v>
      </c>
      <c r="N313" s="73"/>
      <c r="P313" s="102"/>
      <c r="Q313" s="96"/>
      <c r="R313" s="96"/>
      <c r="S313" s="112">
        <f>+[5]Err!$D429</f>
        <v>24790.824973935301</v>
      </c>
      <c r="T313" s="90">
        <f>+[6]Err!$D405</f>
        <v>104066.116242683</v>
      </c>
      <c r="U313" s="112">
        <f t="shared" si="26"/>
        <v>2579884.8734895596</v>
      </c>
      <c r="V313" s="91"/>
      <c r="X313" s="110"/>
      <c r="Y313" s="64"/>
      <c r="Z313" s="64"/>
      <c r="AA313" s="57">
        <f>+[7]Err!$D429</f>
        <v>427096.53269603499</v>
      </c>
      <c r="AB313" s="57">
        <f>+[8]Err!$D393</f>
        <v>3125.0724396128198</v>
      </c>
      <c r="AC313" s="103">
        <f t="shared" si="27"/>
        <v>1334707.6033825746</v>
      </c>
      <c r="AD313" s="103"/>
      <c r="AF313" s="96"/>
      <c r="AG313" s="96"/>
      <c r="AH313" s="112">
        <f t="shared" si="23"/>
        <v>4754789.8177277027</v>
      </c>
      <c r="AI313" s="128"/>
      <c r="AK313" s="51"/>
      <c r="AM313" s="51">
        <f>+'[9]Commercial Sales Model'!$Q357</f>
        <v>6253056.1360395951</v>
      </c>
      <c r="AN313" s="52"/>
    </row>
    <row r="314" spans="1:40" x14ac:dyDescent="0.3">
      <c r="A314" s="2">
        <v>2035</v>
      </c>
      <c r="B314" s="2">
        <v>9</v>
      </c>
      <c r="C314" s="58"/>
      <c r="D314" s="58"/>
      <c r="E314" s="103">
        <f>+[2]Err!D430</f>
        <v>13439.6697567953</v>
      </c>
      <c r="F314" s="60"/>
      <c r="H314" s="83"/>
      <c r="I314" s="78"/>
      <c r="J314" s="78"/>
      <c r="K314" s="70">
        <f>+[3]Err!$D430</f>
        <v>1692.1841969283801</v>
      </c>
      <c r="L314" s="84">
        <f>+[4]Err!$D430</f>
        <v>476118.35706923698</v>
      </c>
      <c r="M314" s="85">
        <f t="shared" si="25"/>
        <v>805679.95970006648</v>
      </c>
      <c r="N314" s="73"/>
      <c r="P314" s="102"/>
      <c r="Q314" s="96"/>
      <c r="R314" s="96"/>
      <c r="S314" s="112">
        <f>+[5]Err!$D430</f>
        <v>24363.662875612699</v>
      </c>
      <c r="T314" s="90">
        <f>+[6]Err!$D406</f>
        <v>104072.939173365</v>
      </c>
      <c r="U314" s="112">
        <f t="shared" si="26"/>
        <v>2535598.0044940114</v>
      </c>
      <c r="V314" s="91"/>
      <c r="X314" s="110"/>
      <c r="Y314" s="64"/>
      <c r="Z314" s="64"/>
      <c r="AA314" s="57">
        <f>+[7]Err!$D430</f>
        <v>423260.85442920099</v>
      </c>
      <c r="AB314" s="57">
        <f>+[8]Err!$D394</f>
        <v>3120.14346975639</v>
      </c>
      <c r="AC314" s="103">
        <f t="shared" si="27"/>
        <v>1320634.5909507815</v>
      </c>
      <c r="AD314" s="103"/>
      <c r="AF314" s="96"/>
      <c r="AG314" s="96"/>
      <c r="AH314" s="112">
        <f t="shared" si="23"/>
        <v>4675352.2249016548</v>
      </c>
      <c r="AI314" s="128"/>
      <c r="AK314" s="51"/>
      <c r="AM314" s="51">
        <f>+'[9]Commercial Sales Model'!$Q358</f>
        <v>6154427.9159791172</v>
      </c>
      <c r="AN314" s="52"/>
    </row>
    <row r="315" spans="1:40" x14ac:dyDescent="0.3">
      <c r="A315" s="2">
        <v>2035</v>
      </c>
      <c r="B315" s="2">
        <v>10</v>
      </c>
      <c r="C315" s="58"/>
      <c r="D315" s="58"/>
      <c r="E315" s="103">
        <f>+[2]Err!D431</f>
        <v>13342.340184542199</v>
      </c>
      <c r="F315" s="60"/>
      <c r="H315" s="83"/>
      <c r="I315" s="78"/>
      <c r="J315" s="78"/>
      <c r="K315" s="70">
        <f>+[3]Err!$D431</f>
        <v>1605.84214746975</v>
      </c>
      <c r="L315" s="84">
        <f>+[4]Err!$D431</f>
        <v>476231.93250377401</v>
      </c>
      <c r="M315" s="85">
        <f t="shared" si="25"/>
        <v>764753.30918552948</v>
      </c>
      <c r="N315" s="73"/>
      <c r="P315" s="102"/>
      <c r="Q315" s="96"/>
      <c r="R315" s="96"/>
      <c r="S315" s="112">
        <f>+[5]Err!$D431</f>
        <v>23312.648711510799</v>
      </c>
      <c r="T315" s="90">
        <f>+[6]Err!$D407</f>
        <v>104073.97405095299</v>
      </c>
      <c r="U315" s="112">
        <f t="shared" si="26"/>
        <v>2426239.9970607576</v>
      </c>
      <c r="V315" s="91"/>
      <c r="X315" s="110"/>
      <c r="Y315" s="64"/>
      <c r="Z315" s="64"/>
      <c r="AA315" s="57">
        <f>+[7]Err!$D431</f>
        <v>409951.18203804502</v>
      </c>
      <c r="AB315" s="57">
        <f>+[8]Err!$D395</f>
        <v>3114.6425826142699</v>
      </c>
      <c r="AC315" s="103">
        <f t="shared" si="27"/>
        <v>1276851.4083687491</v>
      </c>
      <c r="AD315" s="103"/>
      <c r="AF315" s="96"/>
      <c r="AG315" s="96"/>
      <c r="AH315" s="112">
        <f t="shared" si="23"/>
        <v>4481187.0547995782</v>
      </c>
      <c r="AI315" s="128"/>
      <c r="AK315" s="51"/>
      <c r="AM315" s="51">
        <f>+'[9]Commercial Sales Model'!$Q359</f>
        <v>5902521.8879224341</v>
      </c>
      <c r="AN315" s="52"/>
    </row>
    <row r="316" spans="1:40" x14ac:dyDescent="0.3">
      <c r="A316" s="2">
        <v>2035</v>
      </c>
      <c r="B316" s="2">
        <v>11</v>
      </c>
      <c r="C316" s="58"/>
      <c r="D316" s="58"/>
      <c r="E316" s="103">
        <f>+[2]Err!D432</f>
        <v>13427.487514893999</v>
      </c>
      <c r="F316" s="60"/>
      <c r="H316" s="83"/>
      <c r="I316" s="78"/>
      <c r="J316" s="78"/>
      <c r="K316" s="70">
        <f>+[3]Err!$D432</f>
        <v>1474.61696590939</v>
      </c>
      <c r="L316" s="84">
        <f>+[4]Err!$D432</f>
        <v>476421.24169726297</v>
      </c>
      <c r="M316" s="85">
        <f t="shared" si="25"/>
        <v>702538.84592640214</v>
      </c>
      <c r="N316" s="73"/>
      <c r="P316" s="102"/>
      <c r="Q316" s="96"/>
      <c r="R316" s="96"/>
      <c r="S316" s="112">
        <f>+[5]Err!$D432</f>
        <v>21695.969906539998</v>
      </c>
      <c r="T316" s="90">
        <f>+[6]Err!$D408</f>
        <v>104088.563521194</v>
      </c>
      <c r="U316" s="112">
        <f t="shared" si="26"/>
        <v>2258302.3417708022</v>
      </c>
      <c r="V316" s="91"/>
      <c r="X316" s="110"/>
      <c r="Y316" s="64"/>
      <c r="Z316" s="64"/>
      <c r="AA316" s="57">
        <f>+[7]Err!$D432</f>
        <v>389781.23439722799</v>
      </c>
      <c r="AB316" s="57">
        <f>+[8]Err!$D396</f>
        <v>3111.49004066626</v>
      </c>
      <c r="AC316" s="103">
        <f t="shared" si="27"/>
        <v>1212800.4288655759</v>
      </c>
      <c r="AD316" s="103"/>
      <c r="AF316" s="96"/>
      <c r="AG316" s="96"/>
      <c r="AH316" s="112">
        <f t="shared" si="23"/>
        <v>4187069.104077674</v>
      </c>
      <c r="AI316" s="128"/>
      <c r="AK316" s="51"/>
      <c r="AM316" s="51">
        <f>+'[9]Commercial Sales Model'!$Q360</f>
        <v>5519876.1736814203</v>
      </c>
      <c r="AN316" s="52"/>
    </row>
    <row r="317" spans="1:40" x14ac:dyDescent="0.3">
      <c r="A317" s="2">
        <v>2035</v>
      </c>
      <c r="B317" s="2">
        <v>12</v>
      </c>
      <c r="C317" s="58"/>
      <c r="D317" s="58"/>
      <c r="E317" s="103">
        <f>+[2]Err!D433</f>
        <v>13475.9471626469</v>
      </c>
      <c r="F317" s="60">
        <f>SUM(E306:E317)</f>
        <v>160899.94317123978</v>
      </c>
      <c r="H317" s="83"/>
      <c r="I317" s="78"/>
      <c r="J317" s="78"/>
      <c r="K317" s="70">
        <f>+[3]Err!$D433</f>
        <v>1418.1440852087401</v>
      </c>
      <c r="L317" s="84">
        <f>+[4]Err!$D433</f>
        <v>476619.788419855</v>
      </c>
      <c r="M317" s="85">
        <f t="shared" si="25"/>
        <v>675915.5338410585</v>
      </c>
      <c r="N317" s="73">
        <f>SUM(M306:M317)</f>
        <v>8698692.615583675</v>
      </c>
      <c r="P317" s="102"/>
      <c r="Q317" s="96"/>
      <c r="R317" s="96"/>
      <c r="S317" s="112">
        <f>+[5]Err!$D433</f>
        <v>21355.901885529402</v>
      </c>
      <c r="T317" s="90">
        <f>+[6]Err!$D409</f>
        <v>104105.14274938199</v>
      </c>
      <c r="U317" s="112">
        <f t="shared" si="26"/>
        <v>2223259.2143348344</v>
      </c>
      <c r="V317" s="91">
        <f>SUM(U306:U317)</f>
        <v>27750791.579817377</v>
      </c>
      <c r="X317" s="110"/>
      <c r="Y317" s="64"/>
      <c r="Z317" s="64"/>
      <c r="AA317" s="57">
        <f>+[7]Err!$D433</f>
        <v>387882.88679758197</v>
      </c>
      <c r="AB317" s="57">
        <f>+[8]Err!$D397</f>
        <v>3107.54818219344</v>
      </c>
      <c r="AC317" s="103">
        <f t="shared" si="27"/>
        <v>1205364.7597717699</v>
      </c>
      <c r="AD317" s="103">
        <f>SUM(AC306:AC317)</f>
        <v>14718485.300496249</v>
      </c>
      <c r="AF317" s="96"/>
      <c r="AG317" s="96"/>
      <c r="AH317" s="112">
        <f t="shared" si="23"/>
        <v>4118015.4551103096</v>
      </c>
      <c r="AI317" s="128">
        <f>SUM(AH306:AH317)</f>
        <v>51328869.439068541</v>
      </c>
      <c r="AK317" s="51"/>
      <c r="AM317" s="51">
        <f>+'[9]Commercial Sales Model'!$Q361</f>
        <v>5458278.3413492534</v>
      </c>
      <c r="AN317" s="52">
        <f>SUM(AM306:AM317)</f>
        <v>67500703.082594737</v>
      </c>
    </row>
    <row r="318" spans="1:40" x14ac:dyDescent="0.3">
      <c r="A318" s="2">
        <v>2036</v>
      </c>
      <c r="B318" s="2">
        <v>1</v>
      </c>
      <c r="C318" s="58"/>
      <c r="D318" s="58"/>
      <c r="E318" s="103">
        <f>+[2]Err!D434</f>
        <v>13383.7973218601</v>
      </c>
      <c r="F318" s="61">
        <f>+F317/F305-1</f>
        <v>-4.0319324545734503E-9</v>
      </c>
      <c r="H318" s="83"/>
      <c r="I318" s="78"/>
      <c r="J318" s="78"/>
      <c r="K318" s="70">
        <f>+[3]Err!$D434</f>
        <v>1374.10875267195</v>
      </c>
      <c r="L318" s="84">
        <f>+[4]Err!$D434</f>
        <v>476841.28463013697</v>
      </c>
      <c r="M318" s="85">
        <f t="shared" si="25"/>
        <v>655231.78284560773</v>
      </c>
      <c r="N318" s="74">
        <f>+N317/N305-1</f>
        <v>8.8402022214442155E-3</v>
      </c>
      <c r="P318" s="102"/>
      <c r="Q318" s="96"/>
      <c r="R318" s="96"/>
      <c r="S318" s="112">
        <f>+[5]Err!$D434</f>
        <v>20211.373783942701</v>
      </c>
      <c r="T318" s="90">
        <f>+[6]Err!$D410</f>
        <v>104125.573809554</v>
      </c>
      <c r="U318" s="112">
        <f t="shared" si="26"/>
        <v>2104520.8927324102</v>
      </c>
      <c r="V318" s="92">
        <f>+V317/V305-1</f>
        <v>3.477786584673348E-3</v>
      </c>
      <c r="X318" s="110"/>
      <c r="Y318" s="64"/>
      <c r="Z318" s="64"/>
      <c r="AA318" s="57">
        <f>+[7]Err!$D434</f>
        <v>369722.40260654798</v>
      </c>
      <c r="AB318" s="57">
        <f>+[8]Err!$D398</f>
        <v>3095.9661867192599</v>
      </c>
      <c r="AC318" s="103">
        <f t="shared" si="27"/>
        <v>1144648.0569424771</v>
      </c>
      <c r="AD318" s="103">
        <f>+AD317/AD305-1</f>
        <v>1.6181144431821615E-3</v>
      </c>
      <c r="AF318" s="96"/>
      <c r="AG318" s="96"/>
      <c r="AH318" s="112">
        <f t="shared" si="23"/>
        <v>3917784.5298423558</v>
      </c>
      <c r="AI318" s="129">
        <f>+AI317/AI305-1</f>
        <v>3.8366635334492472E-3</v>
      </c>
      <c r="AK318" s="51"/>
      <c r="AM318" s="51">
        <f>+'[9]Commercial Sales Model'!$Q362</f>
        <v>5201935.7871825024</v>
      </c>
      <c r="AN318" s="3">
        <f>+AN317/AN305-1</f>
        <v>1.4840807144939516E-2</v>
      </c>
    </row>
    <row r="319" spans="1:40" x14ac:dyDescent="0.3">
      <c r="A319" s="2">
        <v>2036</v>
      </c>
      <c r="B319" s="2">
        <v>2</v>
      </c>
      <c r="C319" s="58"/>
      <c r="D319" s="58"/>
      <c r="E319" s="103">
        <f>+[2]Err!D435</f>
        <v>13316.520644177101</v>
      </c>
      <c r="F319" s="60"/>
      <c r="H319" s="83"/>
      <c r="I319" s="78"/>
      <c r="J319" s="78"/>
      <c r="K319" s="70">
        <f>+[3]Err!$D435</f>
        <v>1363.65506691771</v>
      </c>
      <c r="L319" s="84">
        <f>+[4]Err!$D435</f>
        <v>477003.09925505897</v>
      </c>
      <c r="M319" s="85">
        <f t="shared" si="25"/>
        <v>650467.69323461247</v>
      </c>
      <c r="N319" s="73"/>
      <c r="P319" s="102"/>
      <c r="Q319" s="96"/>
      <c r="R319" s="96"/>
      <c r="S319" s="112">
        <f>+[5]Err!$D435</f>
        <v>20097.458569581198</v>
      </c>
      <c r="T319" s="90">
        <f>+[6]Err!$D411</f>
        <v>104136.21924673799</v>
      </c>
      <c r="U319" s="112">
        <f t="shared" si="26"/>
        <v>2092873.351904141</v>
      </c>
      <c r="V319" s="91"/>
      <c r="X319" s="110"/>
      <c r="Y319" s="64"/>
      <c r="Z319" s="64"/>
      <c r="AA319" s="57">
        <f>+[7]Err!$D435</f>
        <v>367010.68637423398</v>
      </c>
      <c r="AB319" s="57">
        <f>+[8]Err!$D399</f>
        <v>3095.61721878858</v>
      </c>
      <c r="AC319" s="103">
        <f t="shared" si="27"/>
        <v>1136124.600219494</v>
      </c>
      <c r="AD319" s="103"/>
      <c r="AF319" s="96"/>
      <c r="AG319" s="96"/>
      <c r="AH319" s="112">
        <f t="shared" si="23"/>
        <v>3892782.1660024249</v>
      </c>
      <c r="AI319" s="128"/>
      <c r="AK319" s="51"/>
      <c r="AM319" s="51">
        <f>+'[9]Commercial Sales Model'!$Q363</f>
        <v>5160104.7994228648</v>
      </c>
      <c r="AN319" s="52"/>
    </row>
    <row r="320" spans="1:40" x14ac:dyDescent="0.3">
      <c r="A320" s="2">
        <v>2036</v>
      </c>
      <c r="B320" s="2">
        <v>3</v>
      </c>
      <c r="C320" s="58"/>
      <c r="D320" s="58"/>
      <c r="E320" s="103">
        <f>+[2]Err!D436</f>
        <v>13486.303317265199</v>
      </c>
      <c r="F320" s="60"/>
      <c r="H320" s="83"/>
      <c r="I320" s="78"/>
      <c r="J320" s="78"/>
      <c r="K320" s="70">
        <f>+[3]Err!$D436</f>
        <v>1386.60808864911</v>
      </c>
      <c r="L320" s="84">
        <f>+[4]Err!$D436</f>
        <v>477150.13529737102</v>
      </c>
      <c r="M320" s="85">
        <f t="shared" si="25"/>
        <v>661620.23710335186</v>
      </c>
      <c r="N320" s="73"/>
      <c r="P320" s="102"/>
      <c r="Q320" s="96"/>
      <c r="R320" s="96"/>
      <c r="S320" s="112">
        <f>+[5]Err!$D436</f>
        <v>20383.030545592901</v>
      </c>
      <c r="T320" s="90">
        <f>+[6]Err!$D412</f>
        <v>104143.843370039</v>
      </c>
      <c r="U320" s="112">
        <f t="shared" si="26"/>
        <v>2122767.1405469477</v>
      </c>
      <c r="V320" s="91"/>
      <c r="X320" s="110"/>
      <c r="Y320" s="64"/>
      <c r="Z320" s="64"/>
      <c r="AA320" s="57">
        <f>+[7]Err!$D436</f>
        <v>369826.78163284302</v>
      </c>
      <c r="AB320" s="57">
        <f>+[8]Err!$D400</f>
        <v>3090.1516050836699</v>
      </c>
      <c r="AC320" s="103">
        <f t="shared" si="27"/>
        <v>1142820.8228656577</v>
      </c>
      <c r="AD320" s="103"/>
      <c r="AF320" s="96"/>
      <c r="AG320" s="96"/>
      <c r="AH320" s="112">
        <f t="shared" si="23"/>
        <v>3940694.5038332222</v>
      </c>
      <c r="AI320" s="128"/>
      <c r="AK320" s="51"/>
      <c r="AM320" s="51">
        <f>+'[9]Commercial Sales Model'!$Q364</f>
        <v>5222852.8672187049</v>
      </c>
      <c r="AN320" s="52"/>
    </row>
    <row r="321" spans="1:40" x14ac:dyDescent="0.3">
      <c r="A321" s="2">
        <v>2036</v>
      </c>
      <c r="B321" s="2">
        <v>4</v>
      </c>
      <c r="C321" s="58"/>
      <c r="D321" s="58"/>
      <c r="E321" s="103">
        <f>+[2]Err!D437</f>
        <v>13245.580564146299</v>
      </c>
      <c r="F321" s="60"/>
      <c r="H321" s="83"/>
      <c r="I321" s="78"/>
      <c r="J321" s="78"/>
      <c r="K321" s="70">
        <f>+[3]Err!$D437</f>
        <v>1424.95040033842</v>
      </c>
      <c r="L321" s="84">
        <f>+[4]Err!$D437</f>
        <v>477289.40332216502</v>
      </c>
      <c r="M321" s="85">
        <f t="shared" si="25"/>
        <v>680113.7263412046</v>
      </c>
      <c r="N321" s="73"/>
      <c r="P321" s="102"/>
      <c r="Q321" s="96"/>
      <c r="R321" s="96"/>
      <c r="S321" s="112">
        <f>+[5]Err!$D437</f>
        <v>20937.7093031068</v>
      </c>
      <c r="T321" s="90">
        <f>+[6]Err!$D413</f>
        <v>104152.297487743</v>
      </c>
      <c r="U321" s="112">
        <f t="shared" si="26"/>
        <v>2180710.5280490639</v>
      </c>
      <c r="V321" s="91"/>
      <c r="X321" s="110"/>
      <c r="Y321" s="64"/>
      <c r="Z321" s="64"/>
      <c r="AA321" s="57">
        <f>+[7]Err!$D437</f>
        <v>376892.553813198</v>
      </c>
      <c r="AB321" s="57">
        <f>+[8]Err!$D401</f>
        <v>3089.3395631964499</v>
      </c>
      <c r="AC321" s="103">
        <f t="shared" si="27"/>
        <v>1164349.0775692596</v>
      </c>
      <c r="AD321" s="103"/>
      <c r="AF321" s="96"/>
      <c r="AG321" s="96"/>
      <c r="AH321" s="112">
        <f t="shared" si="23"/>
        <v>4038418.9125236743</v>
      </c>
      <c r="AI321" s="128"/>
      <c r="AK321" s="51"/>
      <c r="AM321" s="51">
        <f>+'[9]Commercial Sales Model'!$Q365</f>
        <v>5353223.8153667217</v>
      </c>
      <c r="AN321" s="52"/>
    </row>
    <row r="322" spans="1:40" x14ac:dyDescent="0.3">
      <c r="A322" s="2">
        <v>2036</v>
      </c>
      <c r="B322" s="2">
        <v>5</v>
      </c>
      <c r="C322" s="58"/>
      <c r="D322" s="58"/>
      <c r="E322" s="103">
        <f>+[2]Err!D438</f>
        <v>13511.142671646099</v>
      </c>
      <c r="F322" s="60"/>
      <c r="H322" s="83"/>
      <c r="I322" s="78"/>
      <c r="J322" s="78"/>
      <c r="K322" s="70">
        <f>+[3]Err!$D438</f>
        <v>1523.0552634570299</v>
      </c>
      <c r="L322" s="84">
        <f>+[4]Err!$D438</f>
        <v>477452.78941433597</v>
      </c>
      <c r="M322" s="85">
        <f t="shared" si="25"/>
        <v>727186.98396974523</v>
      </c>
      <c r="N322" s="73"/>
      <c r="P322" s="102"/>
      <c r="Q322" s="96"/>
      <c r="R322" s="96"/>
      <c r="S322" s="112">
        <f>+[5]Err!$D438</f>
        <v>22117.7021806581</v>
      </c>
      <c r="T322" s="90">
        <f>+[6]Err!$D414</f>
        <v>104160.046798543</v>
      </c>
      <c r="U322" s="112">
        <f t="shared" si="26"/>
        <v>2303780.8942135843</v>
      </c>
      <c r="V322" s="91"/>
      <c r="X322" s="110"/>
      <c r="Y322" s="64"/>
      <c r="Z322" s="64"/>
      <c r="AA322" s="57">
        <f>+[7]Err!$D438</f>
        <v>391563.77304500301</v>
      </c>
      <c r="AB322" s="57">
        <f>+[8]Err!$D402</f>
        <v>3093.6697914679798</v>
      </c>
      <c r="AC322" s="103">
        <f t="shared" si="27"/>
        <v>1211369.0161025499</v>
      </c>
      <c r="AD322" s="103"/>
      <c r="AF322" s="96"/>
      <c r="AG322" s="96"/>
      <c r="AH322" s="112">
        <f t="shared" si="23"/>
        <v>4255848.0369575256</v>
      </c>
      <c r="AI322" s="128"/>
      <c r="AK322" s="51"/>
      <c r="AM322" s="51">
        <f>+'[9]Commercial Sales Model'!$Q366</f>
        <v>5646727.4176511923</v>
      </c>
      <c r="AN322" s="52"/>
    </row>
    <row r="323" spans="1:40" x14ac:dyDescent="0.3">
      <c r="A323" s="2">
        <v>2036</v>
      </c>
      <c r="B323" s="2">
        <v>6</v>
      </c>
      <c r="C323" s="58"/>
      <c r="D323" s="58"/>
      <c r="E323" s="103">
        <f>+[2]Err!D439</f>
        <v>13386.5185234327</v>
      </c>
      <c r="F323" s="60"/>
      <c r="H323" s="83"/>
      <c r="I323" s="78"/>
      <c r="J323" s="78"/>
      <c r="K323" s="70">
        <f>+[3]Err!$D439</f>
        <v>1635.4124903879199</v>
      </c>
      <c r="L323" s="84">
        <f>+[4]Err!$D439</f>
        <v>477622.62832449301</v>
      </c>
      <c r="M323" s="85">
        <f t="shared" si="25"/>
        <v>781110.01205378294</v>
      </c>
      <c r="N323" s="73"/>
      <c r="P323" s="102"/>
      <c r="Q323" s="96"/>
      <c r="R323" s="96"/>
      <c r="S323" s="112">
        <f>+[5]Err!$D439</f>
        <v>23472.125212444302</v>
      </c>
      <c r="T323" s="90">
        <f>+[6]Err!$D415</f>
        <v>104168.361446564</v>
      </c>
      <c r="U323" s="112">
        <f t="shared" si="26"/>
        <v>2445052.8230489059</v>
      </c>
      <c r="V323" s="91"/>
      <c r="X323" s="110"/>
      <c r="Y323" s="64"/>
      <c r="Z323" s="64"/>
      <c r="AA323" s="57">
        <f>+[7]Err!$D439</f>
        <v>409553.44181722502</v>
      </c>
      <c r="AB323" s="57">
        <f>+[8]Err!$D403</f>
        <v>3104.72711345376</v>
      </c>
      <c r="AC323" s="103">
        <f t="shared" si="27"/>
        <v>1271551.6752182455</v>
      </c>
      <c r="AD323" s="103"/>
      <c r="AF323" s="96"/>
      <c r="AG323" s="96"/>
      <c r="AH323" s="112">
        <f t="shared" ref="AH323:AH377" si="32">+AC323+U323+M323+E323+AK323</f>
        <v>4511101.0288443668</v>
      </c>
      <c r="AI323" s="128"/>
      <c r="AK323" s="51"/>
      <c r="AM323" s="51">
        <f>+'[9]Commercial Sales Model'!$Q367</f>
        <v>5988369.940669992</v>
      </c>
      <c r="AN323" s="52"/>
    </row>
    <row r="324" spans="1:40" x14ac:dyDescent="0.3">
      <c r="A324" s="2">
        <v>2036</v>
      </c>
      <c r="B324" s="2">
        <v>7</v>
      </c>
      <c r="C324" s="58"/>
      <c r="D324" s="58"/>
      <c r="E324" s="103">
        <f>+[2]Err!D440</f>
        <v>13484.197729378</v>
      </c>
      <c r="F324" s="60"/>
      <c r="H324" s="83"/>
      <c r="I324" s="78"/>
      <c r="J324" s="78"/>
      <c r="K324" s="70">
        <f>+[3]Err!$D440</f>
        <v>1703.2087477755999</v>
      </c>
      <c r="L324" s="84">
        <f>+[4]Err!$D440</f>
        <v>477804.31603174598</v>
      </c>
      <c r="M324" s="85">
        <f t="shared" si="25"/>
        <v>813800.49079020706</v>
      </c>
      <c r="N324" s="73"/>
      <c r="P324" s="102"/>
      <c r="Q324" s="96"/>
      <c r="R324" s="96"/>
      <c r="S324" s="112">
        <f>+[5]Err!$D440</f>
        <v>24370.579089152299</v>
      </c>
      <c r="T324" s="90">
        <f>+[6]Err!$D416</f>
        <v>104177.09642618999</v>
      </c>
      <c r="U324" s="112">
        <f t="shared" si="26"/>
        <v>2538856.1677327086</v>
      </c>
      <c r="V324" s="91"/>
      <c r="X324" s="110"/>
      <c r="Y324" s="64"/>
      <c r="Z324" s="64"/>
      <c r="AA324" s="57">
        <f>+[7]Err!$D440</f>
        <v>422307.35794316902</v>
      </c>
      <c r="AB324" s="57">
        <f>+[8]Err!$D404</f>
        <v>3114.5305221859198</v>
      </c>
      <c r="AC324" s="103">
        <f t="shared" si="27"/>
        <v>1315289.1560576945</v>
      </c>
      <c r="AD324" s="103"/>
      <c r="AF324" s="96"/>
      <c r="AG324" s="96"/>
      <c r="AH324" s="112">
        <f t="shared" si="32"/>
        <v>4681430.012309988</v>
      </c>
      <c r="AI324" s="128"/>
      <c r="AK324" s="51"/>
      <c r="AM324" s="51">
        <f>+'[9]Commercial Sales Model'!$Q368</f>
        <v>6220777.5709079159</v>
      </c>
      <c r="AN324" s="52"/>
    </row>
    <row r="325" spans="1:40" x14ac:dyDescent="0.3">
      <c r="A325" s="2">
        <v>2036</v>
      </c>
      <c r="B325" s="2">
        <v>8</v>
      </c>
      <c r="C325" s="58"/>
      <c r="D325" s="58"/>
      <c r="E325" s="103">
        <f>+[2]Err!D441</f>
        <v>13400.437553248899</v>
      </c>
      <c r="F325" s="60"/>
      <c r="H325" s="83"/>
      <c r="I325" s="78"/>
      <c r="J325" s="78"/>
      <c r="K325" s="70">
        <f>+[3]Err!$D441</f>
        <v>1745.3577904589299</v>
      </c>
      <c r="L325" s="84">
        <f>+[4]Err!$D441</f>
        <v>477953.05850673898</v>
      </c>
      <c r="M325" s="85">
        <f t="shared" si="25"/>
        <v>834199.09413840959</v>
      </c>
      <c r="N325" s="73"/>
      <c r="P325" s="102"/>
      <c r="Q325" s="96"/>
      <c r="R325" s="96"/>
      <c r="S325" s="112">
        <f>+[5]Err!$D441</f>
        <v>24852.608503668402</v>
      </c>
      <c r="T325" s="90">
        <f>+[6]Err!$D417</f>
        <v>104184.27550385401</v>
      </c>
      <c r="U325" s="112">
        <f t="shared" si="26"/>
        <v>2589251.0113356137</v>
      </c>
      <c r="V325" s="91"/>
      <c r="X325" s="110"/>
      <c r="Y325" s="64"/>
      <c r="Z325" s="64"/>
      <c r="AA325" s="57">
        <f>+[7]Err!$D441</f>
        <v>428856.04461090901</v>
      </c>
      <c r="AB325" s="57">
        <f>+[8]Err!$D405</f>
        <v>3118.1985267426098</v>
      </c>
      <c r="AC325" s="103">
        <f t="shared" si="27"/>
        <v>1337258.2864903994</v>
      </c>
      <c r="AD325" s="103"/>
      <c r="AF325" s="96"/>
      <c r="AG325" s="96"/>
      <c r="AH325" s="112">
        <f t="shared" si="32"/>
        <v>4774108.8295176718</v>
      </c>
      <c r="AI325" s="128"/>
      <c r="AK325" s="51"/>
      <c r="AM325" s="51">
        <f>+'[9]Commercial Sales Model'!$Q369</f>
        <v>6346182.4752687551</v>
      </c>
      <c r="AN325" s="52"/>
    </row>
    <row r="326" spans="1:40" x14ac:dyDescent="0.3">
      <c r="A326" s="2">
        <v>2036</v>
      </c>
      <c r="B326" s="2">
        <v>9</v>
      </c>
      <c r="C326" s="58"/>
      <c r="D326" s="58"/>
      <c r="E326" s="103">
        <f>+[2]Err!D442</f>
        <v>13439.6697355625</v>
      </c>
      <c r="F326" s="60"/>
      <c r="H326" s="83"/>
      <c r="I326" s="78"/>
      <c r="J326" s="78"/>
      <c r="K326" s="70">
        <f>+[3]Err!$D442</f>
        <v>1700.4615686094101</v>
      </c>
      <c r="L326" s="84">
        <f>+[4]Err!$D442</f>
        <v>478094.19422410498</v>
      </c>
      <c r="M326" s="85">
        <f t="shared" si="25"/>
        <v>812980.80345337361</v>
      </c>
      <c r="N326" s="73"/>
      <c r="P326" s="102"/>
      <c r="Q326" s="96"/>
      <c r="R326" s="96"/>
      <c r="S326" s="112">
        <f>+[5]Err!$D442</f>
        <v>24425.383284929401</v>
      </c>
      <c r="T326" s="90">
        <f>+[6]Err!$D418</f>
        <v>104191.364073326</v>
      </c>
      <c r="U326" s="112">
        <f t="shared" si="26"/>
        <v>2544914.0024706107</v>
      </c>
      <c r="V326" s="91"/>
      <c r="X326" s="110"/>
      <c r="Y326" s="64"/>
      <c r="Z326" s="64"/>
      <c r="AA326" s="57">
        <f>+[7]Err!$D442</f>
        <v>425018.56875942298</v>
      </c>
      <c r="AB326" s="57">
        <f>+[8]Err!$D406</f>
        <v>3113.27914042164</v>
      </c>
      <c r="AC326" s="103">
        <f t="shared" si="27"/>
        <v>1323201.4444105721</v>
      </c>
      <c r="AD326" s="103"/>
      <c r="AF326" s="96"/>
      <c r="AG326" s="96"/>
      <c r="AH326" s="112">
        <f t="shared" si="32"/>
        <v>4694535.9200701183</v>
      </c>
      <c r="AI326" s="128"/>
      <c r="AK326" s="51"/>
      <c r="AM326" s="51">
        <f>+'[9]Commercial Sales Model'!$Q370</f>
        <v>6246404.7731021652</v>
      </c>
      <c r="AN326" s="52"/>
    </row>
    <row r="327" spans="1:40" x14ac:dyDescent="0.3">
      <c r="A327" s="2">
        <v>2036</v>
      </c>
      <c r="B327" s="2">
        <v>10</v>
      </c>
      <c r="C327" s="58"/>
      <c r="D327" s="58"/>
      <c r="E327" s="103">
        <f>+[2]Err!D443</f>
        <v>13342.3401647504</v>
      </c>
      <c r="F327" s="60"/>
      <c r="H327" s="83"/>
      <c r="I327" s="78"/>
      <c r="J327" s="78"/>
      <c r="K327" s="70">
        <f>+[3]Err!$D443</f>
        <v>1614.39435661986</v>
      </c>
      <c r="L327" s="84">
        <f>+[4]Err!$D443</f>
        <v>478224.39838156401</v>
      </c>
      <c r="M327" s="85">
        <f t="shared" ref="M327:M377" si="33">+L327*K327/1000</f>
        <v>772042.76994512463</v>
      </c>
      <c r="N327" s="73"/>
      <c r="P327" s="102"/>
      <c r="Q327" s="96"/>
      <c r="R327" s="96"/>
      <c r="S327" s="112">
        <f>+[5]Err!$D443</f>
        <v>23376.418452637201</v>
      </c>
      <c r="T327" s="90">
        <f>+[6]Err!$D419</f>
        <v>104196.401133557</v>
      </c>
      <c r="U327" s="112">
        <f t="shared" ref="U327:U377" si="34">+T327*S327/1000</f>
        <v>2435738.6741568693</v>
      </c>
      <c r="V327" s="91"/>
      <c r="X327" s="110"/>
      <c r="Y327" s="64"/>
      <c r="Z327" s="64"/>
      <c r="AA327" s="57">
        <f>+[7]Err!$D443</f>
        <v>411767.25858473999</v>
      </c>
      <c r="AB327" s="57">
        <f>+[8]Err!$D407</f>
        <v>3107.7890987808501</v>
      </c>
      <c r="AC327" s="103">
        <f t="shared" ref="AC327:AC377" si="35">+AB327*AA327/1000</f>
        <v>1279685.7974645302</v>
      </c>
      <c r="AD327" s="103"/>
      <c r="AF327" s="96"/>
      <c r="AG327" s="96"/>
      <c r="AH327" s="112">
        <f t="shared" si="32"/>
        <v>4500809.5817312747</v>
      </c>
      <c r="AI327" s="128"/>
      <c r="AK327" s="51"/>
      <c r="AM327" s="51">
        <f>+'[9]Commercial Sales Model'!$Q371</f>
        <v>5992661.6030055843</v>
      </c>
      <c r="AN327" s="52"/>
    </row>
    <row r="328" spans="1:40" x14ac:dyDescent="0.3">
      <c r="A328" s="2">
        <v>2036</v>
      </c>
      <c r="B328" s="2">
        <v>11</v>
      </c>
      <c r="C328" s="58"/>
      <c r="D328" s="58"/>
      <c r="E328" s="103">
        <f>+[2]Err!D444</f>
        <v>13427.4874961923</v>
      </c>
      <c r="F328" s="60"/>
      <c r="H328" s="83"/>
      <c r="I328" s="78"/>
      <c r="J328" s="78"/>
      <c r="K328" s="70">
        <f>+[3]Err!$D444</f>
        <v>1482.7948442905499</v>
      </c>
      <c r="L328" s="84">
        <f>+[4]Err!$D444</f>
        <v>478381.15279785899</v>
      </c>
      <c r="M328" s="85">
        <f t="shared" si="33"/>
        <v>709341.10697443504</v>
      </c>
      <c r="N328" s="73"/>
      <c r="P328" s="102"/>
      <c r="Q328" s="96"/>
      <c r="R328" s="96"/>
      <c r="S328" s="112">
        <f>+[5]Err!$D444</f>
        <v>21756.9484418139</v>
      </c>
      <c r="T328" s="90">
        <f>+[6]Err!$D420</f>
        <v>104206.15738696</v>
      </c>
      <c r="U328" s="112">
        <f t="shared" si="34"/>
        <v>2267207.9935876331</v>
      </c>
      <c r="V328" s="91"/>
      <c r="X328" s="110"/>
      <c r="Y328" s="64"/>
      <c r="Z328" s="64"/>
      <c r="AA328" s="57">
        <f>+[7]Err!$D444</f>
        <v>391517.82115148898</v>
      </c>
      <c r="AB328" s="57">
        <f>+[8]Err!$D408</f>
        <v>3104.6422380475401</v>
      </c>
      <c r="AC328" s="103">
        <f t="shared" si="35"/>
        <v>1215522.7644952552</v>
      </c>
      <c r="AD328" s="103"/>
      <c r="AF328" s="96"/>
      <c r="AG328" s="96"/>
      <c r="AH328" s="112">
        <f t="shared" si="32"/>
        <v>4205499.3525535157</v>
      </c>
      <c r="AI328" s="128"/>
      <c r="AK328" s="51"/>
      <c r="AM328" s="51">
        <f>+'[9]Commercial Sales Model'!$Q372</f>
        <v>5604491.4102619719</v>
      </c>
      <c r="AN328" s="52"/>
    </row>
    <row r="329" spans="1:40" x14ac:dyDescent="0.3">
      <c r="A329" s="2">
        <v>2036</v>
      </c>
      <c r="B329" s="2">
        <v>12</v>
      </c>
      <c r="C329" s="58"/>
      <c r="D329" s="58"/>
      <c r="E329" s="103">
        <f>+[2]Err!D445</f>
        <v>13475.947145024</v>
      </c>
      <c r="F329" s="60">
        <f>SUM(E318:E329)</f>
        <v>160899.94286668359</v>
      </c>
      <c r="H329" s="83"/>
      <c r="I329" s="78"/>
      <c r="J329" s="78"/>
      <c r="K329" s="70">
        <f>+[3]Err!$D445</f>
        <v>1425.90827176174</v>
      </c>
      <c r="L329" s="84">
        <f>+[4]Err!$D445</f>
        <v>478546.28175271302</v>
      </c>
      <c r="M329" s="85">
        <f t="shared" si="33"/>
        <v>682363.10157201777</v>
      </c>
      <c r="N329" s="73">
        <f>SUM(M318:M329)</f>
        <v>8780457.8024218734</v>
      </c>
      <c r="P329" s="102"/>
      <c r="Q329" s="96"/>
      <c r="R329" s="96"/>
      <c r="S329" s="112">
        <f>+[5]Err!$D445</f>
        <v>21413.7957183217</v>
      </c>
      <c r="T329" s="90">
        <f>+[6]Err!$D421</f>
        <v>104216.960074292</v>
      </c>
      <c r="U329" s="112">
        <f t="shared" si="34"/>
        <v>2231680.6934153778</v>
      </c>
      <c r="V329" s="91">
        <f>SUM(U318:U329)</f>
        <v>27857354.173193868</v>
      </c>
      <c r="X329" s="110"/>
      <c r="Y329" s="64"/>
      <c r="Z329" s="64"/>
      <c r="AA329" s="57">
        <f>+[7]Err!$D445</f>
        <v>389531.625369752</v>
      </c>
      <c r="AB329" s="57">
        <f>+[8]Err!$D409</f>
        <v>3100.7078003291099</v>
      </c>
      <c r="AC329" s="103">
        <f t="shared" si="35"/>
        <v>1207823.7492588665</v>
      </c>
      <c r="AD329" s="103">
        <f>SUM(AC318:AC329)</f>
        <v>14749644.447095003</v>
      </c>
      <c r="AF329" s="96"/>
      <c r="AG329" s="96"/>
      <c r="AH329" s="112">
        <f t="shared" si="32"/>
        <v>4135343.4913912858</v>
      </c>
      <c r="AI329" s="128">
        <f>SUM(AH318:AH329)</f>
        <v>51548356.36557743</v>
      </c>
      <c r="AK329" s="51"/>
      <c r="AM329" s="51">
        <f>+'[9]Commercial Sales Model'!$Q373</f>
        <v>5540784.3748310497</v>
      </c>
      <c r="AN329" s="52">
        <f>SUM(AM318:AM329)</f>
        <v>68524516.834889427</v>
      </c>
    </row>
    <row r="330" spans="1:40" x14ac:dyDescent="0.3">
      <c r="A330" s="2">
        <v>2037</v>
      </c>
      <c r="B330" s="2">
        <v>1</v>
      </c>
      <c r="C330" s="58"/>
      <c r="D330" s="58"/>
      <c r="E330" s="103">
        <f>+[2]Err!D446</f>
        <v>13383.7973054265</v>
      </c>
      <c r="F330" s="61">
        <f>+F329/F317-1</f>
        <v>-1.8928296707798609E-9</v>
      </c>
      <c r="H330" s="83"/>
      <c r="I330" s="78"/>
      <c r="J330" s="78"/>
      <c r="K330" s="70">
        <f>+[3]Err!$D446</f>
        <v>1381.1524188584799</v>
      </c>
      <c r="L330" s="84">
        <f>+[4]Err!$D446</f>
        <v>478710.57507678098</v>
      </c>
      <c r="M330" s="85">
        <f t="shared" si="33"/>
        <v>661172.26870043005</v>
      </c>
      <c r="N330" s="74">
        <f>+N329/N317-1</f>
        <v>9.3997098703908488E-3</v>
      </c>
      <c r="P330" s="102"/>
      <c r="Q330" s="96"/>
      <c r="R330" s="96"/>
      <c r="S330" s="112">
        <f>+[5]Err!$D446</f>
        <v>20263.895040311902</v>
      </c>
      <c r="T330" s="90">
        <f>+[6]Err!$D422</f>
        <v>104227.913283459</v>
      </c>
      <c r="U330" s="112">
        <f t="shared" si="34"/>
        <v>2112063.4950467437</v>
      </c>
      <c r="V330" s="92">
        <f>+V329/V317-1</f>
        <v>3.8399839179359407E-3</v>
      </c>
      <c r="X330" s="110"/>
      <c r="Y330" s="64"/>
      <c r="Z330" s="64"/>
      <c r="AA330" s="57">
        <f>+[7]Err!$D446</f>
        <v>371218.13742074498</v>
      </c>
      <c r="AB330" s="57">
        <f>+[8]Err!$D410</f>
        <v>3089.1500490024</v>
      </c>
      <c r="AC330" s="103">
        <f t="shared" si="35"/>
        <v>1146748.5274038739</v>
      </c>
      <c r="AD330" s="103">
        <f>+AD329/AD317-1</f>
        <v>2.1170076922047976E-3</v>
      </c>
      <c r="AF330" s="96"/>
      <c r="AG330" s="96"/>
      <c r="AH330" s="112">
        <f t="shared" si="32"/>
        <v>3933368.0884564742</v>
      </c>
      <c r="AI330" s="129">
        <f>+AI329/AI317-1</f>
        <v>4.2760911921007061E-3</v>
      </c>
      <c r="AK330" s="51"/>
      <c r="AM330" s="51">
        <f>+'[9]Commercial Sales Model'!$Q374</f>
        <v>5279165.7999200746</v>
      </c>
      <c r="AN330" s="3">
        <f>+AN329/AN317-1</f>
        <v>1.5167453160331412E-2</v>
      </c>
    </row>
    <row r="331" spans="1:40" x14ac:dyDescent="0.3">
      <c r="A331" s="2">
        <v>2037</v>
      </c>
      <c r="B331" s="2">
        <v>2</v>
      </c>
      <c r="C331" s="58"/>
      <c r="D331" s="58"/>
      <c r="E331" s="103">
        <f>+[2]Err!D447</f>
        <v>13316.520628824701</v>
      </c>
      <c r="F331" s="60"/>
      <c r="H331" s="83"/>
      <c r="I331" s="78"/>
      <c r="J331" s="78"/>
      <c r="K331" s="70">
        <f>+[3]Err!$D447</f>
        <v>1370.71982860041</v>
      </c>
      <c r="L331" s="84">
        <f>+[4]Err!$D447</f>
        <v>478873.62932651897</v>
      </c>
      <c r="M331" s="85">
        <f t="shared" si="33"/>
        <v>656401.57911170227</v>
      </c>
      <c r="N331" s="73"/>
      <c r="P331" s="102"/>
      <c r="Q331" s="96"/>
      <c r="R331" s="96"/>
      <c r="S331" s="112">
        <f>+[5]Err!$D447</f>
        <v>20150.137124994999</v>
      </c>
      <c r="T331" s="90">
        <f>+[6]Err!$D423</f>
        <v>104238.069342273</v>
      </c>
      <c r="U331" s="112">
        <f t="shared" si="34"/>
        <v>2100411.390891538</v>
      </c>
      <c r="V331" s="91"/>
      <c r="X331" s="110"/>
      <c r="Y331" s="64"/>
      <c r="Z331" s="64"/>
      <c r="AA331" s="57">
        <f>+[7]Err!$D447</f>
        <v>368510.90085387899</v>
      </c>
      <c r="AB331" s="57">
        <f>+[8]Err!$D411</f>
        <v>3088.8005987328002</v>
      </c>
      <c r="AC331" s="103">
        <f t="shared" si="35"/>
        <v>1138256.6911970251</v>
      </c>
      <c r="AD331" s="103"/>
      <c r="AF331" s="96"/>
      <c r="AG331" s="96"/>
      <c r="AH331" s="112">
        <f t="shared" si="32"/>
        <v>3908386.1818290902</v>
      </c>
      <c r="AI331" s="128"/>
      <c r="AK331" s="51"/>
      <c r="AM331" s="51">
        <f>+'[9]Commercial Sales Model'!$Q375</f>
        <v>5236952.8851540023</v>
      </c>
      <c r="AN331" s="52"/>
    </row>
    <row r="332" spans="1:40" x14ac:dyDescent="0.3">
      <c r="A332" s="2">
        <v>2037</v>
      </c>
      <c r="B332" s="2">
        <v>3</v>
      </c>
      <c r="C332" s="58"/>
      <c r="D332" s="58"/>
      <c r="E332" s="103">
        <f>+[2]Err!D448</f>
        <v>13486.3033026665</v>
      </c>
      <c r="F332" s="60"/>
      <c r="H332" s="83"/>
      <c r="I332" s="78"/>
      <c r="J332" s="78"/>
      <c r="K332" s="70">
        <f>+[3]Err!$D448</f>
        <v>1393.8450723629501</v>
      </c>
      <c r="L332" s="84">
        <f>+[4]Err!$D448</f>
        <v>479030.420034624</v>
      </c>
      <c r="M332" s="85">
        <f t="shared" si="33"/>
        <v>667694.19047721487</v>
      </c>
      <c r="N332" s="73"/>
      <c r="P332" s="102"/>
      <c r="Q332" s="96"/>
      <c r="R332" s="96"/>
      <c r="S332" s="112">
        <f>+[5]Err!$D448</f>
        <v>20436.993278480601</v>
      </c>
      <c r="T332" s="90">
        <f>+[6]Err!$D424</f>
        <v>104247.555768101</v>
      </c>
      <c r="U332" s="112">
        <f t="shared" si="34"/>
        <v>2130506.5965307117</v>
      </c>
      <c r="V332" s="91"/>
      <c r="X332" s="110"/>
      <c r="Y332" s="64"/>
      <c r="Z332" s="64"/>
      <c r="AA332" s="57">
        <f>+[7]Err!$D448</f>
        <v>371363.567761529</v>
      </c>
      <c r="AB332" s="57">
        <f>+[8]Err!$D412</f>
        <v>3083.3457715510699</v>
      </c>
      <c r="AC332" s="103">
        <f t="shared" si="35"/>
        <v>1145042.2863656296</v>
      </c>
      <c r="AD332" s="103"/>
      <c r="AF332" s="96"/>
      <c r="AG332" s="96"/>
      <c r="AH332" s="112">
        <f t="shared" si="32"/>
        <v>3956729.3766762228</v>
      </c>
      <c r="AI332" s="128"/>
      <c r="AK332" s="51"/>
      <c r="AM332" s="51">
        <f>+'[9]Commercial Sales Model'!$Q376</f>
        <v>5300955.8726869626</v>
      </c>
      <c r="AN332" s="52"/>
    </row>
    <row r="333" spans="1:40" x14ac:dyDescent="0.3">
      <c r="A333" s="2">
        <v>2037</v>
      </c>
      <c r="B333" s="2">
        <v>4</v>
      </c>
      <c r="C333" s="58"/>
      <c r="D333" s="58"/>
      <c r="E333" s="103">
        <f>+[2]Err!D449</f>
        <v>13245.580550683901</v>
      </c>
      <c r="F333" s="60"/>
      <c r="H333" s="83"/>
      <c r="I333" s="78"/>
      <c r="J333" s="78"/>
      <c r="K333" s="70">
        <f>+[3]Err!$D449</f>
        <v>1432.4711859272199</v>
      </c>
      <c r="L333" s="84">
        <f>+[4]Err!$D449</f>
        <v>479199.18231127702</v>
      </c>
      <c r="M333" s="85">
        <f t="shared" si="33"/>
        <v>686439.02098078909</v>
      </c>
      <c r="N333" s="73"/>
      <c r="P333" s="102"/>
      <c r="Q333" s="96"/>
      <c r="R333" s="96"/>
      <c r="S333" s="112">
        <f>+[5]Err!$D449</f>
        <v>20993.7882110996</v>
      </c>
      <c r="T333" s="90">
        <f>+[6]Err!$D425</f>
        <v>104257.692238831</v>
      </c>
      <c r="U333" s="112">
        <f t="shared" si="34"/>
        <v>2188763.9102400206</v>
      </c>
      <c r="V333" s="91"/>
      <c r="X333" s="110"/>
      <c r="Y333" s="64"/>
      <c r="Z333" s="64"/>
      <c r="AA333" s="57">
        <f>+[7]Err!$D449</f>
        <v>378489.60576559999</v>
      </c>
      <c r="AB333" s="57">
        <f>+[8]Err!$D413</f>
        <v>3082.53426911322</v>
      </c>
      <c r="AC333" s="103">
        <f t="shared" si="35"/>
        <v>1166707.1802756146</v>
      </c>
      <c r="AD333" s="103"/>
      <c r="AF333" s="96"/>
      <c r="AG333" s="96"/>
      <c r="AH333" s="112">
        <f t="shared" si="32"/>
        <v>4055155.6920471084</v>
      </c>
      <c r="AI333" s="128"/>
      <c r="AK333" s="51"/>
      <c r="AM333" s="51">
        <f>+'[9]Commercial Sales Model'!$Q377</f>
        <v>5433772.7156753214</v>
      </c>
      <c r="AN333" s="52"/>
    </row>
    <row r="334" spans="1:40" x14ac:dyDescent="0.3">
      <c r="A334" s="2">
        <v>2037</v>
      </c>
      <c r="B334" s="2">
        <v>5</v>
      </c>
      <c r="C334" s="58"/>
      <c r="D334" s="58"/>
      <c r="E334" s="103">
        <f>+[2]Err!D450</f>
        <v>13511.1426587523</v>
      </c>
      <c r="F334" s="60"/>
      <c r="H334" s="83"/>
      <c r="I334" s="78"/>
      <c r="J334" s="78"/>
      <c r="K334" s="70">
        <f>+[3]Err!$D450</f>
        <v>1530.52067182064</v>
      </c>
      <c r="L334" s="84">
        <f>+[4]Err!$D450</f>
        <v>479340.16312811302</v>
      </c>
      <c r="M334" s="85">
        <f t="shared" si="33"/>
        <v>733640.02850145474</v>
      </c>
      <c r="N334" s="73"/>
      <c r="P334" s="102"/>
      <c r="Q334" s="96"/>
      <c r="R334" s="96"/>
      <c r="S334" s="112">
        <f>+[5]Err!$D450</f>
        <v>22173.368167117798</v>
      </c>
      <c r="T334" s="90">
        <f>+[6]Err!$D426</f>
        <v>104266.532203868</v>
      </c>
      <c r="U334" s="112">
        <f t="shared" si="34"/>
        <v>2311940.2060650098</v>
      </c>
      <c r="V334" s="91"/>
      <c r="X334" s="110"/>
      <c r="Y334" s="64"/>
      <c r="Z334" s="64"/>
      <c r="AA334" s="57">
        <f>+[7]Err!$D450</f>
        <v>393149.06554694101</v>
      </c>
      <c r="AB334" s="57">
        <f>+[8]Err!$D414</f>
        <v>3086.8537073984699</v>
      </c>
      <c r="AC334" s="103">
        <f t="shared" si="35"/>
        <v>1213593.6505438189</v>
      </c>
      <c r="AD334" s="103"/>
      <c r="AF334" s="96"/>
      <c r="AG334" s="96"/>
      <c r="AH334" s="112">
        <f t="shared" si="32"/>
        <v>4272685.0277690357</v>
      </c>
      <c r="AI334" s="128"/>
      <c r="AK334" s="51"/>
      <c r="AM334" s="51">
        <f>+'[9]Commercial Sales Model'!$Q378</f>
        <v>5730160.7433882114</v>
      </c>
      <c r="AN334" s="52"/>
    </row>
    <row r="335" spans="1:40" x14ac:dyDescent="0.3">
      <c r="A335" s="2">
        <v>2037</v>
      </c>
      <c r="B335" s="2">
        <v>6</v>
      </c>
      <c r="C335" s="58"/>
      <c r="D335" s="58"/>
      <c r="E335" s="103">
        <f>+[2]Err!D451</f>
        <v>13386.518511438</v>
      </c>
      <c r="F335" s="60"/>
      <c r="H335" s="83"/>
      <c r="I335" s="78"/>
      <c r="J335" s="78"/>
      <c r="K335" s="70">
        <f>+[3]Err!$D451</f>
        <v>1642.7342220921801</v>
      </c>
      <c r="L335" s="84">
        <f>+[4]Err!$D451</f>
        <v>479478.14560882002</v>
      </c>
      <c r="M335" s="85">
        <f t="shared" si="33"/>
        <v>787655.158536906</v>
      </c>
      <c r="N335" s="73"/>
      <c r="P335" s="102"/>
      <c r="Q335" s="96"/>
      <c r="R335" s="96"/>
      <c r="S335" s="112">
        <f>+[5]Err!$D451</f>
        <v>23526.719870641002</v>
      </c>
      <c r="T335" s="90">
        <f>+[6]Err!$D427</f>
        <v>104275.17826937699</v>
      </c>
      <c r="U335" s="112">
        <f t="shared" si="34"/>
        <v>2453252.9086047844</v>
      </c>
      <c r="V335" s="91"/>
      <c r="X335" s="110"/>
      <c r="Y335" s="64"/>
      <c r="Z335" s="64"/>
      <c r="AA335" s="57">
        <f>+[7]Err!$D451</f>
        <v>411108.224329661</v>
      </c>
      <c r="AB335" s="57">
        <f>+[8]Err!$D415</f>
        <v>3097.88541133955</v>
      </c>
      <c r="AC335" s="103">
        <f t="shared" si="35"/>
        <v>1273566.1706325638</v>
      </c>
      <c r="AD335" s="103"/>
      <c r="AF335" s="96"/>
      <c r="AG335" s="96"/>
      <c r="AH335" s="112">
        <f t="shared" si="32"/>
        <v>4527860.7562856926</v>
      </c>
      <c r="AI335" s="128"/>
      <c r="AK335" s="51"/>
      <c r="AM335" s="51">
        <f>+'[9]Commercial Sales Model'!$Q379</f>
        <v>6074862.0562019991</v>
      </c>
      <c r="AN335" s="52"/>
    </row>
    <row r="336" spans="1:40" x14ac:dyDescent="0.3">
      <c r="A336" s="2">
        <v>2037</v>
      </c>
      <c r="B336" s="2">
        <v>7</v>
      </c>
      <c r="C336" s="58"/>
      <c r="D336" s="58"/>
      <c r="E336" s="103">
        <f>+[2]Err!D452</f>
        <v>13484.1977180337</v>
      </c>
      <c r="F336" s="60"/>
      <c r="H336" s="83"/>
      <c r="I336" s="78"/>
      <c r="J336" s="78"/>
      <c r="K336" s="70">
        <f>+[3]Err!$D452</f>
        <v>1710.23187621124</v>
      </c>
      <c r="L336" s="84">
        <f>+[4]Err!$D452</f>
        <v>479607.26856949198</v>
      </c>
      <c r="M336" s="85">
        <f t="shared" si="33"/>
        <v>820239.63877015025</v>
      </c>
      <c r="N336" s="73"/>
      <c r="P336" s="102"/>
      <c r="Q336" s="96"/>
      <c r="R336" s="96"/>
      <c r="S336" s="112">
        <f>+[5]Err!$D452</f>
        <v>24422.947205316999</v>
      </c>
      <c r="T336" s="90">
        <f>+[6]Err!$D428</f>
        <v>104283.673713895</v>
      </c>
      <c r="U336" s="112">
        <f t="shared" si="34"/>
        <v>2546914.6574909617</v>
      </c>
      <c r="V336" s="91"/>
      <c r="X336" s="110"/>
      <c r="Y336" s="64"/>
      <c r="Z336" s="64"/>
      <c r="AA336" s="57">
        <f>+[7]Err!$D452</f>
        <v>423798.73153010203</v>
      </c>
      <c r="AB336" s="57">
        <f>+[8]Err!$D416</f>
        <v>3107.6659562978898</v>
      </c>
      <c r="AC336" s="103">
        <f t="shared" si="35"/>
        <v>1317024.8902983272</v>
      </c>
      <c r="AD336" s="103"/>
      <c r="AF336" s="96"/>
      <c r="AG336" s="96"/>
      <c r="AH336" s="112">
        <f t="shared" si="32"/>
        <v>4697663.3842774723</v>
      </c>
      <c r="AI336" s="128"/>
      <c r="AK336" s="51"/>
      <c r="AM336" s="51">
        <f>+'[9]Commercial Sales Model'!$Q380</f>
        <v>6308512.7479218431</v>
      </c>
      <c r="AN336" s="52"/>
    </row>
    <row r="337" spans="1:40" x14ac:dyDescent="0.3">
      <c r="A337" s="2">
        <v>2037</v>
      </c>
      <c r="B337" s="2">
        <v>8</v>
      </c>
      <c r="C337" s="58"/>
      <c r="D337" s="58"/>
      <c r="E337" s="103">
        <f>+[2]Err!D453</f>
        <v>13400.4375426636</v>
      </c>
      <c r="F337" s="60"/>
      <c r="H337" s="83"/>
      <c r="I337" s="78"/>
      <c r="J337" s="78"/>
      <c r="K337" s="70">
        <f>+[3]Err!$D453</f>
        <v>1752.47681874106</v>
      </c>
      <c r="L337" s="84">
        <f>+[4]Err!$D453</f>
        <v>479756.45925328898</v>
      </c>
      <c r="M337" s="85">
        <f t="shared" si="33"/>
        <v>840762.07348267885</v>
      </c>
      <c r="N337" s="73"/>
      <c r="P337" s="102"/>
      <c r="Q337" s="96"/>
      <c r="R337" s="96"/>
      <c r="S337" s="112">
        <f>+[5]Err!$D453</f>
        <v>24905.691699209299</v>
      </c>
      <c r="T337" s="90">
        <f>+[6]Err!$D429</f>
        <v>104292.051283069</v>
      </c>
      <c r="U337" s="112">
        <f t="shared" si="34"/>
        <v>2597465.6759342421</v>
      </c>
      <c r="V337" s="91"/>
      <c r="X337" s="110"/>
      <c r="Y337" s="64"/>
      <c r="Z337" s="64"/>
      <c r="AA337" s="57">
        <f>+[7]Err!$D453</f>
        <v>430367.78269770002</v>
      </c>
      <c r="AB337" s="57">
        <f>+[8]Err!$D417</f>
        <v>3111.3246138724098</v>
      </c>
      <c r="AC337" s="103">
        <f t="shared" si="35"/>
        <v>1339013.8753250467</v>
      </c>
      <c r="AD337" s="103"/>
      <c r="AF337" s="96"/>
      <c r="AG337" s="96"/>
      <c r="AH337" s="112">
        <f t="shared" si="32"/>
        <v>4790642.0622846317</v>
      </c>
      <c r="AI337" s="128"/>
      <c r="AK337" s="51"/>
      <c r="AM337" s="51">
        <f>+'[9]Commercial Sales Model'!$Q381</f>
        <v>6435554.1404966088</v>
      </c>
      <c r="AN337" s="52"/>
    </row>
    <row r="338" spans="1:40" x14ac:dyDescent="0.3">
      <c r="A338" s="2">
        <v>2037</v>
      </c>
      <c r="B338" s="2">
        <v>9</v>
      </c>
      <c r="C338" s="58"/>
      <c r="D338" s="58"/>
      <c r="E338" s="103">
        <f>+[2]Err!D454</f>
        <v>13439.6697255945</v>
      </c>
      <c r="F338" s="60"/>
      <c r="H338" s="83"/>
      <c r="I338" s="78"/>
      <c r="J338" s="78"/>
      <c r="K338" s="70">
        <f>+[3]Err!$D454</f>
        <v>1707.7921295504</v>
      </c>
      <c r="L338" s="84">
        <f>+[4]Err!$D454</f>
        <v>479910.978739532</v>
      </c>
      <c r="M338" s="85">
        <f t="shared" si="33"/>
        <v>819588.19237620209</v>
      </c>
      <c r="N338" s="73"/>
      <c r="P338" s="102"/>
      <c r="Q338" s="96"/>
      <c r="R338" s="96"/>
      <c r="S338" s="112">
        <f>+[5]Err!$D454</f>
        <v>24480.0437785297</v>
      </c>
      <c r="T338" s="90">
        <f>+[6]Err!$D430</f>
        <v>104301.219217316</v>
      </c>
      <c r="U338" s="112">
        <f t="shared" si="34"/>
        <v>2553298.4125939189</v>
      </c>
      <c r="V338" s="91"/>
      <c r="X338" s="110"/>
      <c r="Y338" s="64"/>
      <c r="Z338" s="64"/>
      <c r="AA338" s="57">
        <f>+[7]Err!$D454</f>
        <v>426575.22617569799</v>
      </c>
      <c r="AB338" s="57">
        <f>+[8]Err!$D418</f>
        <v>3106.41481108689</v>
      </c>
      <c r="AC338" s="103">
        <f t="shared" si="35"/>
        <v>1325119.6006349283</v>
      </c>
      <c r="AD338" s="103"/>
      <c r="AF338" s="96"/>
      <c r="AG338" s="96"/>
      <c r="AH338" s="112">
        <f t="shared" si="32"/>
        <v>4711445.8753306437</v>
      </c>
      <c r="AI338" s="128"/>
      <c r="AK338" s="51"/>
      <c r="AM338" s="51">
        <f>+'[9]Commercial Sales Model'!$Q382</f>
        <v>6335431.0315375393</v>
      </c>
      <c r="AN338" s="52"/>
    </row>
    <row r="339" spans="1:40" x14ac:dyDescent="0.3">
      <c r="A339" s="2">
        <v>2037</v>
      </c>
      <c r="B339" s="2">
        <v>10</v>
      </c>
      <c r="C339" s="58"/>
      <c r="D339" s="58"/>
      <c r="E339" s="103">
        <f>+[2]Err!D455</f>
        <v>13342.340155459</v>
      </c>
      <c r="F339" s="60"/>
      <c r="H339" s="83"/>
      <c r="I339" s="78"/>
      <c r="J339" s="78"/>
      <c r="K339" s="70">
        <f>+[3]Err!$D455</f>
        <v>1621.9565517196199</v>
      </c>
      <c r="L339" s="84">
        <f>+[4]Err!$D455</f>
        <v>480064.20871937601</v>
      </c>
      <c r="M339" s="85">
        <f t="shared" si="33"/>
        <v>778643.288578487</v>
      </c>
      <c r="N339" s="73"/>
      <c r="P339" s="102"/>
      <c r="Q339" s="96"/>
      <c r="R339" s="96"/>
      <c r="S339" s="112">
        <f>+[5]Err!$D455</f>
        <v>23432.806131585901</v>
      </c>
      <c r="T339" s="90">
        <f>+[6]Err!$D431</f>
        <v>104307.195000858</v>
      </c>
      <c r="U339" s="112">
        <f t="shared" si="34"/>
        <v>2444210.2785846316</v>
      </c>
      <c r="V339" s="91"/>
      <c r="X339" s="110"/>
      <c r="Y339" s="64"/>
      <c r="Z339" s="64"/>
      <c r="AA339" s="57">
        <f>+[7]Err!$D455</f>
        <v>413373.10391910298</v>
      </c>
      <c r="AB339" s="57">
        <f>+[8]Err!$D419</f>
        <v>3100.9356149474302</v>
      </c>
      <c r="AC339" s="103">
        <f t="shared" si="35"/>
        <v>1281843.3802041116</v>
      </c>
      <c r="AD339" s="103"/>
      <c r="AF339" s="96"/>
      <c r="AG339" s="96"/>
      <c r="AH339" s="112">
        <f t="shared" si="32"/>
        <v>4518039.2875226894</v>
      </c>
      <c r="AI339" s="128"/>
      <c r="AK339" s="51"/>
      <c r="AM339" s="51">
        <f>+'[9]Commercial Sales Model'!$Q383</f>
        <v>6079810.3303021789</v>
      </c>
      <c r="AN339" s="52"/>
    </row>
    <row r="340" spans="1:40" x14ac:dyDescent="0.3">
      <c r="A340" s="2">
        <v>2037</v>
      </c>
      <c r="B340" s="2">
        <v>11</v>
      </c>
      <c r="C340" s="58"/>
      <c r="D340" s="58"/>
      <c r="E340" s="103">
        <f>+[2]Err!D456</f>
        <v>13427.4874874126</v>
      </c>
      <c r="F340" s="60"/>
      <c r="H340" s="83"/>
      <c r="I340" s="78"/>
      <c r="J340" s="78"/>
      <c r="K340" s="70">
        <f>+[3]Err!$D456</f>
        <v>1490.5119383649301</v>
      </c>
      <c r="L340" s="84">
        <f>+[4]Err!$D456</f>
        <v>480217.21483625</v>
      </c>
      <c r="M340" s="85">
        <f t="shared" si="33"/>
        <v>715769.49172178714</v>
      </c>
      <c r="N340" s="73"/>
      <c r="P340" s="102"/>
      <c r="Q340" s="96"/>
      <c r="R340" s="96"/>
      <c r="S340" s="112">
        <f>+[5]Err!$D456</f>
        <v>21814.491128473299</v>
      </c>
      <c r="T340" s="90">
        <f>+[6]Err!$D432</f>
        <v>104320.491014386</v>
      </c>
      <c r="U340" s="112">
        <f t="shared" si="34"/>
        <v>2275698.4257513019</v>
      </c>
      <c r="V340" s="91"/>
      <c r="X340" s="110"/>
      <c r="Y340" s="64"/>
      <c r="Z340" s="64"/>
      <c r="AA340" s="57">
        <f>+[7]Err!$D456</f>
        <v>393156.55955359398</v>
      </c>
      <c r="AB340" s="57">
        <f>+[8]Err!$D420</f>
        <v>3097.7944354288102</v>
      </c>
      <c r="AC340" s="103">
        <f t="shared" si="35"/>
        <v>1217918.202437459</v>
      </c>
      <c r="AD340" s="103"/>
      <c r="AF340" s="96"/>
      <c r="AG340" s="96"/>
      <c r="AH340" s="112">
        <f t="shared" si="32"/>
        <v>4222813.6073979614</v>
      </c>
      <c r="AI340" s="128"/>
      <c r="AK340" s="51"/>
      <c r="AM340" s="51">
        <f>+'[9]Commercial Sales Model'!$Q384</f>
        <v>5687893.5101091936</v>
      </c>
      <c r="AN340" s="52"/>
    </row>
    <row r="341" spans="1:40" x14ac:dyDescent="0.3">
      <c r="A341" s="2">
        <v>2037</v>
      </c>
      <c r="B341" s="2">
        <v>12</v>
      </c>
      <c r="C341" s="58"/>
      <c r="D341" s="58"/>
      <c r="E341" s="103">
        <f>+[2]Err!D457</f>
        <v>13475.947136750699</v>
      </c>
      <c r="F341" s="60">
        <f>SUM(E330:E341)</f>
        <v>160899.94272370602</v>
      </c>
      <c r="H341" s="83"/>
      <c r="I341" s="78"/>
      <c r="J341" s="78"/>
      <c r="K341" s="70">
        <f>+[3]Err!$D457</f>
        <v>1433.6998551061999</v>
      </c>
      <c r="L341" s="84">
        <f>+[4]Err!$D457</f>
        <v>480367.421133461</v>
      </c>
      <c r="M341" s="85">
        <f t="shared" si="33"/>
        <v>688702.70207678201</v>
      </c>
      <c r="N341" s="73">
        <f>SUM(M330:M341)</f>
        <v>8856707.6333145853</v>
      </c>
      <c r="P341" s="102"/>
      <c r="Q341" s="96"/>
      <c r="R341" s="96"/>
      <c r="S341" s="112">
        <f>+[5]Err!$D457</f>
        <v>21471.893835909799</v>
      </c>
      <c r="T341" s="90">
        <f>+[6]Err!$D433</f>
        <v>104334.582754876</v>
      </c>
      <c r="U341" s="112">
        <f t="shared" si="34"/>
        <v>2240261.084326643</v>
      </c>
      <c r="V341" s="91">
        <f>SUM(U330:U341)</f>
        <v>27954787.042060509</v>
      </c>
      <c r="X341" s="110"/>
      <c r="Y341" s="64"/>
      <c r="Z341" s="64"/>
      <c r="AA341" s="57">
        <f>+[7]Err!$D457</f>
        <v>391186.18169843202</v>
      </c>
      <c r="AB341" s="57">
        <f>+[8]Err!$D421</f>
        <v>3093.8674184647698</v>
      </c>
      <c r="AC341" s="103">
        <f t="shared" si="35"/>
        <v>1210278.1821104183</v>
      </c>
      <c r="AD341" s="103">
        <f>SUM(AC330:AC341)</f>
        <v>14775112.637428816</v>
      </c>
      <c r="AF341" s="96"/>
      <c r="AG341" s="96"/>
      <c r="AH341" s="112">
        <f t="shared" si="32"/>
        <v>4152717.915650594</v>
      </c>
      <c r="AI341" s="128">
        <f>SUM(AH330:AH341)</f>
        <v>51747507.255527608</v>
      </c>
      <c r="AK341" s="51"/>
      <c r="AM341" s="51">
        <f>+'[9]Commercial Sales Model'!$Q385</f>
        <v>5623628.1104205633</v>
      </c>
      <c r="AN341" s="52">
        <f>SUM(AM330:AM341)</f>
        <v>69526699.943814501</v>
      </c>
    </row>
    <row r="342" spans="1:40" x14ac:dyDescent="0.3">
      <c r="A342" s="2">
        <v>2038</v>
      </c>
      <c r="B342" s="2">
        <v>1</v>
      </c>
      <c r="C342" s="58"/>
      <c r="D342" s="58"/>
      <c r="E342" s="103">
        <f>+[2]Err!D458</f>
        <v>13383.797297711601</v>
      </c>
      <c r="F342" s="61">
        <f>+F341/F329-1</f>
        <v>-8.8861173974663643E-10</v>
      </c>
      <c r="H342" s="83"/>
      <c r="I342" s="78"/>
      <c r="J342" s="78"/>
      <c r="K342" s="70">
        <f>+[3]Err!$D458</f>
        <v>1389.1233583990199</v>
      </c>
      <c r="L342" s="84">
        <f>+[4]Err!$D458</f>
        <v>480519.60769858799</v>
      </c>
      <c r="M342" s="85">
        <f t="shared" si="33"/>
        <v>667501.01122284215</v>
      </c>
      <c r="N342" s="74">
        <f>+N341/N329-1</f>
        <v>8.6840381912296483E-3</v>
      </c>
      <c r="P342" s="102"/>
      <c r="Q342" s="96"/>
      <c r="R342" s="96"/>
      <c r="S342" s="112">
        <f>+[5]Err!$D458</f>
        <v>20323.330531436099</v>
      </c>
      <c r="T342" s="90">
        <f>+[6]Err!$D434</f>
        <v>104351.22065906299</v>
      </c>
      <c r="U342" s="112">
        <f t="shared" si="34"/>
        <v>2120764.3488129606</v>
      </c>
      <c r="V342" s="92">
        <f>+V341/V329-1</f>
        <v>3.4975636329597215E-3</v>
      </c>
      <c r="X342" s="110"/>
      <c r="Y342" s="64"/>
      <c r="Z342" s="64"/>
      <c r="AA342" s="57">
        <f>+[7]Err!$D458</f>
        <v>372910.78035084798</v>
      </c>
      <c r="AB342" s="57">
        <f>+[8]Err!$D422</f>
        <v>3082.3339112855301</v>
      </c>
      <c r="AC342" s="103">
        <f t="shared" si="35"/>
        <v>1149435.5441593686</v>
      </c>
      <c r="AD342" s="103">
        <f>+AD341/AD329-1</f>
        <v>1.7266985943400481E-3</v>
      </c>
      <c r="AF342" s="96"/>
      <c r="AG342" s="96"/>
      <c r="AH342" s="112">
        <f t="shared" si="32"/>
        <v>3951084.7014928828</v>
      </c>
      <c r="AI342" s="129">
        <f>+AI341/AI329-1</f>
        <v>3.8633800181293587E-3</v>
      </c>
      <c r="AK342" s="51"/>
      <c r="AM342" s="51">
        <f>+'[9]Commercial Sales Model'!$Q386</f>
        <v>5359660.1913968185</v>
      </c>
      <c r="AN342" s="3">
        <f>+AN341/AN329-1</f>
        <v>1.4625175852605254E-2</v>
      </c>
    </row>
    <row r="343" spans="1:40" x14ac:dyDescent="0.3">
      <c r="A343" s="2">
        <v>2038</v>
      </c>
      <c r="B343" s="2">
        <v>2</v>
      </c>
      <c r="C343" s="58"/>
      <c r="D343" s="58"/>
      <c r="E343" s="103">
        <f>+[2]Err!D459</f>
        <v>13316.520621617399</v>
      </c>
      <c r="F343" s="60"/>
      <c r="H343" s="83"/>
      <c r="I343" s="78"/>
      <c r="J343" s="78"/>
      <c r="K343" s="70">
        <f>+[3]Err!$D459</f>
        <v>1378.63961175024</v>
      </c>
      <c r="L343" s="84">
        <f>+[4]Err!$D459</f>
        <v>480666.079591138</v>
      </c>
      <c r="M343" s="85">
        <f t="shared" si="33"/>
        <v>662665.29734903644</v>
      </c>
      <c r="N343" s="73"/>
      <c r="P343" s="102"/>
      <c r="Q343" s="96"/>
      <c r="R343" s="96"/>
      <c r="S343" s="112">
        <f>+[5]Err!$D459</f>
        <v>20209.191167334</v>
      </c>
      <c r="T343" s="90">
        <f>+[6]Err!$D435</f>
        <v>104361.451155463</v>
      </c>
      <c r="U343" s="112">
        <f t="shared" si="34"/>
        <v>2109060.5169011415</v>
      </c>
      <c r="V343" s="91"/>
      <c r="X343" s="110"/>
      <c r="Y343" s="64"/>
      <c r="Z343" s="64"/>
      <c r="AA343" s="57">
        <f>+[7]Err!$D459</f>
        <v>370192.68063508801</v>
      </c>
      <c r="AB343" s="57">
        <f>+[8]Err!$D423</f>
        <v>3081.9839786770299</v>
      </c>
      <c r="AC343" s="103">
        <f t="shared" si="35"/>
        <v>1140927.9107408435</v>
      </c>
      <c r="AD343" s="103"/>
      <c r="AF343" s="96"/>
      <c r="AG343" s="96"/>
      <c r="AH343" s="112">
        <f t="shared" si="32"/>
        <v>3925970.245612639</v>
      </c>
      <c r="AI343" s="128"/>
      <c r="AK343" s="51"/>
      <c r="AM343" s="51">
        <f>+'[9]Commercial Sales Model'!$Q387</f>
        <v>5316744.6681725653</v>
      </c>
      <c r="AN343" s="52"/>
    </row>
    <row r="344" spans="1:40" x14ac:dyDescent="0.3">
      <c r="A344" s="2">
        <v>2038</v>
      </c>
      <c r="B344" s="2">
        <v>3</v>
      </c>
      <c r="C344" s="58"/>
      <c r="D344" s="58"/>
      <c r="E344" s="103">
        <f>+[2]Err!D460</f>
        <v>13486.303295813101</v>
      </c>
      <c r="F344" s="60"/>
      <c r="H344" s="83"/>
      <c r="I344" s="78"/>
      <c r="J344" s="78"/>
      <c r="K344" s="70">
        <f>+[3]Err!$D460</f>
        <v>1401.7202470832499</v>
      </c>
      <c r="L344" s="84">
        <f>+[4]Err!$D460</f>
        <v>480813.078030698</v>
      </c>
      <c r="M344" s="85">
        <f t="shared" si="33"/>
        <v>673965.42653804796</v>
      </c>
      <c r="N344" s="73"/>
      <c r="P344" s="102"/>
      <c r="Q344" s="96"/>
      <c r="R344" s="96"/>
      <c r="S344" s="112">
        <f>+[5]Err!$D460</f>
        <v>20495.7146970549</v>
      </c>
      <c r="T344" s="90">
        <f>+[6]Err!$D436</f>
        <v>104370.06066550501</v>
      </c>
      <c r="U344" s="112">
        <f t="shared" si="34"/>
        <v>2139138.9863145025</v>
      </c>
      <c r="V344" s="91"/>
      <c r="X344" s="110"/>
      <c r="Y344" s="64"/>
      <c r="Z344" s="64"/>
      <c r="AA344" s="57">
        <f>+[7]Err!$D460</f>
        <v>373035.87486483302</v>
      </c>
      <c r="AB344" s="57">
        <f>+[8]Err!$D424</f>
        <v>3076.5399380184699</v>
      </c>
      <c r="AC344" s="103">
        <f t="shared" si="35"/>
        <v>1147659.767335319</v>
      </c>
      <c r="AD344" s="103"/>
      <c r="AF344" s="96"/>
      <c r="AG344" s="96"/>
      <c r="AH344" s="112">
        <f t="shared" si="32"/>
        <v>3974250.4834836824</v>
      </c>
      <c r="AI344" s="128"/>
      <c r="AK344" s="51"/>
      <c r="AM344" s="51">
        <f>+'[9]Commercial Sales Model'!$Q388</f>
        <v>5381242.4731329335</v>
      </c>
      <c r="AN344" s="52"/>
    </row>
    <row r="345" spans="1:40" x14ac:dyDescent="0.3">
      <c r="A345" s="2">
        <v>2038</v>
      </c>
      <c r="B345" s="2">
        <v>4</v>
      </c>
      <c r="C345" s="58"/>
      <c r="D345" s="58"/>
      <c r="E345" s="103">
        <f>+[2]Err!D461</f>
        <v>13245.5805443639</v>
      </c>
      <c r="F345" s="60"/>
      <c r="H345" s="83"/>
      <c r="I345" s="78"/>
      <c r="J345" s="78"/>
      <c r="K345" s="70">
        <f>+[3]Err!$D461</f>
        <v>1440.1668051076499</v>
      </c>
      <c r="L345" s="84">
        <f>+[4]Err!$D461</f>
        <v>480954.46015779098</v>
      </c>
      <c r="M345" s="85">
        <f t="shared" si="33"/>
        <v>692654.64828772028</v>
      </c>
      <c r="N345" s="73"/>
      <c r="P345" s="102"/>
      <c r="Q345" s="96"/>
      <c r="R345" s="96"/>
      <c r="S345" s="112">
        <f>+[5]Err!$D461</f>
        <v>21051.170769726199</v>
      </c>
      <c r="T345" s="90">
        <f>+[6]Err!$D437</f>
        <v>104378.394259801</v>
      </c>
      <c r="U345" s="112">
        <f t="shared" si="34"/>
        <v>2197287.4022328798</v>
      </c>
      <c r="V345" s="91"/>
      <c r="X345" s="110"/>
      <c r="Y345" s="64"/>
      <c r="Z345" s="64"/>
      <c r="AA345" s="57">
        <f>+[7]Err!$D461</f>
        <v>380123.78393647698</v>
      </c>
      <c r="AB345" s="57">
        <f>+[8]Err!$D425</f>
        <v>3075.7289750300001</v>
      </c>
      <c r="AC345" s="103">
        <f t="shared" si="35"/>
        <v>1169157.7363514656</v>
      </c>
      <c r="AD345" s="103"/>
      <c r="AF345" s="96"/>
      <c r="AG345" s="96"/>
      <c r="AH345" s="112">
        <f t="shared" si="32"/>
        <v>4072345.3674164293</v>
      </c>
      <c r="AI345" s="128"/>
      <c r="AK345" s="51"/>
      <c r="AM345" s="51">
        <f>+'[9]Commercial Sales Model'!$Q389</f>
        <v>5514770.8873728374</v>
      </c>
      <c r="AN345" s="52"/>
    </row>
    <row r="346" spans="1:40" x14ac:dyDescent="0.3">
      <c r="A346" s="2">
        <v>2038</v>
      </c>
      <c r="B346" s="2">
        <v>5</v>
      </c>
      <c r="C346" s="58"/>
      <c r="D346" s="58"/>
      <c r="E346" s="103">
        <f>+[2]Err!D462</f>
        <v>13511.1426526993</v>
      </c>
      <c r="F346" s="60"/>
      <c r="H346" s="83"/>
      <c r="I346" s="78"/>
      <c r="J346" s="78"/>
      <c r="K346" s="70">
        <f>+[3]Err!$D462</f>
        <v>1538.36621894051</v>
      </c>
      <c r="L346" s="84">
        <f>+[4]Err!$D462</f>
        <v>481108.20359156298</v>
      </c>
      <c r="M346" s="85">
        <f t="shared" si="33"/>
        <v>740120.60806041386</v>
      </c>
      <c r="N346" s="73"/>
      <c r="P346" s="102"/>
      <c r="Q346" s="96"/>
      <c r="R346" s="96"/>
      <c r="S346" s="112">
        <f>+[5]Err!$D462</f>
        <v>22231.8686668187</v>
      </c>
      <c r="T346" s="90">
        <f>+[6]Err!$D438</f>
        <v>104388.130779518</v>
      </c>
      <c r="U346" s="112">
        <f t="shared" si="34"/>
        <v>2320743.2138649393</v>
      </c>
      <c r="V346" s="91"/>
      <c r="X346" s="110"/>
      <c r="Y346" s="64"/>
      <c r="Z346" s="64"/>
      <c r="AA346" s="57">
        <f>+[7]Err!$D462</f>
        <v>394815.08117755601</v>
      </c>
      <c r="AB346" s="57">
        <f>+[8]Err!$D426</f>
        <v>3080.0376233289498</v>
      </c>
      <c r="AC346" s="103">
        <f t="shared" si="35"/>
        <v>1216045.3042845461</v>
      </c>
      <c r="AD346" s="103"/>
      <c r="AF346" s="96"/>
      <c r="AG346" s="96"/>
      <c r="AH346" s="112">
        <f t="shared" si="32"/>
        <v>4290420.2688625986</v>
      </c>
      <c r="AI346" s="128"/>
      <c r="AK346" s="51"/>
      <c r="AM346" s="51">
        <f>+'[9]Commercial Sales Model'!$Q390</f>
        <v>5814853.4252462294</v>
      </c>
      <c r="AN346" s="52"/>
    </row>
    <row r="347" spans="1:40" x14ac:dyDescent="0.3">
      <c r="A347" s="2">
        <v>2038</v>
      </c>
      <c r="B347" s="2">
        <v>6</v>
      </c>
      <c r="C347" s="58"/>
      <c r="D347" s="58"/>
      <c r="E347" s="103">
        <f>+[2]Err!D463</f>
        <v>13386.5185058071</v>
      </c>
      <c r="F347" s="60"/>
      <c r="H347" s="83"/>
      <c r="I347" s="78"/>
      <c r="J347" s="78"/>
      <c r="K347" s="70">
        <f>+[3]Err!$D463</f>
        <v>1650.76846268091</v>
      </c>
      <c r="L347" s="84">
        <f>+[4]Err!$D463</f>
        <v>481262.45962900901</v>
      </c>
      <c r="M347" s="85">
        <f t="shared" si="33"/>
        <v>794452.89062781271</v>
      </c>
      <c r="N347" s="73"/>
      <c r="P347" s="102"/>
      <c r="Q347" s="96"/>
      <c r="R347" s="96"/>
      <c r="S347" s="112">
        <f>+[5]Err!$D463</f>
        <v>23586.627367464102</v>
      </c>
      <c r="T347" s="90">
        <f>+[6]Err!$D439</f>
        <v>104398.289633686</v>
      </c>
      <c r="U347" s="112">
        <f t="shared" si="34"/>
        <v>2462403.5553903421</v>
      </c>
      <c r="V347" s="91"/>
      <c r="X347" s="110"/>
      <c r="Y347" s="64"/>
      <c r="Z347" s="64"/>
      <c r="AA347" s="57">
        <f>+[7]Err!$D463</f>
        <v>412814.30934788298</v>
      </c>
      <c r="AB347" s="57">
        <f>+[8]Err!$D427</f>
        <v>3091.0437092253401</v>
      </c>
      <c r="AC347" s="103">
        <f t="shared" si="35"/>
        <v>1276027.0739879773</v>
      </c>
      <c r="AD347" s="103"/>
      <c r="AF347" s="96"/>
      <c r="AG347" s="96"/>
      <c r="AH347" s="112">
        <f t="shared" si="32"/>
        <v>4546270.0385119393</v>
      </c>
      <c r="AI347" s="128"/>
      <c r="AK347" s="51"/>
      <c r="AM347" s="51">
        <f>+'[9]Commercial Sales Model'!$Q391</f>
        <v>6163917.1569009405</v>
      </c>
      <c r="AN347" s="52"/>
    </row>
    <row r="348" spans="1:40" x14ac:dyDescent="0.3">
      <c r="A348" s="2">
        <v>2038</v>
      </c>
      <c r="B348" s="2">
        <v>7</v>
      </c>
      <c r="C348" s="58"/>
      <c r="D348" s="58"/>
      <c r="E348" s="103">
        <f>+[2]Err!D464</f>
        <v>13484.197712708101</v>
      </c>
      <c r="F348" s="60"/>
      <c r="H348" s="83"/>
      <c r="I348" s="78"/>
      <c r="J348" s="78"/>
      <c r="K348" s="70">
        <f>+[3]Err!$D464</f>
        <v>1718.5922450385101</v>
      </c>
      <c r="L348" s="84">
        <f>+[4]Err!$D464</f>
        <v>481422.09866780997</v>
      </c>
      <c r="M348" s="85">
        <f t="shared" si="33"/>
        <v>827368.28536066273</v>
      </c>
      <c r="N348" s="73"/>
      <c r="P348" s="102"/>
      <c r="Q348" s="96"/>
      <c r="R348" s="96"/>
      <c r="S348" s="112">
        <f>+[5]Err!$D464</f>
        <v>24485.286484733399</v>
      </c>
      <c r="T348" s="90">
        <f>+[6]Err!$D440</f>
        <v>104409.46276894701</v>
      </c>
      <c r="U348" s="112">
        <f t="shared" si="34"/>
        <v>2556495.6076147733</v>
      </c>
      <c r="V348" s="91"/>
      <c r="X348" s="110"/>
      <c r="Y348" s="64"/>
      <c r="Z348" s="64"/>
      <c r="AA348" s="57">
        <f>+[7]Err!$D464</f>
        <v>425574.070449255</v>
      </c>
      <c r="AB348" s="57">
        <f>+[8]Err!$D428</f>
        <v>3100.8013904098598</v>
      </c>
      <c r="AC348" s="103">
        <f t="shared" si="35"/>
        <v>1319620.6693714336</v>
      </c>
      <c r="AD348" s="103"/>
      <c r="AF348" s="96"/>
      <c r="AG348" s="96"/>
      <c r="AH348" s="112">
        <f t="shared" si="32"/>
        <v>4716968.7600595783</v>
      </c>
      <c r="AI348" s="128"/>
      <c r="AK348" s="51"/>
      <c r="AM348" s="51">
        <f>+'[9]Commercial Sales Model'!$Q392</f>
        <v>6401271.3147068052</v>
      </c>
      <c r="AN348" s="52"/>
    </row>
    <row r="349" spans="1:40" x14ac:dyDescent="0.3">
      <c r="A349" s="2">
        <v>2038</v>
      </c>
      <c r="B349" s="2">
        <v>8</v>
      </c>
      <c r="C349" s="58"/>
      <c r="D349" s="58"/>
      <c r="E349" s="103">
        <f>+[2]Err!D465</f>
        <v>13400.437537694201</v>
      </c>
      <c r="F349" s="60"/>
      <c r="H349" s="83"/>
      <c r="I349" s="78"/>
      <c r="J349" s="78"/>
      <c r="K349" s="70">
        <f>+[3]Err!$D465</f>
        <v>1760.81402559056</v>
      </c>
      <c r="L349" s="84">
        <f>+[4]Err!$D465</f>
        <v>481565.72590589599</v>
      </c>
      <c r="M349" s="85">
        <f t="shared" si="33"/>
        <v>847947.68441880099</v>
      </c>
      <c r="N349" s="73"/>
      <c r="P349" s="102"/>
      <c r="Q349" s="96"/>
      <c r="R349" s="96"/>
      <c r="S349" s="112">
        <f>+[5]Err!$D465</f>
        <v>24967.8582708141</v>
      </c>
      <c r="T349" s="90">
        <f>+[6]Err!$D441</f>
        <v>104417.47516721299</v>
      </c>
      <c r="U349" s="112">
        <f t="shared" si="34"/>
        <v>2607080.7209712248</v>
      </c>
      <c r="V349" s="91"/>
      <c r="X349" s="110"/>
      <c r="Y349" s="64"/>
      <c r="Z349" s="64"/>
      <c r="AA349" s="57">
        <f>+[7]Err!$D465</f>
        <v>432138.20313042903</v>
      </c>
      <c r="AB349" s="57">
        <f>+[8]Err!$D429</f>
        <v>3104.4507010022098</v>
      </c>
      <c r="AC349" s="103">
        <f t="shared" si="35"/>
        <v>1341551.7476380959</v>
      </c>
      <c r="AD349" s="103"/>
      <c r="AF349" s="96"/>
      <c r="AG349" s="96"/>
      <c r="AH349" s="112">
        <f t="shared" si="32"/>
        <v>4809980.5905658165</v>
      </c>
      <c r="AI349" s="128"/>
      <c r="AK349" s="51"/>
      <c r="AM349" s="51">
        <f>+'[9]Commercial Sales Model'!$Q393</f>
        <v>6529567.3719377499</v>
      </c>
      <c r="AN349" s="52"/>
    </row>
    <row r="350" spans="1:40" x14ac:dyDescent="0.3">
      <c r="A350" s="2">
        <v>2038</v>
      </c>
      <c r="B350" s="2">
        <v>9</v>
      </c>
      <c r="C350" s="58"/>
      <c r="D350" s="58"/>
      <c r="E350" s="103">
        <f>+[2]Err!D466</f>
        <v>13439.669720915001</v>
      </c>
      <c r="F350" s="60"/>
      <c r="H350" s="83"/>
      <c r="I350" s="78"/>
      <c r="J350" s="78"/>
      <c r="K350" s="70">
        <f>+[3]Err!$D466</f>
        <v>1716.0423272948501</v>
      </c>
      <c r="L350" s="84">
        <f>+[4]Err!$D466</f>
        <v>481708.48161839502</v>
      </c>
      <c r="M350" s="85">
        <f t="shared" si="33"/>
        <v>826632.14387409913</v>
      </c>
      <c r="N350" s="73"/>
      <c r="P350" s="102"/>
      <c r="Q350" s="96"/>
      <c r="R350" s="96"/>
      <c r="S350" s="112">
        <f>+[5]Err!$D466</f>
        <v>24541.561564773001</v>
      </c>
      <c r="T350" s="90">
        <f>+[6]Err!$D442</f>
        <v>104425.556486235</v>
      </c>
      <c r="U350" s="112">
        <f t="shared" si="34"/>
        <v>2562766.2234426169</v>
      </c>
      <c r="V350" s="91"/>
      <c r="X350" s="110"/>
      <c r="Y350" s="64"/>
      <c r="Z350" s="64"/>
      <c r="AA350" s="57">
        <f>+[7]Err!$D466</f>
        <v>428327.170073035</v>
      </c>
      <c r="AB350" s="57">
        <f>+[8]Err!$D430</f>
        <v>3099.5504817521401</v>
      </c>
      <c r="AC350" s="103">
        <f t="shared" si="35"/>
        <v>1327621.6863474064</v>
      </c>
      <c r="AD350" s="103"/>
      <c r="AF350" s="96"/>
      <c r="AG350" s="96"/>
      <c r="AH350" s="112">
        <f t="shared" si="32"/>
        <v>4730459.7233850379</v>
      </c>
      <c r="AI350" s="128"/>
      <c r="AK350" s="51"/>
      <c r="AM350" s="51">
        <f>+'[9]Commercial Sales Model'!$Q394</f>
        <v>6428021.1521790056</v>
      </c>
      <c r="AN350" s="52"/>
    </row>
    <row r="351" spans="1:40" x14ac:dyDescent="0.3">
      <c r="A351" s="2">
        <v>2038</v>
      </c>
      <c r="B351" s="2">
        <v>10</v>
      </c>
      <c r="C351" s="58"/>
      <c r="D351" s="58"/>
      <c r="E351" s="103">
        <f>+[2]Err!D467</f>
        <v>13342.340151097</v>
      </c>
      <c r="F351" s="60"/>
      <c r="H351" s="83"/>
      <c r="I351" s="78"/>
      <c r="J351" s="78"/>
      <c r="K351" s="70">
        <f>+[3]Err!$D467</f>
        <v>1630.00955252055</v>
      </c>
      <c r="L351" s="84">
        <f>+[4]Err!$D467</f>
        <v>481838.32426621398</v>
      </c>
      <c r="M351" s="85">
        <f t="shared" si="33"/>
        <v>785401.07132442307</v>
      </c>
      <c r="N351" s="73"/>
      <c r="P351" s="102"/>
      <c r="Q351" s="96"/>
      <c r="R351" s="96"/>
      <c r="S351" s="112">
        <f>+[5]Err!$D467</f>
        <v>23492.853514355898</v>
      </c>
      <c r="T351" s="90">
        <f>+[6]Err!$D443</f>
        <v>104429.625799495</v>
      </c>
      <c r="U351" s="112">
        <f t="shared" si="34"/>
        <v>2453349.9014665373</v>
      </c>
      <c r="V351" s="91"/>
      <c r="X351" s="110"/>
      <c r="Y351" s="64"/>
      <c r="Z351" s="64"/>
      <c r="AA351" s="57">
        <f>+[7]Err!$D467</f>
        <v>415083.172701145</v>
      </c>
      <c r="AB351" s="57">
        <f>+[8]Err!$D431</f>
        <v>3094.0821311139998</v>
      </c>
      <c r="AC351" s="103">
        <f t="shared" si="35"/>
        <v>1284301.4275807193</v>
      </c>
      <c r="AD351" s="103"/>
      <c r="AF351" s="96"/>
      <c r="AG351" s="96"/>
      <c r="AH351" s="112">
        <f t="shared" si="32"/>
        <v>4536394.7405227767</v>
      </c>
      <c r="AI351" s="128"/>
      <c r="AK351" s="51"/>
      <c r="AM351" s="51">
        <f>+'[9]Commercial Sales Model'!$Q395</f>
        <v>6168905.1080726692</v>
      </c>
      <c r="AN351" s="52"/>
    </row>
    <row r="352" spans="1:40" x14ac:dyDescent="0.3">
      <c r="A352" s="2">
        <v>2038</v>
      </c>
      <c r="B352" s="2">
        <v>11</v>
      </c>
      <c r="C352" s="58"/>
      <c r="D352" s="58"/>
      <c r="E352" s="103">
        <f>+[2]Err!D468</f>
        <v>13427.487483290901</v>
      </c>
      <c r="F352" s="60"/>
      <c r="H352" s="83"/>
      <c r="I352" s="78"/>
      <c r="J352" s="78"/>
      <c r="K352" s="70">
        <f>+[3]Err!$D468</f>
        <v>1498.6604179297899</v>
      </c>
      <c r="L352" s="84">
        <f>+[4]Err!$D468</f>
        <v>481999.357256093</v>
      </c>
      <c r="M352" s="85">
        <f t="shared" si="33"/>
        <v>722353.35818730644</v>
      </c>
      <c r="N352" s="73"/>
      <c r="P352" s="102"/>
      <c r="Q352" s="96"/>
      <c r="R352" s="96"/>
      <c r="S352" s="112">
        <f>+[5]Err!$D468</f>
        <v>21875.2504508079</v>
      </c>
      <c r="T352" s="90">
        <f>+[6]Err!$D444</f>
        <v>104443.074593885</v>
      </c>
      <c r="U352" s="112">
        <f t="shared" si="34"/>
        <v>2284718.4145936458</v>
      </c>
      <c r="V352" s="91"/>
      <c r="X352" s="110"/>
      <c r="Y352" s="64"/>
      <c r="Z352" s="64"/>
      <c r="AA352" s="57">
        <f>+[7]Err!$D468</f>
        <v>394886.90341787902</v>
      </c>
      <c r="AB352" s="57">
        <f>+[8]Err!$D432</f>
        <v>3090.9466328100898</v>
      </c>
      <c r="AC352" s="103">
        <f t="shared" si="35"/>
        <v>1220574.3444602964</v>
      </c>
      <c r="AD352" s="103"/>
      <c r="AF352" s="96"/>
      <c r="AG352" s="96"/>
      <c r="AH352" s="112">
        <f t="shared" si="32"/>
        <v>4241073.6047245394</v>
      </c>
      <c r="AI352" s="128"/>
      <c r="AK352" s="51"/>
      <c r="AM352" s="51">
        <f>+'[9]Commercial Sales Model'!$Q396</f>
        <v>5773147.0957634589</v>
      </c>
      <c r="AN352" s="52"/>
    </row>
    <row r="353" spans="1:40" x14ac:dyDescent="0.3">
      <c r="A353" s="2">
        <v>2038</v>
      </c>
      <c r="B353" s="2">
        <v>12</v>
      </c>
      <c r="C353" s="58"/>
      <c r="D353" s="58"/>
      <c r="E353" s="103">
        <f>+[2]Err!D469</f>
        <v>13475.947132866801</v>
      </c>
      <c r="F353" s="60">
        <f>SUM(E342:E353)</f>
        <v>160899.9426565844</v>
      </c>
      <c r="H353" s="83"/>
      <c r="I353" s="78"/>
      <c r="J353" s="78"/>
      <c r="K353" s="70">
        <f>+[3]Err!$D469</f>
        <v>1442.0093700719599</v>
      </c>
      <c r="L353" s="84">
        <f>+[4]Err!$D469</f>
        <v>482163.32287965697</v>
      </c>
      <c r="M353" s="85">
        <f t="shared" si="33"/>
        <v>695284.02949749725</v>
      </c>
      <c r="N353" s="73">
        <f>SUM(M342:M353)</f>
        <v>8936346.4547486641</v>
      </c>
      <c r="P353" s="102"/>
      <c r="Q353" s="96"/>
      <c r="R353" s="96"/>
      <c r="S353" s="112">
        <f>+[5]Err!$D469</f>
        <v>21533.8539223566</v>
      </c>
      <c r="T353" s="90">
        <f>+[6]Err!$D445</f>
        <v>104458.24491773</v>
      </c>
      <c r="U353" s="112">
        <f t="shared" si="34"/>
        <v>2249388.5870441464</v>
      </c>
      <c r="V353" s="91">
        <f>SUM(U342:U353)</f>
        <v>28063197.478649709</v>
      </c>
      <c r="X353" s="110"/>
      <c r="Y353" s="64"/>
      <c r="Z353" s="64"/>
      <c r="AA353" s="57">
        <f>+[7]Err!$D469</f>
        <v>392950.72171129298</v>
      </c>
      <c r="AB353" s="57">
        <f>+[8]Err!$D433</f>
        <v>3087.0270366004302</v>
      </c>
      <c r="AC353" s="103">
        <f t="shared" si="35"/>
        <v>1213049.5019744132</v>
      </c>
      <c r="AD353" s="103">
        <f>SUM(AC342:AC353)</f>
        <v>14805972.714231884</v>
      </c>
      <c r="AF353" s="96"/>
      <c r="AG353" s="96"/>
      <c r="AH353" s="112">
        <f t="shared" si="32"/>
        <v>4171198.0656489236</v>
      </c>
      <c r="AI353" s="128">
        <f>SUM(AH342:AH353)</f>
        <v>51966416.590286843</v>
      </c>
      <c r="AK353" s="51"/>
      <c r="AM353" s="51">
        <f>+'[9]Commercial Sales Model'!$Q397</f>
        <v>5708769.940926047</v>
      </c>
      <c r="AN353" s="52">
        <f>SUM(AM342:AM353)</f>
        <v>70560870.785808057</v>
      </c>
    </row>
    <row r="354" spans="1:40" x14ac:dyDescent="0.3">
      <c r="A354" s="2">
        <v>2039</v>
      </c>
      <c r="B354" s="2">
        <v>1</v>
      </c>
      <c r="C354" s="58"/>
      <c r="D354" s="58"/>
      <c r="E354" s="103">
        <f>+[2]Err!D470</f>
        <v>13383.7972940898</v>
      </c>
      <c r="F354" s="61">
        <f>+F353/F341-1</f>
        <v>-4.1716363696764347E-10</v>
      </c>
      <c r="H354" s="83"/>
      <c r="I354" s="78"/>
      <c r="J354" s="78"/>
      <c r="K354" s="70">
        <f>+[3]Err!$D470</f>
        <v>1397.70311480906</v>
      </c>
      <c r="L354" s="84">
        <f>+[4]Err!$D470</f>
        <v>482344.908481855</v>
      </c>
      <c r="M354" s="85">
        <f t="shared" si="33"/>
        <v>674174.98099737975</v>
      </c>
      <c r="N354" s="74">
        <f>+N353/N341-1</f>
        <v>8.9919216859453144E-3</v>
      </c>
      <c r="P354" s="102"/>
      <c r="Q354" s="96"/>
      <c r="R354" s="96"/>
      <c r="S354" s="112">
        <f>+[5]Err!$D470</f>
        <v>20387.305679329798</v>
      </c>
      <c r="T354" s="90">
        <f>+[6]Err!$D446</f>
        <v>104475.31514311901</v>
      </c>
      <c r="U354" s="112">
        <f t="shared" si="34"/>
        <v>2129970.1857670806</v>
      </c>
      <c r="V354" s="92">
        <f>+V353/V341-1</f>
        <v>3.8780634038129147E-3</v>
      </c>
      <c r="X354" s="110"/>
      <c r="Y354" s="64"/>
      <c r="Z354" s="64"/>
      <c r="AA354" s="57">
        <f>+[7]Err!$D470</f>
        <v>374732.70660629298</v>
      </c>
      <c r="AB354" s="57">
        <f>+[8]Err!$D434</f>
        <v>3075.5177735686598</v>
      </c>
      <c r="AC354" s="103">
        <f t="shared" si="35"/>
        <v>1152497.0995051439</v>
      </c>
      <c r="AD354" s="103">
        <f>+AD353/AD341-1</f>
        <v>2.0886525578758253E-3</v>
      </c>
      <c r="AF354" s="96"/>
      <c r="AG354" s="96"/>
      <c r="AH354" s="112">
        <f t="shared" si="32"/>
        <v>3970026.0635636942</v>
      </c>
      <c r="AI354" s="129">
        <f>+AI353/AI341-1</f>
        <v>4.2303358435851202E-3</v>
      </c>
      <c r="AK354" s="51"/>
      <c r="AM354" s="51">
        <f>+'[9]Commercial Sales Model'!$Q398</f>
        <v>5442980.2579601863</v>
      </c>
      <c r="AN354" s="3">
        <f>+AN353/AN341-1</f>
        <v>1.4874441658086601E-2</v>
      </c>
    </row>
    <row r="355" spans="1:40" x14ac:dyDescent="0.3">
      <c r="A355" s="2">
        <v>2039</v>
      </c>
      <c r="B355" s="2">
        <v>2</v>
      </c>
      <c r="C355" s="58"/>
      <c r="D355" s="58"/>
      <c r="E355" s="103">
        <f>+[2]Err!D471</f>
        <v>13316.520618233801</v>
      </c>
      <c r="F355" s="60"/>
      <c r="H355" s="83"/>
      <c r="I355" s="78"/>
      <c r="J355" s="78"/>
      <c r="K355" s="70">
        <f>+[3]Err!$D471</f>
        <v>1387.2276484106301</v>
      </c>
      <c r="L355" s="84">
        <f>+[4]Err!$D471</f>
        <v>482483.13222456002</v>
      </c>
      <c r="M355" s="85">
        <f t="shared" si="33"/>
        <v>669313.94091367151</v>
      </c>
      <c r="N355" s="78"/>
      <c r="P355" s="102"/>
      <c r="Q355" s="96"/>
      <c r="R355" s="96"/>
      <c r="S355" s="112">
        <f>+[5]Err!$D471</f>
        <v>20273.228057101798</v>
      </c>
      <c r="T355" s="90">
        <f>+[6]Err!$D447</f>
        <v>104487.53708966001</v>
      </c>
      <c r="U355" s="112">
        <f t="shared" si="34"/>
        <v>2118299.66854356</v>
      </c>
      <c r="V355" s="91"/>
      <c r="X355" s="110"/>
      <c r="Y355" s="64"/>
      <c r="Z355" s="64"/>
      <c r="AA355" s="57">
        <f>+[7]Err!$D471</f>
        <v>372016.36521615199</v>
      </c>
      <c r="AB355" s="57">
        <f>+[8]Err!$D435</f>
        <v>3075.1673586212501</v>
      </c>
      <c r="AC355" s="103">
        <f t="shared" si="35"/>
        <v>1144012.5831856325</v>
      </c>
      <c r="AD355" s="103"/>
      <c r="AF355" s="96"/>
      <c r="AG355" s="96"/>
      <c r="AH355" s="112">
        <f t="shared" si="32"/>
        <v>3944942.7132610977</v>
      </c>
      <c r="AI355" s="128"/>
      <c r="AK355" s="51"/>
      <c r="AM355" s="51">
        <f>+'[9]Commercial Sales Model'!$Q399</f>
        <v>5399580.0318006156</v>
      </c>
      <c r="AN355" s="52"/>
    </row>
    <row r="356" spans="1:40" x14ac:dyDescent="0.3">
      <c r="A356" s="2">
        <v>2039</v>
      </c>
      <c r="B356" s="2">
        <v>3</v>
      </c>
      <c r="C356" s="58"/>
      <c r="D356" s="58"/>
      <c r="E356" s="103">
        <f>+[2]Err!D472</f>
        <v>13486.303292595599</v>
      </c>
      <c r="F356" s="60"/>
      <c r="H356" s="83"/>
      <c r="I356" s="78"/>
      <c r="J356" s="78"/>
      <c r="K356" s="70">
        <f>+[3]Err!$D472</f>
        <v>1410.2082765779001</v>
      </c>
      <c r="L356" s="84">
        <f>+[4]Err!$D472</f>
        <v>482610.219016633</v>
      </c>
      <c r="M356" s="85">
        <f t="shared" si="33"/>
        <v>680580.92521832895</v>
      </c>
      <c r="N356" s="78"/>
      <c r="P356" s="102"/>
      <c r="Q356" s="96"/>
      <c r="R356" s="96"/>
      <c r="S356" s="112">
        <f>+[5]Err!$D472</f>
        <v>20559.005881127399</v>
      </c>
      <c r="T356" s="90">
        <f>+[6]Err!$D448</f>
        <v>104497.429007286</v>
      </c>
      <c r="U356" s="112">
        <f t="shared" si="34"/>
        <v>2148363.2575234855</v>
      </c>
      <c r="V356" s="91"/>
      <c r="X356" s="110"/>
      <c r="Y356" s="64"/>
      <c r="Z356" s="64"/>
      <c r="AA356" s="57">
        <f>+[7]Err!$D472</f>
        <v>374838.322749621</v>
      </c>
      <c r="AB356" s="57">
        <f>+[8]Err!$D436</f>
        <v>3069.7341044858699</v>
      </c>
      <c r="AC356" s="103">
        <f t="shared" si="35"/>
        <v>1150653.9830127934</v>
      </c>
      <c r="AD356" s="103"/>
      <c r="AF356" s="96"/>
      <c r="AG356" s="96"/>
      <c r="AH356" s="112">
        <f t="shared" si="32"/>
        <v>3993084.4690472037</v>
      </c>
      <c r="AI356" s="128"/>
      <c r="AK356" s="51"/>
      <c r="AM356" s="51">
        <f>+'[9]Commercial Sales Model'!$Q400</f>
        <v>5464345.1430919347</v>
      </c>
      <c r="AN356" s="52"/>
    </row>
    <row r="357" spans="1:40" x14ac:dyDescent="0.3">
      <c r="A357" s="2">
        <v>2039</v>
      </c>
      <c r="B357" s="2">
        <v>4</v>
      </c>
      <c r="C357" s="58"/>
      <c r="D357" s="58"/>
      <c r="E357" s="103">
        <f>+[2]Err!D473</f>
        <v>13245.580541396699</v>
      </c>
      <c r="F357" s="60"/>
      <c r="H357" s="83"/>
      <c r="I357" s="78"/>
      <c r="J357" s="78"/>
      <c r="K357" s="70">
        <f>+[3]Err!$D473</f>
        <v>1448.6666531634401</v>
      </c>
      <c r="L357" s="84">
        <f>+[4]Err!$D473</f>
        <v>482735.87775095599</v>
      </c>
      <c r="M357" s="85">
        <f t="shared" si="33"/>
        <v>699323.36838339292</v>
      </c>
      <c r="N357" s="78"/>
      <c r="P357" s="102"/>
      <c r="Q357" s="96"/>
      <c r="R357" s="96"/>
      <c r="S357" s="112">
        <f>+[5]Err!$D473</f>
        <v>21114.550079167399</v>
      </c>
      <c r="T357" s="90">
        <f>+[6]Err!$D449</f>
        <v>104510.44669804101</v>
      </c>
      <c r="U357" s="112">
        <f t="shared" si="34"/>
        <v>2206691.0606019422</v>
      </c>
      <c r="V357" s="91"/>
      <c r="X357" s="110"/>
      <c r="Y357" s="64"/>
      <c r="Z357" s="64"/>
      <c r="AA357" s="57">
        <f>+[7]Err!$D473</f>
        <v>381928.74151336</v>
      </c>
      <c r="AB357" s="57">
        <f>+[8]Err!$D437</f>
        <v>3068.9236809467802</v>
      </c>
      <c r="AC357" s="103">
        <f t="shared" si="35"/>
        <v>1172110.1592645522</v>
      </c>
      <c r="AD357" s="103"/>
      <c r="AF357" s="96"/>
      <c r="AG357" s="96"/>
      <c r="AH357" s="112">
        <f t="shared" si="32"/>
        <v>4091370.1687912839</v>
      </c>
      <c r="AI357" s="128"/>
      <c r="AK357" s="51"/>
      <c r="AM357" s="51">
        <f>+'[9]Commercial Sales Model'!$Q401</f>
        <v>5599237.1662652651</v>
      </c>
      <c r="AN357" s="52"/>
    </row>
    <row r="358" spans="1:40" x14ac:dyDescent="0.3">
      <c r="A358" s="2">
        <v>2039</v>
      </c>
      <c r="B358" s="2">
        <v>5</v>
      </c>
      <c r="C358" s="58"/>
      <c r="D358" s="58"/>
      <c r="E358" s="103">
        <f>+[2]Err!D474</f>
        <v>13511.1426498575</v>
      </c>
      <c r="F358" s="60"/>
      <c r="H358" s="83"/>
      <c r="I358" s="78"/>
      <c r="J358" s="78"/>
      <c r="K358" s="70">
        <f>+[3]Err!$D474</f>
        <v>1546.6453389350299</v>
      </c>
      <c r="L358" s="84">
        <f>+[4]Err!$D474</f>
        <v>482866.907761927</v>
      </c>
      <c r="M358" s="85">
        <f t="shared" si="33"/>
        <v>746823.85221595538</v>
      </c>
      <c r="N358" s="78"/>
      <c r="P358" s="102"/>
      <c r="Q358" s="96"/>
      <c r="R358" s="96"/>
      <c r="S358" s="112">
        <f>+[5]Err!$D474</f>
        <v>22293.6021124744</v>
      </c>
      <c r="T358" s="90">
        <f>+[6]Err!$D450</f>
        <v>104517.173118769</v>
      </c>
      <c r="U358" s="112">
        <f t="shared" si="34"/>
        <v>2330064.2714304412</v>
      </c>
      <c r="V358" s="91"/>
      <c r="X358" s="110"/>
      <c r="Y358" s="64"/>
      <c r="Z358" s="64"/>
      <c r="AA358" s="57">
        <f>+[7]Err!$D474</f>
        <v>396573.16676519997</v>
      </c>
      <c r="AB358" s="57">
        <f>+[8]Err!$D438</f>
        <v>3073.2215392594298</v>
      </c>
      <c r="AC358" s="103">
        <f t="shared" si="35"/>
        <v>1218757.1979951344</v>
      </c>
      <c r="AD358" s="103"/>
      <c r="AF358" s="96"/>
      <c r="AG358" s="96"/>
      <c r="AH358" s="112">
        <f t="shared" si="32"/>
        <v>4309156.4642913882</v>
      </c>
      <c r="AI358" s="128"/>
      <c r="AK358" s="51"/>
      <c r="AM358" s="51">
        <f>+'[9]Commercial Sales Model'!$Q402</f>
        <v>5901696.3126941109</v>
      </c>
      <c r="AN358" s="52"/>
    </row>
    <row r="359" spans="1:40" x14ac:dyDescent="0.3">
      <c r="A359" s="2">
        <v>2039</v>
      </c>
      <c r="B359" s="2">
        <v>6</v>
      </c>
      <c r="C359" s="58"/>
      <c r="D359" s="58"/>
      <c r="E359" s="103">
        <f>+[2]Err!D475</f>
        <v>13386.518503163399</v>
      </c>
      <c r="F359" s="60"/>
      <c r="H359" s="83"/>
      <c r="I359" s="78"/>
      <c r="J359" s="78"/>
      <c r="K359" s="70">
        <f>+[3]Err!$D475</f>
        <v>1658.8359288265799</v>
      </c>
      <c r="L359" s="84">
        <f>+[4]Err!$D475</f>
        <v>483004.00076696801</v>
      </c>
      <c r="M359" s="85">
        <f t="shared" si="33"/>
        <v>801224.39023922756</v>
      </c>
      <c r="N359" s="78"/>
      <c r="P359" s="102"/>
      <c r="Q359" s="96"/>
      <c r="R359" s="96"/>
      <c r="S359" s="112">
        <f>+[5]Err!$D475</f>
        <v>23646.782611404498</v>
      </c>
      <c r="T359" s="90">
        <f>+[6]Err!$D451</f>
        <v>104522.974051611</v>
      </c>
      <c r="U359" s="112">
        <f t="shared" si="34"/>
        <v>2471632.0452959184</v>
      </c>
      <c r="V359" s="91"/>
      <c r="X359" s="110"/>
      <c r="Y359" s="64"/>
      <c r="Z359" s="64"/>
      <c r="AA359" s="57">
        <f>+[7]Err!$D475</f>
        <v>414527.44987113698</v>
      </c>
      <c r="AB359" s="57">
        <f>+[8]Err!$D439</f>
        <v>3084.2020071111301</v>
      </c>
      <c r="AC359" s="103">
        <f t="shared" si="35"/>
        <v>1278486.3928952191</v>
      </c>
      <c r="AD359" s="103"/>
      <c r="AF359" s="96"/>
      <c r="AG359" s="96"/>
      <c r="AH359" s="112">
        <f t="shared" si="32"/>
        <v>4564729.3469335278</v>
      </c>
      <c r="AI359" s="128"/>
      <c r="AK359" s="51"/>
      <c r="AM359" s="51">
        <f>+'[9]Commercial Sales Model'!$Q403</f>
        <v>6253703.3553728769</v>
      </c>
      <c r="AN359" s="52"/>
    </row>
    <row r="360" spans="1:40" x14ac:dyDescent="0.3">
      <c r="A360" s="2">
        <v>2039</v>
      </c>
      <c r="B360" s="2">
        <v>7</v>
      </c>
      <c r="C360" s="58"/>
      <c r="D360" s="58"/>
      <c r="E360" s="103">
        <f>+[2]Err!D476</f>
        <v>13484.1977102077</v>
      </c>
      <c r="F360" s="60"/>
      <c r="H360" s="83"/>
      <c r="I360" s="78"/>
      <c r="J360" s="78"/>
      <c r="K360" s="70">
        <f>+[3]Err!$D476</f>
        <v>1726.3343953322201</v>
      </c>
      <c r="L360" s="84">
        <f>+[4]Err!$D476</f>
        <v>483133.49572136899</v>
      </c>
      <c r="M360" s="85">
        <f t="shared" si="33"/>
        <v>834049.9712008913</v>
      </c>
      <c r="N360" s="78"/>
      <c r="P360" s="102"/>
      <c r="Q360" s="96"/>
      <c r="R360" s="96"/>
      <c r="S360" s="112">
        <f>+[5]Err!$D476</f>
        <v>24543.016003659501</v>
      </c>
      <c r="T360" s="90">
        <f>+[6]Err!$D452</f>
        <v>104528.69660394</v>
      </c>
      <c r="U360" s="112">
        <f t="shared" si="34"/>
        <v>2565449.4735921677</v>
      </c>
      <c r="V360" s="91"/>
      <c r="X360" s="110"/>
      <c r="Y360" s="64"/>
      <c r="Z360" s="64"/>
      <c r="AA360" s="57">
        <f>+[7]Err!$D476</f>
        <v>427218.12958328601</v>
      </c>
      <c r="AB360" s="57">
        <f>+[8]Err!$D440</f>
        <v>3093.9368245218302</v>
      </c>
      <c r="AC360" s="103">
        <f t="shared" si="35"/>
        <v>1321785.9032210677</v>
      </c>
      <c r="AD360" s="103"/>
      <c r="AF360" s="96"/>
      <c r="AG360" s="96"/>
      <c r="AH360" s="112">
        <f t="shared" si="32"/>
        <v>4734769.5457243351</v>
      </c>
      <c r="AI360" s="128"/>
      <c r="AK360" s="51"/>
      <c r="AM360" s="51">
        <f>+'[9]Commercial Sales Model'!$Q404</f>
        <v>6492362.3863702351</v>
      </c>
      <c r="AN360" s="52"/>
    </row>
    <row r="361" spans="1:40" x14ac:dyDescent="0.3">
      <c r="A361" s="2">
        <v>2039</v>
      </c>
      <c r="B361" s="2">
        <v>8</v>
      </c>
      <c r="C361" s="58"/>
      <c r="D361" s="58"/>
      <c r="E361" s="103">
        <f>+[2]Err!D477</f>
        <v>13400.437535361099</v>
      </c>
      <c r="F361" s="60"/>
      <c r="H361" s="83"/>
      <c r="I361" s="78"/>
      <c r="J361" s="78"/>
      <c r="K361" s="70">
        <f>+[3]Err!$D477</f>
        <v>1768.5070641073</v>
      </c>
      <c r="L361" s="84">
        <f>+[4]Err!$D477</f>
        <v>483277.88562561799</v>
      </c>
      <c r="M361" s="85">
        <f t="shared" si="33"/>
        <v>854680.35465574521</v>
      </c>
      <c r="N361" s="78"/>
      <c r="P361" s="102"/>
      <c r="Q361" s="96"/>
      <c r="R361" s="96"/>
      <c r="S361" s="112">
        <f>+[5]Err!$D477</f>
        <v>25025.221586663502</v>
      </c>
      <c r="T361" s="90">
        <f>+[6]Err!$D453</f>
        <v>104534.058665358</v>
      </c>
      <c r="U361" s="112">
        <f t="shared" si="34"/>
        <v>2615987.9814538662</v>
      </c>
      <c r="V361" s="91"/>
      <c r="X361" s="110"/>
      <c r="Y361" s="64"/>
      <c r="Z361" s="64"/>
      <c r="AA361" s="57">
        <f>+[7]Err!$D477</f>
        <v>433771.83329286502</v>
      </c>
      <c r="AB361" s="57">
        <f>+[8]Err!$D441</f>
        <v>3097.5767881319998</v>
      </c>
      <c r="AC361" s="103">
        <f t="shared" si="35"/>
        <v>1343641.5621534421</v>
      </c>
      <c r="AD361" s="103"/>
      <c r="AF361" s="96"/>
      <c r="AG361" s="96"/>
      <c r="AH361" s="112">
        <f t="shared" si="32"/>
        <v>4827710.3357984154</v>
      </c>
      <c r="AI361" s="128"/>
      <c r="AK361" s="51"/>
      <c r="AM361" s="51">
        <f>+'[9]Commercial Sales Model'!$Q405</f>
        <v>6621866.2930273153</v>
      </c>
      <c r="AN361" s="52"/>
    </row>
    <row r="362" spans="1:40" x14ac:dyDescent="0.3">
      <c r="A362" s="2">
        <v>2039</v>
      </c>
      <c r="B362" s="2">
        <v>9</v>
      </c>
      <c r="C362" s="58"/>
      <c r="D362" s="58"/>
      <c r="E362" s="103">
        <f>+[2]Err!D478</f>
        <v>13439.6697187179</v>
      </c>
      <c r="F362" s="60"/>
      <c r="H362" s="83"/>
      <c r="I362" s="78"/>
      <c r="J362" s="78"/>
      <c r="K362" s="70">
        <f>+[3]Err!$D478</f>
        <v>1723.7168560111299</v>
      </c>
      <c r="L362" s="84">
        <f>+[4]Err!$D478</f>
        <v>483421.57044044801</v>
      </c>
      <c r="M362" s="85">
        <f t="shared" si="33"/>
        <v>833281.90952757199</v>
      </c>
      <c r="N362" s="78"/>
      <c r="P362" s="102"/>
      <c r="Q362" s="96"/>
      <c r="R362" s="96"/>
      <c r="S362" s="112">
        <f>+[5]Err!$D478</f>
        <v>24598.7868618762</v>
      </c>
      <c r="T362" s="90">
        <f>+[6]Err!$D454</f>
        <v>104541.068148481</v>
      </c>
      <c r="U362" s="112">
        <f t="shared" si="34"/>
        <v>2571583.4536973592</v>
      </c>
      <c r="V362" s="91"/>
      <c r="X362" s="110"/>
      <c r="Y362" s="64"/>
      <c r="Z362" s="64"/>
      <c r="AA362" s="57">
        <f>+[7]Err!$D478</f>
        <v>429956.86964702199</v>
      </c>
      <c r="AB362" s="57">
        <f>+[8]Err!$D442</f>
        <v>3092.6861524173901</v>
      </c>
      <c r="AC362" s="103">
        <f t="shared" si="35"/>
        <v>1329721.6568940738</v>
      </c>
      <c r="AD362" s="103"/>
      <c r="AF362" s="96"/>
      <c r="AG362" s="96"/>
      <c r="AH362" s="112">
        <f t="shared" si="32"/>
        <v>4748026.689837723</v>
      </c>
      <c r="AI362" s="128"/>
      <c r="AK362" s="51"/>
      <c r="AM362" s="51">
        <f>+'[9]Commercial Sales Model'!$Q406</f>
        <v>6519194.5977582652</v>
      </c>
      <c r="AN362" s="52"/>
    </row>
    <row r="363" spans="1:40" x14ac:dyDescent="0.3">
      <c r="A363" s="2">
        <v>2039</v>
      </c>
      <c r="B363" s="2">
        <v>10</v>
      </c>
      <c r="C363" s="58"/>
      <c r="D363" s="58"/>
      <c r="E363" s="103">
        <f>+[2]Err!D479</f>
        <v>13342.3401490491</v>
      </c>
      <c r="F363" s="60"/>
      <c r="H363" s="83"/>
      <c r="I363" s="78"/>
      <c r="J363" s="78"/>
      <c r="K363" s="70">
        <f>+[3]Err!$D479</f>
        <v>1637.7549300655101</v>
      </c>
      <c r="L363" s="84">
        <f>+[4]Err!$D479</f>
        <v>483568.64116523002</v>
      </c>
      <c r="M363" s="85">
        <f t="shared" si="33"/>
        <v>791966.92609343503</v>
      </c>
      <c r="N363" s="78"/>
      <c r="P363" s="102"/>
      <c r="Q363" s="96"/>
      <c r="R363" s="96"/>
      <c r="S363" s="112">
        <f>+[5]Err!$D479</f>
        <v>23550.607097354001</v>
      </c>
      <c r="T363" s="90">
        <f>+[6]Err!$D455</f>
        <v>104541.995081877</v>
      </c>
      <c r="U363" s="112">
        <f t="shared" si="34"/>
        <v>2462027.4513467993</v>
      </c>
      <c r="V363" s="91"/>
      <c r="X363" s="110"/>
      <c r="Y363" s="64"/>
      <c r="Z363" s="64"/>
      <c r="AA363" s="57">
        <f>+[7]Err!$D479</f>
        <v>416727.91714761499</v>
      </c>
      <c r="AB363" s="57">
        <f>+[8]Err!$D443</f>
        <v>3087.2286472805699</v>
      </c>
      <c r="AC363" s="103">
        <f t="shared" si="35"/>
        <v>1286534.3639396809</v>
      </c>
      <c r="AD363" s="103"/>
      <c r="AF363" s="96"/>
      <c r="AG363" s="96"/>
      <c r="AH363" s="112">
        <f t="shared" si="32"/>
        <v>4553871.0815289635</v>
      </c>
      <c r="AI363" s="128"/>
      <c r="AK363" s="51"/>
      <c r="AM363" s="51">
        <f>+'[9]Commercial Sales Model'!$Q407</f>
        <v>6257678.3018517504</v>
      </c>
      <c r="AN363" s="52"/>
    </row>
    <row r="364" spans="1:40" x14ac:dyDescent="0.3">
      <c r="A364" s="2">
        <v>2039</v>
      </c>
      <c r="B364" s="2">
        <v>11</v>
      </c>
      <c r="C364" s="58"/>
      <c r="D364" s="58"/>
      <c r="E364" s="103">
        <f>+[2]Err!D480</f>
        <v>13427.4874813557</v>
      </c>
      <c r="F364" s="60"/>
      <c r="H364" s="83"/>
      <c r="I364" s="78"/>
      <c r="J364" s="78"/>
      <c r="K364" s="70">
        <f>+[3]Err!$D480</f>
        <v>1506.21572747043</v>
      </c>
      <c r="L364" s="84">
        <f>+[4]Err!$D480</f>
        <v>483702.28877011599</v>
      </c>
      <c r="M364" s="85">
        <f t="shared" si="33"/>
        <v>728559.99475899234</v>
      </c>
      <c r="N364" s="78"/>
      <c r="P364" s="102"/>
      <c r="Q364" s="96"/>
      <c r="R364" s="96"/>
      <c r="S364" s="112">
        <f>+[5]Err!$D480</f>
        <v>21931.586787429202</v>
      </c>
      <c r="T364" s="90">
        <f>+[6]Err!$D456</f>
        <v>104556.76880504101</v>
      </c>
      <c r="U364" s="112">
        <f t="shared" si="34"/>
        <v>2293095.8492609272</v>
      </c>
      <c r="V364" s="91"/>
      <c r="X364" s="110"/>
      <c r="Y364" s="64"/>
      <c r="Z364" s="64"/>
      <c r="AA364" s="57">
        <f>+[7]Err!$D480</f>
        <v>396491.28659173998</v>
      </c>
      <c r="AB364" s="57">
        <f>+[8]Err!$D444</f>
        <v>3084.0988301913599</v>
      </c>
      <c r="AC364" s="103">
        <f t="shared" si="35"/>
        <v>1222818.3131586525</v>
      </c>
      <c r="AD364" s="103"/>
      <c r="AF364" s="96"/>
      <c r="AG364" s="96"/>
      <c r="AH364" s="112">
        <f t="shared" si="32"/>
        <v>4257901.644659928</v>
      </c>
      <c r="AI364" s="128"/>
      <c r="AK364" s="51"/>
      <c r="AM364" s="51">
        <f>+'[9]Commercial Sales Model'!$Q408</f>
        <v>5856974.7619675202</v>
      </c>
      <c r="AN364" s="52"/>
    </row>
    <row r="365" spans="1:40" x14ac:dyDescent="0.3">
      <c r="A365" s="2">
        <v>2039</v>
      </c>
      <c r="B365" s="2">
        <v>12</v>
      </c>
      <c r="C365" s="58"/>
      <c r="D365" s="58"/>
      <c r="E365" s="103">
        <f>+[2]Err!D481</f>
        <v>13475.9471310432</v>
      </c>
      <c r="F365" s="60">
        <f>SUM(E354:E365)</f>
        <v>160899.9426250715</v>
      </c>
      <c r="H365" s="83"/>
      <c r="I365" s="78"/>
      <c r="J365" s="78"/>
      <c r="K365" s="70">
        <f>+[3]Err!$D481</f>
        <v>1449.37762012453</v>
      </c>
      <c r="L365" s="84">
        <f>+[4]Err!$D481</f>
        <v>483840.57751827402</v>
      </c>
      <c r="M365" s="85">
        <f t="shared" si="33"/>
        <v>701267.70476311422</v>
      </c>
      <c r="N365" s="73">
        <f>SUM(M354:M365)</f>
        <v>9015248.3189677056</v>
      </c>
      <c r="P365" s="102"/>
      <c r="Q365" s="96"/>
      <c r="R365" s="96"/>
      <c r="S365" s="112">
        <f>+[5]Err!$D481</f>
        <v>21588.795445670599</v>
      </c>
      <c r="T365" s="90">
        <f>+[6]Err!$D457</f>
        <v>104573.29721839901</v>
      </c>
      <c r="U365" s="112">
        <f t="shared" si="34"/>
        <v>2257611.5227273302</v>
      </c>
      <c r="V365" s="91">
        <f>SUM(U354:U365)</f>
        <v>28170776.221240874</v>
      </c>
      <c r="X365" s="110"/>
      <c r="Y365" s="64"/>
      <c r="Z365" s="64"/>
      <c r="AA365" s="57">
        <f>+[7]Err!$D481</f>
        <v>394515.38247622398</v>
      </c>
      <c r="AB365" s="57">
        <f>+[8]Err!$D445</f>
        <v>3080.1866547360901</v>
      </c>
      <c r="AC365" s="103">
        <f t="shared" si="35"/>
        <v>1215181.0161913696</v>
      </c>
      <c r="AD365" s="103">
        <f>SUM(AC354:AC365)</f>
        <v>14836200.231416758</v>
      </c>
      <c r="AF365" s="96"/>
      <c r="AG365" s="96"/>
      <c r="AH365" s="112">
        <f t="shared" si="32"/>
        <v>4187536.1908128578</v>
      </c>
      <c r="AI365" s="128">
        <f>SUM(AH354:AH365)</f>
        <v>52183124.714250416</v>
      </c>
      <c r="AK365" s="51"/>
      <c r="AM365" s="51">
        <f>+'[9]Commercial Sales Model'!$Q409</f>
        <v>5791180.4793552859</v>
      </c>
      <c r="AN365" s="52">
        <f>SUM(AM354:AM365)</f>
        <v>71600799.087515354</v>
      </c>
    </row>
    <row r="366" spans="1:40" x14ac:dyDescent="0.3">
      <c r="A366" s="2">
        <v>2040</v>
      </c>
      <c r="B366" s="2">
        <v>1</v>
      </c>
      <c r="C366" s="58"/>
      <c r="D366" s="58"/>
      <c r="E366" s="103">
        <f>+[2]Err!D482</f>
        <v>13383.797292389299</v>
      </c>
      <c r="F366" s="61">
        <f>+F365/F353-1</f>
        <v>-1.9585399968491402E-10</v>
      </c>
      <c r="H366" s="83"/>
      <c r="I366" s="78"/>
      <c r="J366" s="78"/>
      <c r="K366" s="70">
        <f>+[3]Err!$D482</f>
        <v>1404.59075638071</v>
      </c>
      <c r="L366" s="84">
        <f>+[4]Err!$D482</f>
        <v>483949.30080813402</v>
      </c>
      <c r="M366" s="85">
        <f t="shared" si="33"/>
        <v>679750.71447201271</v>
      </c>
      <c r="N366" s="74">
        <f>+N365/N353-1</f>
        <v>8.8293201946210154E-3</v>
      </c>
      <c r="P366" s="102"/>
      <c r="Q366" s="96"/>
      <c r="R366" s="96"/>
      <c r="S366" s="112">
        <f>+[5]Err!$D482</f>
        <v>20438.663534626099</v>
      </c>
      <c r="T366" s="90">
        <f>+[6]Err!$D458</f>
        <v>104593.72370243599</v>
      </c>
      <c r="U366" s="112">
        <f t="shared" si="34"/>
        <v>2137755.9265877362</v>
      </c>
      <c r="V366" s="92">
        <f>+V365/V353-1</f>
        <v>3.8334456603887901E-3</v>
      </c>
      <c r="X366" s="110"/>
      <c r="Y366" s="64"/>
      <c r="Z366" s="64"/>
      <c r="AA366" s="57">
        <f>+[7]Err!$D482</f>
        <v>376195.30932107102</v>
      </c>
      <c r="AB366" s="57">
        <f>+[8]Err!$D446</f>
        <v>3068.7016358517899</v>
      </c>
      <c r="AC366" s="103">
        <f t="shared" si="35"/>
        <v>1154431.1611133409</v>
      </c>
      <c r="AD366" s="103">
        <f>+AD365/AD353-1</f>
        <v>2.0415759077969664E-3</v>
      </c>
      <c r="AF366" s="96"/>
      <c r="AG366" s="96"/>
      <c r="AH366" s="112">
        <f t="shared" si="32"/>
        <v>3985321.5994654791</v>
      </c>
      <c r="AI366" s="129">
        <f>+AI365/AI353-1</f>
        <v>4.170157154997689E-3</v>
      </c>
      <c r="AK366" s="51"/>
      <c r="AM366" s="51">
        <f>+'[9]Commercial Sales Model'!$Q410</f>
        <v>5520679.962885499</v>
      </c>
      <c r="AN366" s="3">
        <f>+AN365/AN353-1</f>
        <v>1.4738031009623898E-2</v>
      </c>
    </row>
    <row r="367" spans="1:40" x14ac:dyDescent="0.3">
      <c r="A367" s="2">
        <v>2040</v>
      </c>
      <c r="B367" s="2">
        <v>2</v>
      </c>
      <c r="C367" s="58"/>
      <c r="D367" s="58"/>
      <c r="E367" s="103">
        <f>+[2]Err!D483</f>
        <v>13316.520616645201</v>
      </c>
      <c r="F367" s="60"/>
      <c r="H367" s="83"/>
      <c r="I367" s="78"/>
      <c r="J367" s="78"/>
      <c r="K367" s="70">
        <f>+[3]Err!$D483</f>
        <v>1394.3412665866499</v>
      </c>
      <c r="L367" s="84">
        <f>+[4]Err!$D483</f>
        <v>484129.20512116002</v>
      </c>
      <c r="M367" s="85">
        <f t="shared" si="33"/>
        <v>675041.32906022633</v>
      </c>
      <c r="N367" s="73"/>
      <c r="P367" s="102"/>
      <c r="Q367" s="96"/>
      <c r="R367" s="96"/>
      <c r="S367" s="112">
        <f>+[5]Err!$D483</f>
        <v>20326.270912063999</v>
      </c>
      <c r="T367" s="90">
        <f>+[6]Err!$D459</f>
        <v>104604.396933329</v>
      </c>
      <c r="U367" s="112">
        <f t="shared" si="34"/>
        <v>2126217.3106599217</v>
      </c>
      <c r="V367" s="91"/>
      <c r="X367" s="110"/>
      <c r="Y367" s="64"/>
      <c r="Z367" s="64"/>
      <c r="AA367" s="57">
        <f>+[7]Err!$D483</f>
        <v>373526.95445746399</v>
      </c>
      <c r="AB367" s="57">
        <f>+[8]Err!$D447</f>
        <v>3068.3507385654698</v>
      </c>
      <c r="AC367" s="103">
        <f t="shared" si="35"/>
        <v>1146111.7065836701</v>
      </c>
      <c r="AD367" s="103"/>
      <c r="AF367" s="96"/>
      <c r="AG367" s="96"/>
      <c r="AH367" s="112">
        <f t="shared" si="32"/>
        <v>3960686.8669204633</v>
      </c>
      <c r="AI367" s="128"/>
      <c r="AK367" s="51"/>
      <c r="AM367" s="51">
        <f>+'[9]Commercial Sales Model'!$Q411</f>
        <v>5477773.2422592696</v>
      </c>
      <c r="AN367" s="52"/>
    </row>
    <row r="368" spans="1:40" x14ac:dyDescent="0.3">
      <c r="A368" s="2">
        <v>2040</v>
      </c>
      <c r="B368" s="2">
        <v>3</v>
      </c>
      <c r="C368" s="58"/>
      <c r="D368" s="58"/>
      <c r="E368" s="103">
        <f>+[2]Err!D484</f>
        <v>13486.3032910851</v>
      </c>
      <c r="F368" s="60"/>
      <c r="H368" s="83"/>
      <c r="I368" s="78"/>
      <c r="J368" s="78"/>
      <c r="K368" s="70">
        <f>+[3]Err!$D484</f>
        <v>1417.65793308154</v>
      </c>
      <c r="L368" s="84">
        <f>+[4]Err!$D484</f>
        <v>484313.33998467203</v>
      </c>
      <c r="M368" s="85">
        <f t="shared" si="33"/>
        <v>686590.64852648741</v>
      </c>
      <c r="N368" s="73"/>
      <c r="P368" s="102"/>
      <c r="Q368" s="96"/>
      <c r="R368" s="96"/>
      <c r="S368" s="112">
        <f>+[5]Err!$D484</f>
        <v>20614.5544134866</v>
      </c>
      <c r="T368" s="90">
        <f>+[6]Err!$D460</f>
        <v>104612.08719499</v>
      </c>
      <c r="U368" s="112">
        <f t="shared" si="34"/>
        <v>2156531.563789526</v>
      </c>
      <c r="V368" s="91"/>
      <c r="X368" s="110"/>
      <c r="Y368" s="64"/>
      <c r="Z368" s="64"/>
      <c r="AA368" s="57">
        <f>+[7]Err!$D484</f>
        <v>376420.270316587</v>
      </c>
      <c r="AB368" s="57">
        <f>+[8]Err!$D448</f>
        <v>3062.9282709532799</v>
      </c>
      <c r="AC368" s="103">
        <f t="shared" si="35"/>
        <v>1152948.2877125503</v>
      </c>
      <c r="AD368" s="103"/>
      <c r="AF368" s="96"/>
      <c r="AG368" s="96"/>
      <c r="AH368" s="112">
        <f t="shared" si="32"/>
        <v>4009556.8033196488</v>
      </c>
      <c r="AI368" s="128"/>
      <c r="AK368" s="51"/>
      <c r="AM368" s="51">
        <f>+'[9]Commercial Sales Model'!$Q412</f>
        <v>5544597.4171688138</v>
      </c>
      <c r="AN368" s="52"/>
    </row>
    <row r="369" spans="1:40" x14ac:dyDescent="0.3">
      <c r="A369" s="2">
        <v>2040</v>
      </c>
      <c r="B369" s="2">
        <v>4</v>
      </c>
      <c r="C369" s="58"/>
      <c r="D369" s="58"/>
      <c r="E369" s="103">
        <f>+[2]Err!D485</f>
        <v>13245.580540003801</v>
      </c>
      <c r="F369" s="60"/>
      <c r="H369" s="83"/>
      <c r="I369" s="78"/>
      <c r="J369" s="78"/>
      <c r="K369" s="70">
        <f>+[3]Err!$D485</f>
        <v>1456.6837048995401</v>
      </c>
      <c r="L369" s="84">
        <f>+[4]Err!$D485</f>
        <v>484542.14116358198</v>
      </c>
      <c r="M369" s="85">
        <f t="shared" si="33"/>
        <v>705824.64137012255</v>
      </c>
      <c r="N369" s="73"/>
      <c r="P369" s="102"/>
      <c r="Q369" s="96"/>
      <c r="R369" s="96"/>
      <c r="S369" s="112">
        <f>+[5]Err!$D485</f>
        <v>21174.329406921799</v>
      </c>
      <c r="T369" s="90">
        <f>+[6]Err!$D461</f>
        <v>104620.859232167</v>
      </c>
      <c r="U369" s="112">
        <f t="shared" si="34"/>
        <v>2215276.5362170995</v>
      </c>
      <c r="V369" s="91"/>
      <c r="X369" s="110"/>
      <c r="Y369" s="64"/>
      <c r="Z369" s="64"/>
      <c r="AA369" s="57">
        <f>+[7]Err!$D485</f>
        <v>383631.176448713</v>
      </c>
      <c r="AB369" s="57">
        <f>+[8]Err!$D449</f>
        <v>3062.1183868635499</v>
      </c>
      <c r="AC369" s="103">
        <f t="shared" si="35"/>
        <v>1174724.0791776988</v>
      </c>
      <c r="AD369" s="103"/>
      <c r="AF369" s="96"/>
      <c r="AG369" s="96"/>
      <c r="AH369" s="112">
        <f t="shared" si="32"/>
        <v>4109070.8373049241</v>
      </c>
      <c r="AI369" s="128"/>
      <c r="AK369" s="51"/>
      <c r="AM369" s="51">
        <f>+'[9]Commercial Sales Model'!$Q413</f>
        <v>5683300.2976021646</v>
      </c>
      <c r="AN369" s="52"/>
    </row>
    <row r="370" spans="1:40" x14ac:dyDescent="0.3">
      <c r="A370" s="2">
        <v>2040</v>
      </c>
      <c r="B370" s="2">
        <v>5</v>
      </c>
      <c r="C370" s="58"/>
      <c r="D370" s="58"/>
      <c r="E370" s="103">
        <f>+[2]Err!D486</f>
        <v>13511.142648523401</v>
      </c>
      <c r="F370" s="60"/>
      <c r="H370" s="83"/>
      <c r="I370" s="78"/>
      <c r="J370" s="78"/>
      <c r="K370" s="70">
        <f>+[3]Err!$D486</f>
        <v>1554.66003481439</v>
      </c>
      <c r="L370" s="84">
        <f>+[4]Err!$D486</f>
        <v>484664.01969536801</v>
      </c>
      <c r="M370" s="85">
        <f t="shared" si="33"/>
        <v>753487.78173288296</v>
      </c>
      <c r="N370" s="73"/>
      <c r="P370" s="102"/>
      <c r="Q370" s="96"/>
      <c r="R370" s="96"/>
      <c r="S370" s="112">
        <f>+[5]Err!$D486</f>
        <v>22353.363873729599</v>
      </c>
      <c r="T370" s="90">
        <f>+[6]Err!$D462</f>
        <v>104628.39391632901</v>
      </c>
      <c r="U370" s="112">
        <f t="shared" si="34"/>
        <v>2338796.5607356187</v>
      </c>
      <c r="V370" s="91"/>
      <c r="X370" s="110"/>
      <c r="Y370" s="64"/>
      <c r="Z370" s="64"/>
      <c r="AA370" s="57">
        <f>+[7]Err!$D486</f>
        <v>398275.101430259</v>
      </c>
      <c r="AB370" s="57">
        <f>+[8]Err!$D450</f>
        <v>3066.4054551899098</v>
      </c>
      <c r="AC370" s="103">
        <f t="shared" si="35"/>
        <v>1221272.9436920609</v>
      </c>
      <c r="AD370" s="103"/>
      <c r="AF370" s="96"/>
      <c r="AG370" s="96"/>
      <c r="AH370" s="112">
        <f t="shared" si="32"/>
        <v>4327068.4288090868</v>
      </c>
      <c r="AI370" s="128"/>
      <c r="AK370" s="51"/>
      <c r="AM370" s="51">
        <f>+'[9]Commercial Sales Model'!$Q414</f>
        <v>5988902.6702502687</v>
      </c>
      <c r="AN370" s="52"/>
    </row>
    <row r="371" spans="1:40" x14ac:dyDescent="0.3">
      <c r="A371" s="2">
        <v>2040</v>
      </c>
      <c r="B371" s="2">
        <v>6</v>
      </c>
      <c r="C371" s="58"/>
      <c r="D371" s="58"/>
      <c r="E371" s="103">
        <f>+[2]Err!D487</f>
        <v>13386.518501922401</v>
      </c>
      <c r="F371" s="60"/>
      <c r="H371" s="83"/>
      <c r="I371" s="78"/>
      <c r="J371" s="78"/>
      <c r="K371" s="70">
        <f>+[3]Err!$D487</f>
        <v>1666.6728854764799</v>
      </c>
      <c r="L371" s="84">
        <f>+[4]Err!$D487</f>
        <v>484760.80366403703</v>
      </c>
      <c r="M371" s="85">
        <f t="shared" si="33"/>
        <v>807937.68740863795</v>
      </c>
      <c r="N371" s="73"/>
      <c r="P371" s="102"/>
      <c r="Q371" s="96"/>
      <c r="R371" s="96"/>
      <c r="S371" s="112">
        <f>+[5]Err!$D487</f>
        <v>23705.219056071801</v>
      </c>
      <c r="T371" s="90">
        <f>+[6]Err!$D463</f>
        <v>104636.268658077</v>
      </c>
      <c r="U371" s="112">
        <f t="shared" si="34"/>
        <v>2480425.6697496953</v>
      </c>
      <c r="V371" s="91"/>
      <c r="X371" s="110"/>
      <c r="Y371" s="64"/>
      <c r="Z371" s="64"/>
      <c r="AA371" s="57">
        <f>+[7]Err!$D487</f>
        <v>416191.64130045701</v>
      </c>
      <c r="AB371" s="57">
        <f>+[8]Err!$D451</f>
        <v>3077.3603049969201</v>
      </c>
      <c r="AC371" s="103">
        <f t="shared" si="35"/>
        <v>1280771.6362095433</v>
      </c>
      <c r="AD371" s="103"/>
      <c r="AF371" s="96"/>
      <c r="AG371" s="96"/>
      <c r="AH371" s="112">
        <f t="shared" si="32"/>
        <v>4582521.5118697993</v>
      </c>
      <c r="AI371" s="128"/>
      <c r="AK371" s="51"/>
      <c r="AM371" s="51">
        <f>+'[9]Commercial Sales Model'!$Q415</f>
        <v>6343810.6102356007</v>
      </c>
      <c r="AN371" s="52"/>
    </row>
    <row r="372" spans="1:40" x14ac:dyDescent="0.3">
      <c r="A372" s="2">
        <v>2040</v>
      </c>
      <c r="B372" s="2">
        <v>7</v>
      </c>
      <c r="C372" s="58"/>
      <c r="D372" s="58"/>
      <c r="E372" s="103">
        <f>+[2]Err!D488</f>
        <v>13484.197709034001</v>
      </c>
      <c r="F372" s="60"/>
      <c r="H372" s="83"/>
      <c r="I372" s="78"/>
      <c r="J372" s="78"/>
      <c r="K372" s="70">
        <f>+[3]Err!$D488</f>
        <v>1734.0138951035501</v>
      </c>
      <c r="L372" s="84">
        <f>+[4]Err!$D488</f>
        <v>484850.16472233698</v>
      </c>
      <c r="M372" s="85">
        <f t="shared" si="33"/>
        <v>840736.92267177743</v>
      </c>
      <c r="N372" s="73"/>
      <c r="P372" s="102"/>
      <c r="Q372" s="96"/>
      <c r="R372" s="96"/>
      <c r="S372" s="112">
        <f>+[5]Err!$D488</f>
        <v>24600.2783675473</v>
      </c>
      <c r="T372" s="90">
        <f>+[6]Err!$D464</f>
        <v>104644.585075332</v>
      </c>
      <c r="U372" s="112">
        <f t="shared" si="34"/>
        <v>2574285.9225096526</v>
      </c>
      <c r="V372" s="91"/>
      <c r="X372" s="110"/>
      <c r="Y372" s="64"/>
      <c r="Z372" s="64"/>
      <c r="AA372" s="57">
        <f>+[7]Err!$D488</f>
        <v>428848.88476949401</v>
      </c>
      <c r="AB372" s="57">
        <f>+[8]Err!$D452</f>
        <v>3087.0722586338102</v>
      </c>
      <c r="AC372" s="103">
        <f t="shared" si="35"/>
        <v>1323887.4953179525</v>
      </c>
      <c r="AD372" s="103"/>
      <c r="AF372" s="96"/>
      <c r="AG372" s="96"/>
      <c r="AH372" s="112">
        <f t="shared" si="32"/>
        <v>4752394.5382084167</v>
      </c>
      <c r="AI372" s="128"/>
      <c r="AK372" s="51"/>
      <c r="AM372" s="51">
        <f>+'[9]Commercial Sales Model'!$Q416</f>
        <v>6584207.0006674426</v>
      </c>
      <c r="AN372" s="52"/>
    </row>
    <row r="373" spans="1:40" x14ac:dyDescent="0.3">
      <c r="A373" s="2">
        <v>2040</v>
      </c>
      <c r="B373" s="2">
        <v>8</v>
      </c>
      <c r="C373" s="58"/>
      <c r="D373" s="58"/>
      <c r="E373" s="103">
        <f>+[2]Err!D489</f>
        <v>13400.437534266001</v>
      </c>
      <c r="F373" s="60"/>
      <c r="H373" s="83"/>
      <c r="I373" s="78"/>
      <c r="J373" s="78"/>
      <c r="K373" s="70">
        <f>+[3]Err!$D489</f>
        <v>1776.01957542633</v>
      </c>
      <c r="L373" s="84">
        <f>+[4]Err!$D489</f>
        <v>484962.30155913997</v>
      </c>
      <c r="M373" s="85">
        <f t="shared" si="33"/>
        <v>861302.54091283958</v>
      </c>
      <c r="N373" s="73"/>
      <c r="P373" s="102"/>
      <c r="Q373" s="96"/>
      <c r="R373" s="96"/>
      <c r="S373" s="112">
        <f>+[5]Err!$D489</f>
        <v>25081.2387973765</v>
      </c>
      <c r="T373" s="90">
        <f>+[6]Err!$D465</f>
        <v>104650.99199589</v>
      </c>
      <c r="U373" s="112">
        <f t="shared" si="34"/>
        <v>2624776.5206312537</v>
      </c>
      <c r="V373" s="91"/>
      <c r="X373" s="110"/>
      <c r="Y373" s="64"/>
      <c r="Z373" s="64"/>
      <c r="AA373" s="57">
        <f>+[7]Err!$D489</f>
        <v>435367.12818963302</v>
      </c>
      <c r="AB373" s="57">
        <f>+[8]Err!$D453</f>
        <v>3090.7028752617998</v>
      </c>
      <c r="AC373" s="103">
        <f t="shared" si="35"/>
        <v>1345590.4348901713</v>
      </c>
      <c r="AD373" s="103"/>
      <c r="AF373" s="96"/>
      <c r="AG373" s="96"/>
      <c r="AH373" s="112">
        <f t="shared" si="32"/>
        <v>4845069.933968531</v>
      </c>
      <c r="AI373" s="128"/>
      <c r="AK373" s="51"/>
      <c r="AM373" s="51">
        <f>+'[9]Commercial Sales Model'!$Q417</f>
        <v>6714310.1310532829</v>
      </c>
      <c r="AN373" s="52"/>
    </row>
    <row r="374" spans="1:40" x14ac:dyDescent="0.3">
      <c r="A374" s="2">
        <v>2040</v>
      </c>
      <c r="B374" s="2">
        <v>9</v>
      </c>
      <c r="C374" s="58"/>
      <c r="D374" s="58"/>
      <c r="E374" s="103">
        <f>+[2]Err!D490</f>
        <v>13439.6697176867</v>
      </c>
      <c r="F374" s="60"/>
      <c r="H374" s="83"/>
      <c r="I374" s="78"/>
      <c r="J374" s="78"/>
      <c r="K374" s="70">
        <f>+[3]Err!$D490</f>
        <v>1731.1702262998001</v>
      </c>
      <c r="L374" s="84">
        <f>+[4]Err!$D490</f>
        <v>485092.51360230701</v>
      </c>
      <c r="M374" s="85">
        <f t="shared" si="33"/>
        <v>839777.71654924459</v>
      </c>
      <c r="N374" s="73"/>
      <c r="P374" s="102"/>
      <c r="Q374" s="96"/>
      <c r="R374" s="96"/>
      <c r="S374" s="112">
        <f>+[5]Err!$D490</f>
        <v>24654.363086157598</v>
      </c>
      <c r="T374" s="90">
        <f>+[6]Err!$D466</f>
        <v>104658.010293131</v>
      </c>
      <c r="U374" s="112">
        <f t="shared" si="34"/>
        <v>2580276.5856416705</v>
      </c>
      <c r="V374" s="91"/>
      <c r="X374" s="110"/>
      <c r="Y374" s="64"/>
      <c r="Z374" s="64"/>
      <c r="AA374" s="57">
        <f>+[7]Err!$D490</f>
        <v>431539.60584272398</v>
      </c>
      <c r="AB374" s="57">
        <f>+[8]Err!$D454</f>
        <v>3085.8218230826401</v>
      </c>
      <c r="AC374" s="103">
        <f t="shared" si="35"/>
        <v>1331654.3332339586</v>
      </c>
      <c r="AD374" s="103"/>
      <c r="AF374" s="96"/>
      <c r="AG374" s="96"/>
      <c r="AH374" s="112">
        <f t="shared" si="32"/>
        <v>4765148.30514256</v>
      </c>
      <c r="AI374" s="128"/>
      <c r="AK374" s="51"/>
      <c r="AM374" s="51">
        <f>+'[9]Commercial Sales Model'!$Q418</f>
        <v>6610271.988652695</v>
      </c>
      <c r="AN374" s="52"/>
    </row>
    <row r="375" spans="1:40" x14ac:dyDescent="0.3">
      <c r="A375" s="2">
        <v>2040</v>
      </c>
      <c r="B375" s="2">
        <v>10</v>
      </c>
      <c r="C375" s="58"/>
      <c r="D375" s="58"/>
      <c r="E375" s="103">
        <f>+[2]Err!D491</f>
        <v>13342.3401480878</v>
      </c>
      <c r="F375" s="60"/>
      <c r="H375" s="83"/>
      <c r="I375" s="78"/>
      <c r="J375" s="78"/>
      <c r="K375" s="70">
        <f>+[3]Err!$D491</f>
        <v>1644.93841753674</v>
      </c>
      <c r="L375" s="84">
        <f>+[4]Err!$D491</f>
        <v>485198.09754976002</v>
      </c>
      <c r="M375" s="85">
        <f t="shared" si="33"/>
        <v>798120.99077533896</v>
      </c>
      <c r="N375" s="73"/>
      <c r="P375" s="102"/>
      <c r="Q375" s="96"/>
      <c r="R375" s="96"/>
      <c r="S375" s="112">
        <f>+[5]Err!$D491</f>
        <v>23604.170934297599</v>
      </c>
      <c r="T375" s="90">
        <f>+[6]Err!$D467</f>
        <v>104660.23441934701</v>
      </c>
      <c r="U375" s="112">
        <f t="shared" si="34"/>
        <v>2470418.0632579238</v>
      </c>
      <c r="V375" s="91"/>
      <c r="X375" s="110"/>
      <c r="Y375" s="64"/>
      <c r="Z375" s="64"/>
      <c r="AA375" s="57">
        <f>+[7]Err!$D491</f>
        <v>418253.34325576999</v>
      </c>
      <c r="AB375" s="57">
        <f>+[8]Err!$D455</f>
        <v>3080.37516344715</v>
      </c>
      <c r="AC375" s="103">
        <f t="shared" si="35"/>
        <v>1288377.2105938094</v>
      </c>
      <c r="AD375" s="103"/>
      <c r="AF375" s="96"/>
      <c r="AG375" s="96"/>
      <c r="AH375" s="112">
        <f t="shared" si="32"/>
        <v>4570258.6047751596</v>
      </c>
      <c r="AI375" s="128"/>
      <c r="AK375" s="51"/>
      <c r="AM375" s="51">
        <f>+'[9]Commercial Sales Model'!$Q419</f>
        <v>6344888.4617197281</v>
      </c>
      <c r="AN375" s="52"/>
    </row>
    <row r="376" spans="1:40" x14ac:dyDescent="0.3">
      <c r="A376" s="2">
        <v>2040</v>
      </c>
      <c r="B376" s="2">
        <v>11</v>
      </c>
      <c r="C376" s="58"/>
      <c r="D376" s="58"/>
      <c r="E376" s="103">
        <f>+[2]Err!D492</f>
        <v>13427.4874804474</v>
      </c>
      <c r="F376" s="60"/>
      <c r="H376" s="83"/>
      <c r="I376" s="78"/>
      <c r="J376" s="78"/>
      <c r="K376" s="70">
        <f>+[3]Err!$D492</f>
        <v>1513.6173336668001</v>
      </c>
      <c r="L376" s="84">
        <f>+[4]Err!$D492</f>
        <v>485353.26852145803</v>
      </c>
      <c r="M376" s="85">
        <f t="shared" si="33"/>
        <v>734639.12018591573</v>
      </c>
      <c r="N376" s="73"/>
      <c r="P376" s="102"/>
      <c r="Q376" s="96"/>
      <c r="R376" s="96"/>
      <c r="S376" s="112">
        <f>+[5]Err!$D492</f>
        <v>21986.777031584501</v>
      </c>
      <c r="T376" s="90">
        <f>+[6]Err!$D468</f>
        <v>104673.678837598</v>
      </c>
      <c r="U376" s="112">
        <f t="shared" si="34"/>
        <v>2301436.8376779524</v>
      </c>
      <c r="V376" s="91"/>
      <c r="X376" s="110"/>
      <c r="Y376" s="64"/>
      <c r="Z376" s="64"/>
      <c r="AA376" s="57">
        <f>+[7]Err!$D492</f>
        <v>398063.03059205099</v>
      </c>
      <c r="AB376" s="57">
        <f>+[8]Err!$D456</f>
        <v>3077.2510275726399</v>
      </c>
      <c r="AC376" s="103">
        <f t="shared" si="35"/>
        <v>1224939.8699280682</v>
      </c>
      <c r="AD376" s="103"/>
      <c r="AF376" s="96"/>
      <c r="AG376" s="96"/>
      <c r="AH376" s="112">
        <f t="shared" si="32"/>
        <v>4274443.3152723834</v>
      </c>
      <c r="AI376" s="128"/>
      <c r="AK376" s="51"/>
      <c r="AM376" s="51">
        <f>+'[9]Commercial Sales Model'!$Q420</f>
        <v>5940821.3899440784</v>
      </c>
      <c r="AN376" s="52"/>
    </row>
    <row r="377" spans="1:40" x14ac:dyDescent="0.3">
      <c r="A377" s="2">
        <v>2040</v>
      </c>
      <c r="B377" s="2">
        <v>12</v>
      </c>
      <c r="C377" s="58"/>
      <c r="D377" s="58"/>
      <c r="E377" s="103">
        <f>+[2]Err!D493</f>
        <v>13475.9471301873</v>
      </c>
      <c r="F377" s="60">
        <f>SUM(E366:E377)</f>
        <v>160899.94261027841</v>
      </c>
      <c r="H377" s="83"/>
      <c r="I377" s="78"/>
      <c r="J377" s="78"/>
      <c r="K377" s="70">
        <f>+[3]Err!$D493</f>
        <v>1457.00054325717</v>
      </c>
      <c r="L377" s="84">
        <f>+[4]Err!$D493</f>
        <v>485511.98370908998</v>
      </c>
      <c r="M377" s="85">
        <f t="shared" si="33"/>
        <v>707391.22402201034</v>
      </c>
      <c r="N377" s="73">
        <f>SUM(M366:M377)</f>
        <v>9090601.3176874965</v>
      </c>
      <c r="P377" s="102"/>
      <c r="Q377" s="96"/>
      <c r="R377" s="96"/>
      <c r="S377" s="112">
        <f>+[5]Err!$D493</f>
        <v>21645.635944571099</v>
      </c>
      <c r="T377" s="90">
        <f>+[6]Err!$D469</f>
        <v>104688.70275990599</v>
      </c>
      <c r="U377" s="112">
        <f t="shared" si="34"/>
        <v>2266053.5474503408</v>
      </c>
      <c r="V377" s="91">
        <f>SUM(U366:U377)</f>
        <v>28272251.044908393</v>
      </c>
      <c r="X377" s="110"/>
      <c r="Y377" s="64"/>
      <c r="Z377" s="64"/>
      <c r="AA377" s="57">
        <f>+[7]Err!$D493</f>
        <v>396134.12351440999</v>
      </c>
      <c r="AB377" s="57">
        <f>+[8]Err!$D457</f>
        <v>3073.34627287176</v>
      </c>
      <c r="AC377" s="103">
        <f t="shared" si="35"/>
        <v>1217457.3320603333</v>
      </c>
      <c r="AD377" s="103">
        <f>SUM(AC366:AC377)</f>
        <v>14862166.490513155</v>
      </c>
      <c r="AF377" s="96"/>
      <c r="AG377" s="96">
        <v>1</v>
      </c>
      <c r="AH377" s="112">
        <f t="shared" si="32"/>
        <v>4204378.0506628715</v>
      </c>
      <c r="AI377" s="128">
        <f>SUM(AH366:AH377)</f>
        <v>52385918.795719326</v>
      </c>
      <c r="AK377" s="51"/>
      <c r="AM377" s="51">
        <f>+'[9]Commercial Sales Model'!$Q421</f>
        <v>5875149.0266781189</v>
      </c>
      <c r="AN377" s="52">
        <f>SUM(AM366:AM377)</f>
        <v>72628712.199116975</v>
      </c>
    </row>
    <row r="378" spans="1:40" x14ac:dyDescent="0.3">
      <c r="C378" s="64"/>
      <c r="D378" s="64"/>
      <c r="E378" s="64"/>
      <c r="F378" s="61">
        <f>+F377/F365-1</f>
        <v>-9.1939789115258463E-11</v>
      </c>
      <c r="H378" s="83"/>
      <c r="I378" s="78"/>
      <c r="J378" s="78"/>
      <c r="K378" s="78"/>
      <c r="L378" s="78"/>
      <c r="M378" s="78"/>
      <c r="N378" s="74">
        <f>+N377/N365-1</f>
        <v>8.3583941399874018E-3</v>
      </c>
      <c r="V378" s="92">
        <f>+V377/V365-1</f>
        <v>3.6021309058216211E-3</v>
      </c>
      <c r="X378" s="110"/>
      <c r="Y378" s="64"/>
      <c r="Z378" s="64"/>
      <c r="AA378" s="64"/>
      <c r="AB378" s="64"/>
      <c r="AC378" s="64"/>
      <c r="AD378" s="111">
        <f>+AD377/AD365-1</f>
        <v>1.7501960536641104E-3</v>
      </c>
      <c r="AF378" s="96"/>
      <c r="AG378" s="96"/>
      <c r="AH378" s="96"/>
      <c r="AI378" s="129">
        <f>+AI377/AI365-1</f>
        <v>3.8862004255089122E-3</v>
      </c>
      <c r="AN378" s="3">
        <f>+AN377/AN365-1</f>
        <v>1.4356168153168758E-2</v>
      </c>
    </row>
    <row r="379" spans="1:40" x14ac:dyDescent="0.3">
      <c r="V379" s="91"/>
      <c r="AI379" s="128"/>
      <c r="AN379" s="52"/>
    </row>
    <row r="380" spans="1:40" x14ac:dyDescent="0.3">
      <c r="V380" s="91"/>
      <c r="AI380" s="128"/>
      <c r="AN380" s="52"/>
    </row>
    <row r="381" spans="1:40" x14ac:dyDescent="0.3">
      <c r="V381" s="91"/>
      <c r="AI381" s="128"/>
      <c r="AN381" s="52"/>
    </row>
    <row r="382" spans="1:40" x14ac:dyDescent="0.3">
      <c r="V382" s="91"/>
      <c r="AI382" s="128"/>
      <c r="AN382" s="52"/>
    </row>
    <row r="383" spans="1:40" x14ac:dyDescent="0.3">
      <c r="V383" s="91"/>
      <c r="AI383" s="128"/>
      <c r="AN383" s="52"/>
    </row>
    <row r="384" spans="1:40" x14ac:dyDescent="0.3">
      <c r="V384" s="91"/>
      <c r="AI384" s="128"/>
      <c r="AN384" s="52"/>
    </row>
    <row r="385" spans="22:40" x14ac:dyDescent="0.3">
      <c r="V385" s="91"/>
      <c r="AI385" s="128"/>
      <c r="AN385" s="52"/>
    </row>
    <row r="386" spans="22:40" x14ac:dyDescent="0.3">
      <c r="V386" s="91"/>
      <c r="AI386" s="128"/>
      <c r="AN386" s="52"/>
    </row>
    <row r="387" spans="22:40" x14ac:dyDescent="0.3">
      <c r="V387" s="91"/>
      <c r="AI387" s="128"/>
      <c r="AN387" s="52"/>
    </row>
    <row r="388" spans="22:40" x14ac:dyDescent="0.3">
      <c r="V388" s="91"/>
      <c r="AI388" s="128"/>
      <c r="AN388" s="52"/>
    </row>
    <row r="389" spans="22:40" x14ac:dyDescent="0.3">
      <c r="V389" s="91"/>
      <c r="AI389" s="128"/>
      <c r="AN389" s="52"/>
    </row>
    <row r="390" spans="22:40" x14ac:dyDescent="0.3">
      <c r="V390" s="92"/>
      <c r="AI390" s="129"/>
      <c r="AN390" s="3"/>
    </row>
    <row r="391" spans="22:40" x14ac:dyDescent="0.3">
      <c r="V391" s="91"/>
      <c r="AI391" s="128"/>
      <c r="AN391" s="52"/>
    </row>
    <row r="392" spans="22:40" x14ac:dyDescent="0.3">
      <c r="V392" s="91"/>
      <c r="AI392" s="128"/>
      <c r="AN392" s="52"/>
    </row>
    <row r="393" spans="22:40" x14ac:dyDescent="0.3">
      <c r="V393" s="91"/>
      <c r="AI393" s="128"/>
      <c r="AN393" s="52"/>
    </row>
    <row r="394" spans="22:40" x14ac:dyDescent="0.3">
      <c r="V394" s="91"/>
      <c r="AI394" s="128"/>
      <c r="AN394" s="52"/>
    </row>
    <row r="395" spans="22:40" x14ac:dyDescent="0.3">
      <c r="V395" s="91"/>
      <c r="AI395" s="128"/>
      <c r="AN395" s="52"/>
    </row>
    <row r="396" spans="22:40" x14ac:dyDescent="0.3">
      <c r="V396" s="91"/>
      <c r="AI396" s="128"/>
      <c r="AN396" s="52"/>
    </row>
    <row r="397" spans="22:40" x14ac:dyDescent="0.3">
      <c r="V397" s="91"/>
      <c r="AI397" s="128"/>
      <c r="AN397" s="52"/>
    </row>
    <row r="398" spans="22:40" x14ac:dyDescent="0.3">
      <c r="V398" s="91"/>
      <c r="AI398" s="128"/>
      <c r="AN398" s="52"/>
    </row>
    <row r="399" spans="22:40" x14ac:dyDescent="0.3">
      <c r="V399" s="91"/>
      <c r="AI399" s="128"/>
      <c r="AN399" s="52"/>
    </row>
    <row r="400" spans="22:40" x14ac:dyDescent="0.3">
      <c r="V400" s="91"/>
      <c r="AI400" s="128"/>
      <c r="AN400" s="52"/>
    </row>
    <row r="401" spans="22:40" x14ac:dyDescent="0.3">
      <c r="V401" s="91"/>
      <c r="AI401" s="128">
        <f>SUM(AH390:AH401)</f>
        <v>0</v>
      </c>
      <c r="AN401" s="52">
        <f>SUM(AM390:AM401)</f>
        <v>0</v>
      </c>
    </row>
    <row r="402" spans="22:40" x14ac:dyDescent="0.3">
      <c r="V402" s="92"/>
      <c r="AI402" s="129" t="e">
        <f>+AI401/AI389-1</f>
        <v>#DIV/0!</v>
      </c>
      <c r="AN402" s="3" t="e">
        <f>+AN401/AN389-1</f>
        <v>#DIV/0!</v>
      </c>
    </row>
    <row r="403" spans="22:40" x14ac:dyDescent="0.3">
      <c r="V403" s="91"/>
      <c r="AI403" s="128"/>
    </row>
    <row r="404" spans="22:40" x14ac:dyDescent="0.3">
      <c r="V404" s="91"/>
      <c r="AI404" s="128"/>
    </row>
    <row r="405" spans="22:40" x14ac:dyDescent="0.3">
      <c r="V405" s="91"/>
      <c r="AI405" s="128"/>
    </row>
    <row r="406" spans="22:40" x14ac:dyDescent="0.3">
      <c r="V406" s="91"/>
      <c r="AI406" s="128"/>
    </row>
    <row r="407" spans="22:40" x14ac:dyDescent="0.3">
      <c r="V407" s="91"/>
      <c r="AI407" s="128"/>
    </row>
    <row r="408" spans="22:40" x14ac:dyDescent="0.3">
      <c r="V408" s="91"/>
      <c r="AI408" s="128"/>
    </row>
    <row r="409" spans="22:40" x14ac:dyDescent="0.3">
      <c r="V409" s="91"/>
      <c r="AI409" s="128"/>
    </row>
    <row r="410" spans="22:40" x14ac:dyDescent="0.3">
      <c r="V410" s="91"/>
      <c r="AI410" s="128"/>
    </row>
    <row r="411" spans="22:40" x14ac:dyDescent="0.3">
      <c r="V411" s="91"/>
      <c r="AI411" s="128"/>
    </row>
    <row r="412" spans="22:40" x14ac:dyDescent="0.3">
      <c r="V412" s="91"/>
      <c r="AI412" s="128"/>
    </row>
    <row r="413" spans="22:40" x14ac:dyDescent="0.3">
      <c r="V413" s="91">
        <f>SUM(U402:U413)</f>
        <v>0</v>
      </c>
      <c r="AI413" s="128">
        <f>SUM(AH402:AH413)</f>
        <v>0</v>
      </c>
    </row>
    <row r="414" spans="22:40" x14ac:dyDescent="0.3">
      <c r="V414" s="92" t="e">
        <f>+V413/V401-1</f>
        <v>#DIV/0!</v>
      </c>
      <c r="AI414" s="129" t="e">
        <f>+AI413/AI401-1</f>
        <v>#DIV/0!</v>
      </c>
    </row>
    <row r="415" spans="22:40" x14ac:dyDescent="0.3">
      <c r="V415" s="91"/>
      <c r="AI415" s="128"/>
    </row>
    <row r="416" spans="22:40" x14ac:dyDescent="0.3">
      <c r="V416" s="91"/>
      <c r="AI416" s="128"/>
    </row>
    <row r="417" spans="22:35" x14ac:dyDescent="0.3">
      <c r="V417" s="91"/>
      <c r="AI417" s="128"/>
    </row>
    <row r="418" spans="22:35" x14ac:dyDescent="0.3">
      <c r="V418" s="91"/>
      <c r="AI418" s="128"/>
    </row>
    <row r="419" spans="22:35" x14ac:dyDescent="0.3">
      <c r="V419" s="91"/>
      <c r="AI419" s="128"/>
    </row>
    <row r="420" spans="22:35" x14ac:dyDescent="0.3">
      <c r="V420" s="91"/>
      <c r="AI420" s="128"/>
    </row>
    <row r="421" spans="22:35" x14ac:dyDescent="0.3">
      <c r="V421" s="91"/>
      <c r="AI421" s="128"/>
    </row>
    <row r="422" spans="22:35" x14ac:dyDescent="0.3">
      <c r="V422" s="91"/>
      <c r="AI422" s="128"/>
    </row>
    <row r="423" spans="22:35" x14ac:dyDescent="0.3">
      <c r="V423" s="91"/>
      <c r="AI423" s="128"/>
    </row>
    <row r="424" spans="22:35" x14ac:dyDescent="0.3">
      <c r="V424" s="91"/>
      <c r="AI424" s="128"/>
    </row>
    <row r="425" spans="22:35" x14ac:dyDescent="0.3">
      <c r="V425" s="91">
        <f>SUM(U414:U425)</f>
        <v>0</v>
      </c>
      <c r="AI425" s="128">
        <f>SUM(AH414:AH425)</f>
        <v>0</v>
      </c>
    </row>
    <row r="426" spans="22:35" x14ac:dyDescent="0.3">
      <c r="V426" s="92" t="e">
        <f>+V425/V413-1</f>
        <v>#DIV/0!</v>
      </c>
      <c r="AI426" s="129" t="e">
        <f>+AI425/AI413-1</f>
        <v>#DIV/0!</v>
      </c>
    </row>
    <row r="427" spans="22:35" x14ac:dyDescent="0.3">
      <c r="V427" s="91"/>
      <c r="AI427" s="128"/>
    </row>
    <row r="428" spans="22:35" x14ac:dyDescent="0.3">
      <c r="V428" s="91"/>
      <c r="AI428" s="128"/>
    </row>
    <row r="429" spans="22:35" x14ac:dyDescent="0.3">
      <c r="V429" s="91"/>
      <c r="AI429" s="128"/>
    </row>
    <row r="430" spans="22:35" x14ac:dyDescent="0.3">
      <c r="V430" s="91"/>
      <c r="AI430" s="128"/>
    </row>
    <row r="431" spans="22:35" x14ac:dyDescent="0.3">
      <c r="V431" s="91"/>
      <c r="AI431" s="128"/>
    </row>
    <row r="432" spans="22:35" x14ac:dyDescent="0.3">
      <c r="V432" s="91"/>
      <c r="AI432" s="128"/>
    </row>
    <row r="433" spans="22:35" x14ac:dyDescent="0.3">
      <c r="V433" s="91"/>
      <c r="AI433" s="128"/>
    </row>
    <row r="434" spans="22:35" x14ac:dyDescent="0.3">
      <c r="V434" s="91"/>
      <c r="AI434" s="128"/>
    </row>
    <row r="435" spans="22:35" x14ac:dyDescent="0.3">
      <c r="V435" s="91"/>
      <c r="AI435" s="128"/>
    </row>
    <row r="436" spans="22:35" x14ac:dyDescent="0.3">
      <c r="V436" s="91"/>
      <c r="AI436" s="128"/>
    </row>
    <row r="437" spans="22:35" x14ac:dyDescent="0.3">
      <c r="V437" s="91">
        <f>SUM(U426:U437)</f>
        <v>0</v>
      </c>
      <c r="AI437" s="128">
        <f>SUM(AH426:AH437)</f>
        <v>0</v>
      </c>
    </row>
    <row r="438" spans="22:35" x14ac:dyDescent="0.3">
      <c r="V438" s="92" t="e">
        <f>+V437/V425-1</f>
        <v>#DIV/0!</v>
      </c>
      <c r="AI438" s="129" t="e">
        <f>+AI437/AI425-1</f>
        <v>#DIV/0!</v>
      </c>
    </row>
    <row r="439" spans="22:35" x14ac:dyDescent="0.3">
      <c r="V439" s="91"/>
      <c r="AI439" s="128"/>
    </row>
    <row r="440" spans="22:35" x14ac:dyDescent="0.3">
      <c r="V440" s="91"/>
      <c r="AI440" s="128"/>
    </row>
    <row r="441" spans="22:35" x14ac:dyDescent="0.3">
      <c r="V441" s="91"/>
      <c r="AI441" s="128"/>
    </row>
    <row r="442" spans="22:35" x14ac:dyDescent="0.3">
      <c r="V442" s="91"/>
      <c r="AI442" s="128"/>
    </row>
    <row r="443" spans="22:35" x14ac:dyDescent="0.3">
      <c r="V443" s="91"/>
      <c r="AI443" s="128"/>
    </row>
    <row r="444" spans="22:35" x14ac:dyDescent="0.3">
      <c r="V444" s="91"/>
      <c r="AI444" s="128"/>
    </row>
    <row r="445" spans="22:35" x14ac:dyDescent="0.3">
      <c r="V445" s="91"/>
      <c r="AI445" s="128"/>
    </row>
    <row r="446" spans="22:35" x14ac:dyDescent="0.3">
      <c r="V446" s="91"/>
      <c r="AI446" s="128"/>
    </row>
    <row r="447" spans="22:35" x14ac:dyDescent="0.3">
      <c r="V447" s="91"/>
      <c r="AI447" s="128"/>
    </row>
    <row r="448" spans="22:35" x14ac:dyDescent="0.3">
      <c r="V448" s="91"/>
      <c r="AI448" s="128"/>
    </row>
    <row r="449" spans="22:35" x14ac:dyDescent="0.3">
      <c r="V449" s="91">
        <f>SUM(U438:U449)</f>
        <v>0</v>
      </c>
      <c r="AI449" s="128">
        <f>SUM(AH438:AH449)</f>
        <v>0</v>
      </c>
    </row>
    <row r="450" spans="22:35" x14ac:dyDescent="0.3">
      <c r="V450" s="92" t="e">
        <f>+V449/V437-1</f>
        <v>#DIV/0!</v>
      </c>
      <c r="AI450" s="129" t="e">
        <f>+AI449/AI437-1</f>
        <v>#DIV/0!</v>
      </c>
    </row>
    <row r="451" spans="22:35" x14ac:dyDescent="0.3">
      <c r="AI451" s="128"/>
    </row>
    <row r="452" spans="22:35" x14ac:dyDescent="0.3">
      <c r="AI452" s="128"/>
    </row>
    <row r="453" spans="22:35" x14ac:dyDescent="0.3">
      <c r="AI453" s="128"/>
    </row>
    <row r="454" spans="22:35" x14ac:dyDescent="0.3">
      <c r="AI454" s="128"/>
    </row>
    <row r="455" spans="22:35" x14ac:dyDescent="0.3">
      <c r="AI455" s="128"/>
    </row>
    <row r="456" spans="22:35" x14ac:dyDescent="0.3">
      <c r="AI456" s="128"/>
    </row>
    <row r="457" spans="22:35" x14ac:dyDescent="0.3">
      <c r="AI457" s="128"/>
    </row>
    <row r="458" spans="22:35" x14ac:dyDescent="0.3">
      <c r="AI458" s="128"/>
    </row>
    <row r="459" spans="22:35" x14ac:dyDescent="0.3">
      <c r="AI459" s="128"/>
    </row>
    <row r="460" spans="22:35" x14ac:dyDescent="0.3">
      <c r="AI460" s="128"/>
    </row>
    <row r="461" spans="22:35" x14ac:dyDescent="0.3">
      <c r="AI461" s="128">
        <f>SUM(AH450:AH461)</f>
        <v>0</v>
      </c>
    </row>
    <row r="462" spans="22:35" x14ac:dyDescent="0.3">
      <c r="AI462" s="129" t="e">
        <f>+AI461/AI449-1</f>
        <v>#DIV/0!</v>
      </c>
    </row>
    <row r="463" spans="22:35" x14ac:dyDescent="0.3">
      <c r="AI463" s="128"/>
    </row>
    <row r="464" spans="22:35" x14ac:dyDescent="0.3">
      <c r="AI464" s="128"/>
    </row>
    <row r="465" spans="35:35" x14ac:dyDescent="0.3">
      <c r="AI465" s="128"/>
    </row>
    <row r="466" spans="35:35" x14ac:dyDescent="0.3">
      <c r="AI466" s="128"/>
    </row>
    <row r="467" spans="35:35" x14ac:dyDescent="0.3">
      <c r="AI467" s="128"/>
    </row>
    <row r="468" spans="35:35" x14ac:dyDescent="0.3">
      <c r="AI468" s="128"/>
    </row>
    <row r="469" spans="35:35" x14ac:dyDescent="0.3">
      <c r="AI469" s="128"/>
    </row>
    <row r="470" spans="35:35" x14ac:dyDescent="0.3">
      <c r="AI470" s="128"/>
    </row>
    <row r="471" spans="35:35" x14ac:dyDescent="0.3">
      <c r="AI471" s="128"/>
    </row>
    <row r="472" spans="35:35" x14ac:dyDescent="0.3">
      <c r="AI472" s="128"/>
    </row>
    <row r="473" spans="35:35" x14ac:dyDescent="0.3">
      <c r="AI473" s="128">
        <f>SUM(AH462:AH473)</f>
        <v>0</v>
      </c>
    </row>
    <row r="474" spans="35:35" x14ac:dyDescent="0.3">
      <c r="AI474" s="129" t="e">
        <f>+AI473/AI461-1</f>
        <v>#DIV/0!</v>
      </c>
    </row>
    <row r="475" spans="35:35" x14ac:dyDescent="0.3">
      <c r="AI475" s="128"/>
    </row>
    <row r="476" spans="35:35" x14ac:dyDescent="0.3">
      <c r="AI476" s="128"/>
    </row>
    <row r="477" spans="35:35" x14ac:dyDescent="0.3">
      <c r="AI477" s="128"/>
    </row>
    <row r="478" spans="35:35" x14ac:dyDescent="0.3">
      <c r="AI478" s="128"/>
    </row>
    <row r="479" spans="35:35" x14ac:dyDescent="0.3">
      <c r="AI479" s="128"/>
    </row>
    <row r="480" spans="35:35" x14ac:dyDescent="0.3">
      <c r="AI480" s="128"/>
    </row>
    <row r="481" spans="35:35" x14ac:dyDescent="0.3">
      <c r="AI481" s="128"/>
    </row>
    <row r="482" spans="35:35" x14ac:dyDescent="0.3">
      <c r="AI482" s="128"/>
    </row>
    <row r="483" spans="35:35" x14ac:dyDescent="0.3">
      <c r="AI483" s="128"/>
    </row>
    <row r="484" spans="35:35" x14ac:dyDescent="0.3">
      <c r="AI484" s="128"/>
    </row>
    <row r="485" spans="35:35" x14ac:dyDescent="0.3">
      <c r="AI485" s="128">
        <f>SUM(AH474:AH485)</f>
        <v>0</v>
      </c>
    </row>
    <row r="486" spans="35:35" x14ac:dyDescent="0.3">
      <c r="AI486" s="129" t="e">
        <f>+AI485/AI473-1</f>
        <v>#DIV/0!</v>
      </c>
    </row>
    <row r="487" spans="35:35" x14ac:dyDescent="0.3">
      <c r="AI487" s="128"/>
    </row>
    <row r="488" spans="35:35" x14ac:dyDescent="0.3">
      <c r="AI488" s="128"/>
    </row>
    <row r="489" spans="35:35" x14ac:dyDescent="0.3">
      <c r="AI489" s="128"/>
    </row>
    <row r="490" spans="35:35" x14ac:dyDescent="0.3">
      <c r="AI490" s="128"/>
    </row>
    <row r="491" spans="35:35" x14ac:dyDescent="0.3">
      <c r="AI491" s="128"/>
    </row>
    <row r="492" spans="35:35" x14ac:dyDescent="0.3">
      <c r="AI492" s="128"/>
    </row>
    <row r="493" spans="35:35" x14ac:dyDescent="0.3">
      <c r="AI493" s="128"/>
    </row>
    <row r="494" spans="35:35" x14ac:dyDescent="0.3">
      <c r="AI494" s="128"/>
    </row>
    <row r="495" spans="35:35" x14ac:dyDescent="0.3">
      <c r="AI495" s="128"/>
    </row>
    <row r="496" spans="35:35" x14ac:dyDescent="0.3">
      <c r="AI496" s="128"/>
    </row>
    <row r="497" spans="35:35" x14ac:dyDescent="0.3">
      <c r="AI497" s="128">
        <f>SUM(AH486:AH497)</f>
        <v>0</v>
      </c>
    </row>
    <row r="498" spans="35:35" x14ac:dyDescent="0.3">
      <c r="AI498" s="129" t="e">
        <f>+AI497/AI485-1</f>
        <v>#DIV/0!</v>
      </c>
    </row>
  </sheetData>
  <autoFilter ref="AF5:AI258"/>
  <mergeCells count="5">
    <mergeCell ref="H4:N4"/>
    <mergeCell ref="AF4:AI4"/>
    <mergeCell ref="P4:V4"/>
    <mergeCell ref="X4:AD4"/>
    <mergeCell ref="C4:F4"/>
  </mergeCells>
  <printOptions headings="1" gridLines="1"/>
  <pageMargins left="0.7" right="0.7" top="0.75" bottom="0.75" header="0.3" footer="0.3"/>
  <pageSetup scale="78" orientation="portrait" r:id="rId1"/>
  <colBreaks count="2" manualBreakCount="2">
    <brk id="16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0"/>
  <sheetViews>
    <sheetView zoomScaleNormal="100" zoomScaleSheetLayoutView="70" zoomScalePageLayoutView="85" workbookViewId="0">
      <selection activeCell="A2" sqref="A2"/>
    </sheetView>
  </sheetViews>
  <sheetFormatPr defaultRowHeight="13.2" x14ac:dyDescent="0.25"/>
  <cols>
    <col min="1" max="1" width="11.5546875" style="7" customWidth="1"/>
    <col min="2" max="2" width="17.6640625" style="7" customWidth="1"/>
    <col min="3" max="3" width="9.109375" style="7"/>
    <col min="4" max="4" width="12.5546875" style="7" customWidth="1"/>
    <col min="5" max="5" width="18" style="7" customWidth="1"/>
    <col min="6" max="6" width="9.109375" style="7"/>
    <col min="7" max="7" width="10.6640625" style="7" bestFit="1" customWidth="1"/>
    <col min="8" max="8" width="11" style="7" customWidth="1"/>
    <col min="9" max="9" width="11.44140625" style="7" customWidth="1"/>
    <col min="10" max="10" width="5.6640625" style="7" customWidth="1"/>
    <col min="11" max="11" width="9.109375" style="7"/>
    <col min="12" max="12" width="12.5546875" style="7" customWidth="1"/>
    <col min="13" max="13" width="13.5546875" style="7" bestFit="1" customWidth="1"/>
    <col min="14" max="14" width="11.88671875" style="7" bestFit="1" customWidth="1"/>
    <col min="15" max="15" width="13.109375" style="7" bestFit="1" customWidth="1"/>
    <col min="16" max="16" width="10.109375" style="7" customWidth="1"/>
    <col min="17" max="257" width="9.109375" style="7"/>
    <col min="258" max="258" width="17.6640625" style="7" customWidth="1"/>
    <col min="259" max="259" width="9.109375" style="7"/>
    <col min="260" max="260" width="9.5546875" style="7" bestFit="1" customWidth="1"/>
    <col min="261" max="261" width="18" style="7" customWidth="1"/>
    <col min="262" max="262" width="9.109375" style="7"/>
    <col min="263" max="263" width="10.6640625" style="7" bestFit="1" customWidth="1"/>
    <col min="264" max="264" width="11" style="7" customWidth="1"/>
    <col min="265" max="265" width="11.44140625" style="7" customWidth="1"/>
    <col min="266" max="513" width="9.109375" style="7"/>
    <col min="514" max="514" width="17.6640625" style="7" customWidth="1"/>
    <col min="515" max="515" width="9.109375" style="7"/>
    <col min="516" max="516" width="9.5546875" style="7" bestFit="1" customWidth="1"/>
    <col min="517" max="517" width="18" style="7" customWidth="1"/>
    <col min="518" max="518" width="9.109375" style="7"/>
    <col min="519" max="519" width="10.6640625" style="7" bestFit="1" customWidth="1"/>
    <col min="520" max="520" width="11" style="7" customWidth="1"/>
    <col min="521" max="521" width="11.44140625" style="7" customWidth="1"/>
    <col min="522" max="769" width="9.109375" style="7"/>
    <col min="770" max="770" width="17.6640625" style="7" customWidth="1"/>
    <col min="771" max="771" width="9.109375" style="7"/>
    <col min="772" max="772" width="9.5546875" style="7" bestFit="1" customWidth="1"/>
    <col min="773" max="773" width="18" style="7" customWidth="1"/>
    <col min="774" max="774" width="9.109375" style="7"/>
    <col min="775" max="775" width="10.6640625" style="7" bestFit="1" customWidth="1"/>
    <col min="776" max="776" width="11" style="7" customWidth="1"/>
    <col min="777" max="777" width="11.44140625" style="7" customWidth="1"/>
    <col min="778" max="1025" width="9.109375" style="7"/>
    <col min="1026" max="1026" width="17.6640625" style="7" customWidth="1"/>
    <col min="1027" max="1027" width="9.109375" style="7"/>
    <col min="1028" max="1028" width="9.5546875" style="7" bestFit="1" customWidth="1"/>
    <col min="1029" max="1029" width="18" style="7" customWidth="1"/>
    <col min="1030" max="1030" width="9.109375" style="7"/>
    <col min="1031" max="1031" width="10.6640625" style="7" bestFit="1" customWidth="1"/>
    <col min="1032" max="1032" width="11" style="7" customWidth="1"/>
    <col min="1033" max="1033" width="11.44140625" style="7" customWidth="1"/>
    <col min="1034" max="1281" width="9.109375" style="7"/>
    <col min="1282" max="1282" width="17.6640625" style="7" customWidth="1"/>
    <col min="1283" max="1283" width="9.109375" style="7"/>
    <col min="1284" max="1284" width="9.5546875" style="7" bestFit="1" customWidth="1"/>
    <col min="1285" max="1285" width="18" style="7" customWidth="1"/>
    <col min="1286" max="1286" width="9.109375" style="7"/>
    <col min="1287" max="1287" width="10.6640625" style="7" bestFit="1" customWidth="1"/>
    <col min="1288" max="1288" width="11" style="7" customWidth="1"/>
    <col min="1289" max="1289" width="11.44140625" style="7" customWidth="1"/>
    <col min="1290" max="1537" width="9.109375" style="7"/>
    <col min="1538" max="1538" width="17.6640625" style="7" customWidth="1"/>
    <col min="1539" max="1539" width="9.109375" style="7"/>
    <col min="1540" max="1540" width="9.5546875" style="7" bestFit="1" customWidth="1"/>
    <col min="1541" max="1541" width="18" style="7" customWidth="1"/>
    <col min="1542" max="1542" width="9.109375" style="7"/>
    <col min="1543" max="1543" width="10.6640625" style="7" bestFit="1" customWidth="1"/>
    <col min="1544" max="1544" width="11" style="7" customWidth="1"/>
    <col min="1545" max="1545" width="11.44140625" style="7" customWidth="1"/>
    <col min="1546" max="1793" width="9.109375" style="7"/>
    <col min="1794" max="1794" width="17.6640625" style="7" customWidth="1"/>
    <col min="1795" max="1795" width="9.109375" style="7"/>
    <col min="1796" max="1796" width="9.5546875" style="7" bestFit="1" customWidth="1"/>
    <col min="1797" max="1797" width="18" style="7" customWidth="1"/>
    <col min="1798" max="1798" width="9.109375" style="7"/>
    <col min="1799" max="1799" width="10.6640625" style="7" bestFit="1" customWidth="1"/>
    <col min="1800" max="1800" width="11" style="7" customWidth="1"/>
    <col min="1801" max="1801" width="11.44140625" style="7" customWidth="1"/>
    <col min="1802" max="2049" width="9.109375" style="7"/>
    <col min="2050" max="2050" width="17.6640625" style="7" customWidth="1"/>
    <col min="2051" max="2051" width="9.109375" style="7"/>
    <col min="2052" max="2052" width="9.5546875" style="7" bestFit="1" customWidth="1"/>
    <col min="2053" max="2053" width="18" style="7" customWidth="1"/>
    <col min="2054" max="2054" width="9.109375" style="7"/>
    <col min="2055" max="2055" width="10.6640625" style="7" bestFit="1" customWidth="1"/>
    <col min="2056" max="2056" width="11" style="7" customWidth="1"/>
    <col min="2057" max="2057" width="11.44140625" style="7" customWidth="1"/>
    <col min="2058" max="2305" width="9.109375" style="7"/>
    <col min="2306" max="2306" width="17.6640625" style="7" customWidth="1"/>
    <col min="2307" max="2307" width="9.109375" style="7"/>
    <col min="2308" max="2308" width="9.5546875" style="7" bestFit="1" customWidth="1"/>
    <col min="2309" max="2309" width="18" style="7" customWidth="1"/>
    <col min="2310" max="2310" width="9.109375" style="7"/>
    <col min="2311" max="2311" width="10.6640625" style="7" bestFit="1" customWidth="1"/>
    <col min="2312" max="2312" width="11" style="7" customWidth="1"/>
    <col min="2313" max="2313" width="11.44140625" style="7" customWidth="1"/>
    <col min="2314" max="2561" width="9.109375" style="7"/>
    <col min="2562" max="2562" width="17.6640625" style="7" customWidth="1"/>
    <col min="2563" max="2563" width="9.109375" style="7"/>
    <col min="2564" max="2564" width="9.5546875" style="7" bestFit="1" customWidth="1"/>
    <col min="2565" max="2565" width="18" style="7" customWidth="1"/>
    <col min="2566" max="2566" width="9.109375" style="7"/>
    <col min="2567" max="2567" width="10.6640625" style="7" bestFit="1" customWidth="1"/>
    <col min="2568" max="2568" width="11" style="7" customWidth="1"/>
    <col min="2569" max="2569" width="11.44140625" style="7" customWidth="1"/>
    <col min="2570" max="2817" width="9.109375" style="7"/>
    <col min="2818" max="2818" width="17.6640625" style="7" customWidth="1"/>
    <col min="2819" max="2819" width="9.109375" style="7"/>
    <col min="2820" max="2820" width="9.5546875" style="7" bestFit="1" customWidth="1"/>
    <col min="2821" max="2821" width="18" style="7" customWidth="1"/>
    <col min="2822" max="2822" width="9.109375" style="7"/>
    <col min="2823" max="2823" width="10.6640625" style="7" bestFit="1" customWidth="1"/>
    <col min="2824" max="2824" width="11" style="7" customWidth="1"/>
    <col min="2825" max="2825" width="11.44140625" style="7" customWidth="1"/>
    <col min="2826" max="3073" width="9.109375" style="7"/>
    <col min="3074" max="3074" width="17.6640625" style="7" customWidth="1"/>
    <col min="3075" max="3075" width="9.109375" style="7"/>
    <col min="3076" max="3076" width="9.5546875" style="7" bestFit="1" customWidth="1"/>
    <col min="3077" max="3077" width="18" style="7" customWidth="1"/>
    <col min="3078" max="3078" width="9.109375" style="7"/>
    <col min="3079" max="3079" width="10.6640625" style="7" bestFit="1" customWidth="1"/>
    <col min="3080" max="3080" width="11" style="7" customWidth="1"/>
    <col min="3081" max="3081" width="11.44140625" style="7" customWidth="1"/>
    <col min="3082" max="3329" width="9.109375" style="7"/>
    <col min="3330" max="3330" width="17.6640625" style="7" customWidth="1"/>
    <col min="3331" max="3331" width="9.109375" style="7"/>
    <col min="3332" max="3332" width="9.5546875" style="7" bestFit="1" customWidth="1"/>
    <col min="3333" max="3333" width="18" style="7" customWidth="1"/>
    <col min="3334" max="3334" width="9.109375" style="7"/>
    <col min="3335" max="3335" width="10.6640625" style="7" bestFit="1" customWidth="1"/>
    <col min="3336" max="3336" width="11" style="7" customWidth="1"/>
    <col min="3337" max="3337" width="11.44140625" style="7" customWidth="1"/>
    <col min="3338" max="3585" width="9.109375" style="7"/>
    <col min="3586" max="3586" width="17.6640625" style="7" customWidth="1"/>
    <col min="3587" max="3587" width="9.109375" style="7"/>
    <col min="3588" max="3588" width="9.5546875" style="7" bestFit="1" customWidth="1"/>
    <col min="3589" max="3589" width="18" style="7" customWidth="1"/>
    <col min="3590" max="3590" width="9.109375" style="7"/>
    <col min="3591" max="3591" width="10.6640625" style="7" bestFit="1" customWidth="1"/>
    <col min="3592" max="3592" width="11" style="7" customWidth="1"/>
    <col min="3593" max="3593" width="11.44140625" style="7" customWidth="1"/>
    <col min="3594" max="3841" width="9.109375" style="7"/>
    <col min="3842" max="3842" width="17.6640625" style="7" customWidth="1"/>
    <col min="3843" max="3843" width="9.109375" style="7"/>
    <col min="3844" max="3844" width="9.5546875" style="7" bestFit="1" customWidth="1"/>
    <col min="3845" max="3845" width="18" style="7" customWidth="1"/>
    <col min="3846" max="3846" width="9.109375" style="7"/>
    <col min="3847" max="3847" width="10.6640625" style="7" bestFit="1" customWidth="1"/>
    <col min="3848" max="3848" width="11" style="7" customWidth="1"/>
    <col min="3849" max="3849" width="11.44140625" style="7" customWidth="1"/>
    <col min="3850" max="4097" width="9.109375" style="7"/>
    <col min="4098" max="4098" width="17.6640625" style="7" customWidth="1"/>
    <col min="4099" max="4099" width="9.109375" style="7"/>
    <col min="4100" max="4100" width="9.5546875" style="7" bestFit="1" customWidth="1"/>
    <col min="4101" max="4101" width="18" style="7" customWidth="1"/>
    <col min="4102" max="4102" width="9.109375" style="7"/>
    <col min="4103" max="4103" width="10.6640625" style="7" bestFit="1" customWidth="1"/>
    <col min="4104" max="4104" width="11" style="7" customWidth="1"/>
    <col min="4105" max="4105" width="11.44140625" style="7" customWidth="1"/>
    <col min="4106" max="4353" width="9.109375" style="7"/>
    <col min="4354" max="4354" width="17.6640625" style="7" customWidth="1"/>
    <col min="4355" max="4355" width="9.109375" style="7"/>
    <col min="4356" max="4356" width="9.5546875" style="7" bestFit="1" customWidth="1"/>
    <col min="4357" max="4357" width="18" style="7" customWidth="1"/>
    <col min="4358" max="4358" width="9.109375" style="7"/>
    <col min="4359" max="4359" width="10.6640625" style="7" bestFit="1" customWidth="1"/>
    <col min="4360" max="4360" width="11" style="7" customWidth="1"/>
    <col min="4361" max="4361" width="11.44140625" style="7" customWidth="1"/>
    <col min="4362" max="4609" width="9.109375" style="7"/>
    <col min="4610" max="4610" width="17.6640625" style="7" customWidth="1"/>
    <col min="4611" max="4611" width="9.109375" style="7"/>
    <col min="4612" max="4612" width="9.5546875" style="7" bestFit="1" customWidth="1"/>
    <col min="4613" max="4613" width="18" style="7" customWidth="1"/>
    <col min="4614" max="4614" width="9.109375" style="7"/>
    <col min="4615" max="4615" width="10.6640625" style="7" bestFit="1" customWidth="1"/>
    <col min="4616" max="4616" width="11" style="7" customWidth="1"/>
    <col min="4617" max="4617" width="11.44140625" style="7" customWidth="1"/>
    <col min="4618" max="4865" width="9.109375" style="7"/>
    <col min="4866" max="4866" width="17.6640625" style="7" customWidth="1"/>
    <col min="4867" max="4867" width="9.109375" style="7"/>
    <col min="4868" max="4868" width="9.5546875" style="7" bestFit="1" customWidth="1"/>
    <col min="4869" max="4869" width="18" style="7" customWidth="1"/>
    <col min="4870" max="4870" width="9.109375" style="7"/>
    <col min="4871" max="4871" width="10.6640625" style="7" bestFit="1" customWidth="1"/>
    <col min="4872" max="4872" width="11" style="7" customWidth="1"/>
    <col min="4873" max="4873" width="11.44140625" style="7" customWidth="1"/>
    <col min="4874" max="5121" width="9.109375" style="7"/>
    <col min="5122" max="5122" width="17.6640625" style="7" customWidth="1"/>
    <col min="5123" max="5123" width="9.109375" style="7"/>
    <col min="5124" max="5124" width="9.5546875" style="7" bestFit="1" customWidth="1"/>
    <col min="5125" max="5125" width="18" style="7" customWidth="1"/>
    <col min="5126" max="5126" width="9.109375" style="7"/>
    <col min="5127" max="5127" width="10.6640625" style="7" bestFit="1" customWidth="1"/>
    <col min="5128" max="5128" width="11" style="7" customWidth="1"/>
    <col min="5129" max="5129" width="11.44140625" style="7" customWidth="1"/>
    <col min="5130" max="5377" width="9.109375" style="7"/>
    <col min="5378" max="5378" width="17.6640625" style="7" customWidth="1"/>
    <col min="5379" max="5379" width="9.109375" style="7"/>
    <col min="5380" max="5380" width="9.5546875" style="7" bestFit="1" customWidth="1"/>
    <col min="5381" max="5381" width="18" style="7" customWidth="1"/>
    <col min="5382" max="5382" width="9.109375" style="7"/>
    <col min="5383" max="5383" width="10.6640625" style="7" bestFit="1" customWidth="1"/>
    <col min="5384" max="5384" width="11" style="7" customWidth="1"/>
    <col min="5385" max="5385" width="11.44140625" style="7" customWidth="1"/>
    <col min="5386" max="5633" width="9.109375" style="7"/>
    <col min="5634" max="5634" width="17.6640625" style="7" customWidth="1"/>
    <col min="5635" max="5635" width="9.109375" style="7"/>
    <col min="5636" max="5636" width="9.5546875" style="7" bestFit="1" customWidth="1"/>
    <col min="5637" max="5637" width="18" style="7" customWidth="1"/>
    <col min="5638" max="5638" width="9.109375" style="7"/>
    <col min="5639" max="5639" width="10.6640625" style="7" bestFit="1" customWidth="1"/>
    <col min="5640" max="5640" width="11" style="7" customWidth="1"/>
    <col min="5641" max="5641" width="11.44140625" style="7" customWidth="1"/>
    <col min="5642" max="5889" width="9.109375" style="7"/>
    <col min="5890" max="5890" width="17.6640625" style="7" customWidth="1"/>
    <col min="5891" max="5891" width="9.109375" style="7"/>
    <col min="5892" max="5892" width="9.5546875" style="7" bestFit="1" customWidth="1"/>
    <col min="5893" max="5893" width="18" style="7" customWidth="1"/>
    <col min="5894" max="5894" width="9.109375" style="7"/>
    <col min="5895" max="5895" width="10.6640625" style="7" bestFit="1" customWidth="1"/>
    <col min="5896" max="5896" width="11" style="7" customWidth="1"/>
    <col min="5897" max="5897" width="11.44140625" style="7" customWidth="1"/>
    <col min="5898" max="6145" width="9.109375" style="7"/>
    <col min="6146" max="6146" width="17.6640625" style="7" customWidth="1"/>
    <col min="6147" max="6147" width="9.109375" style="7"/>
    <col min="6148" max="6148" width="9.5546875" style="7" bestFit="1" customWidth="1"/>
    <col min="6149" max="6149" width="18" style="7" customWidth="1"/>
    <col min="6150" max="6150" width="9.109375" style="7"/>
    <col min="6151" max="6151" width="10.6640625" style="7" bestFit="1" customWidth="1"/>
    <col min="6152" max="6152" width="11" style="7" customWidth="1"/>
    <col min="6153" max="6153" width="11.44140625" style="7" customWidth="1"/>
    <col min="6154" max="6401" width="9.109375" style="7"/>
    <col min="6402" max="6402" width="17.6640625" style="7" customWidth="1"/>
    <col min="6403" max="6403" width="9.109375" style="7"/>
    <col min="6404" max="6404" width="9.5546875" style="7" bestFit="1" customWidth="1"/>
    <col min="6405" max="6405" width="18" style="7" customWidth="1"/>
    <col min="6406" max="6406" width="9.109375" style="7"/>
    <col min="6407" max="6407" width="10.6640625" style="7" bestFit="1" customWidth="1"/>
    <col min="6408" max="6408" width="11" style="7" customWidth="1"/>
    <col min="6409" max="6409" width="11.44140625" style="7" customWidth="1"/>
    <col min="6410" max="6657" width="9.109375" style="7"/>
    <col min="6658" max="6658" width="17.6640625" style="7" customWidth="1"/>
    <col min="6659" max="6659" width="9.109375" style="7"/>
    <col min="6660" max="6660" width="9.5546875" style="7" bestFit="1" customWidth="1"/>
    <col min="6661" max="6661" width="18" style="7" customWidth="1"/>
    <col min="6662" max="6662" width="9.109375" style="7"/>
    <col min="6663" max="6663" width="10.6640625" style="7" bestFit="1" customWidth="1"/>
    <col min="6664" max="6664" width="11" style="7" customWidth="1"/>
    <col min="6665" max="6665" width="11.44140625" style="7" customWidth="1"/>
    <col min="6666" max="6913" width="9.109375" style="7"/>
    <col min="6914" max="6914" width="17.6640625" style="7" customWidth="1"/>
    <col min="6915" max="6915" width="9.109375" style="7"/>
    <col min="6916" max="6916" width="9.5546875" style="7" bestFit="1" customWidth="1"/>
    <col min="6917" max="6917" width="18" style="7" customWidth="1"/>
    <col min="6918" max="6918" width="9.109375" style="7"/>
    <col min="6919" max="6919" width="10.6640625" style="7" bestFit="1" customWidth="1"/>
    <col min="6920" max="6920" width="11" style="7" customWidth="1"/>
    <col min="6921" max="6921" width="11.44140625" style="7" customWidth="1"/>
    <col min="6922" max="7169" width="9.109375" style="7"/>
    <col min="7170" max="7170" width="17.6640625" style="7" customWidth="1"/>
    <col min="7171" max="7171" width="9.109375" style="7"/>
    <col min="7172" max="7172" width="9.5546875" style="7" bestFit="1" customWidth="1"/>
    <col min="7173" max="7173" width="18" style="7" customWidth="1"/>
    <col min="7174" max="7174" width="9.109375" style="7"/>
    <col min="7175" max="7175" width="10.6640625" style="7" bestFit="1" customWidth="1"/>
    <col min="7176" max="7176" width="11" style="7" customWidth="1"/>
    <col min="7177" max="7177" width="11.44140625" style="7" customWidth="1"/>
    <col min="7178" max="7425" width="9.109375" style="7"/>
    <col min="7426" max="7426" width="17.6640625" style="7" customWidth="1"/>
    <col min="7427" max="7427" width="9.109375" style="7"/>
    <col min="7428" max="7428" width="9.5546875" style="7" bestFit="1" customWidth="1"/>
    <col min="7429" max="7429" width="18" style="7" customWidth="1"/>
    <col min="7430" max="7430" width="9.109375" style="7"/>
    <col min="7431" max="7431" width="10.6640625" style="7" bestFit="1" customWidth="1"/>
    <col min="7432" max="7432" width="11" style="7" customWidth="1"/>
    <col min="7433" max="7433" width="11.44140625" style="7" customWidth="1"/>
    <col min="7434" max="7681" width="9.109375" style="7"/>
    <col min="7682" max="7682" width="17.6640625" style="7" customWidth="1"/>
    <col min="7683" max="7683" width="9.109375" style="7"/>
    <col min="7684" max="7684" width="9.5546875" style="7" bestFit="1" customWidth="1"/>
    <col min="7685" max="7685" width="18" style="7" customWidth="1"/>
    <col min="7686" max="7686" width="9.109375" style="7"/>
    <col min="7687" max="7687" width="10.6640625" style="7" bestFit="1" customWidth="1"/>
    <col min="7688" max="7688" width="11" style="7" customWidth="1"/>
    <col min="7689" max="7689" width="11.44140625" style="7" customWidth="1"/>
    <col min="7690" max="7937" width="9.109375" style="7"/>
    <col min="7938" max="7938" width="17.6640625" style="7" customWidth="1"/>
    <col min="7939" max="7939" width="9.109375" style="7"/>
    <col min="7940" max="7940" width="9.5546875" style="7" bestFit="1" customWidth="1"/>
    <col min="7941" max="7941" width="18" style="7" customWidth="1"/>
    <col min="7942" max="7942" width="9.109375" style="7"/>
    <col min="7943" max="7943" width="10.6640625" style="7" bestFit="1" customWidth="1"/>
    <col min="7944" max="7944" width="11" style="7" customWidth="1"/>
    <col min="7945" max="7945" width="11.44140625" style="7" customWidth="1"/>
    <col min="7946" max="8193" width="9.109375" style="7"/>
    <col min="8194" max="8194" width="17.6640625" style="7" customWidth="1"/>
    <col min="8195" max="8195" width="9.109375" style="7"/>
    <col min="8196" max="8196" width="9.5546875" style="7" bestFit="1" customWidth="1"/>
    <col min="8197" max="8197" width="18" style="7" customWidth="1"/>
    <col min="8198" max="8198" width="9.109375" style="7"/>
    <col min="8199" max="8199" width="10.6640625" style="7" bestFit="1" customWidth="1"/>
    <col min="8200" max="8200" width="11" style="7" customWidth="1"/>
    <col min="8201" max="8201" width="11.44140625" style="7" customWidth="1"/>
    <col min="8202" max="8449" width="9.109375" style="7"/>
    <col min="8450" max="8450" width="17.6640625" style="7" customWidth="1"/>
    <col min="8451" max="8451" width="9.109375" style="7"/>
    <col min="8452" max="8452" width="9.5546875" style="7" bestFit="1" customWidth="1"/>
    <col min="8453" max="8453" width="18" style="7" customWidth="1"/>
    <col min="8454" max="8454" width="9.109375" style="7"/>
    <col min="8455" max="8455" width="10.6640625" style="7" bestFit="1" customWidth="1"/>
    <col min="8456" max="8456" width="11" style="7" customWidth="1"/>
    <col min="8457" max="8457" width="11.44140625" style="7" customWidth="1"/>
    <col min="8458" max="8705" width="9.109375" style="7"/>
    <col min="8706" max="8706" width="17.6640625" style="7" customWidth="1"/>
    <col min="8707" max="8707" width="9.109375" style="7"/>
    <col min="8708" max="8708" width="9.5546875" style="7" bestFit="1" customWidth="1"/>
    <col min="8709" max="8709" width="18" style="7" customWidth="1"/>
    <col min="8710" max="8710" width="9.109375" style="7"/>
    <col min="8711" max="8711" width="10.6640625" style="7" bestFit="1" customWidth="1"/>
    <col min="8712" max="8712" width="11" style="7" customWidth="1"/>
    <col min="8713" max="8713" width="11.44140625" style="7" customWidth="1"/>
    <col min="8714" max="8961" width="9.109375" style="7"/>
    <col min="8962" max="8962" width="17.6640625" style="7" customWidth="1"/>
    <col min="8963" max="8963" width="9.109375" style="7"/>
    <col min="8964" max="8964" width="9.5546875" style="7" bestFit="1" customWidth="1"/>
    <col min="8965" max="8965" width="18" style="7" customWidth="1"/>
    <col min="8966" max="8966" width="9.109375" style="7"/>
    <col min="8967" max="8967" width="10.6640625" style="7" bestFit="1" customWidth="1"/>
    <col min="8968" max="8968" width="11" style="7" customWidth="1"/>
    <col min="8969" max="8969" width="11.44140625" style="7" customWidth="1"/>
    <col min="8970" max="9217" width="9.109375" style="7"/>
    <col min="9218" max="9218" width="17.6640625" style="7" customWidth="1"/>
    <col min="9219" max="9219" width="9.109375" style="7"/>
    <col min="9220" max="9220" width="9.5546875" style="7" bestFit="1" customWidth="1"/>
    <col min="9221" max="9221" width="18" style="7" customWidth="1"/>
    <col min="9222" max="9222" width="9.109375" style="7"/>
    <col min="9223" max="9223" width="10.6640625" style="7" bestFit="1" customWidth="1"/>
    <col min="9224" max="9224" width="11" style="7" customWidth="1"/>
    <col min="9225" max="9225" width="11.44140625" style="7" customWidth="1"/>
    <col min="9226" max="9473" width="9.109375" style="7"/>
    <col min="9474" max="9474" width="17.6640625" style="7" customWidth="1"/>
    <col min="9475" max="9475" width="9.109375" style="7"/>
    <col min="9476" max="9476" width="9.5546875" style="7" bestFit="1" customWidth="1"/>
    <col min="9477" max="9477" width="18" style="7" customWidth="1"/>
    <col min="9478" max="9478" width="9.109375" style="7"/>
    <col min="9479" max="9479" width="10.6640625" style="7" bestFit="1" customWidth="1"/>
    <col min="9480" max="9480" width="11" style="7" customWidth="1"/>
    <col min="9481" max="9481" width="11.44140625" style="7" customWidth="1"/>
    <col min="9482" max="9729" width="9.109375" style="7"/>
    <col min="9730" max="9730" width="17.6640625" style="7" customWidth="1"/>
    <col min="9731" max="9731" width="9.109375" style="7"/>
    <col min="9732" max="9732" width="9.5546875" style="7" bestFit="1" customWidth="1"/>
    <col min="9733" max="9733" width="18" style="7" customWidth="1"/>
    <col min="9734" max="9734" width="9.109375" style="7"/>
    <col min="9735" max="9735" width="10.6640625" style="7" bestFit="1" customWidth="1"/>
    <col min="9736" max="9736" width="11" style="7" customWidth="1"/>
    <col min="9737" max="9737" width="11.44140625" style="7" customWidth="1"/>
    <col min="9738" max="9985" width="9.109375" style="7"/>
    <col min="9986" max="9986" width="17.6640625" style="7" customWidth="1"/>
    <col min="9987" max="9987" width="9.109375" style="7"/>
    <col min="9988" max="9988" width="9.5546875" style="7" bestFit="1" customWidth="1"/>
    <col min="9989" max="9989" width="18" style="7" customWidth="1"/>
    <col min="9990" max="9990" width="9.109375" style="7"/>
    <col min="9991" max="9991" width="10.6640625" style="7" bestFit="1" customWidth="1"/>
    <col min="9992" max="9992" width="11" style="7" customWidth="1"/>
    <col min="9993" max="9993" width="11.44140625" style="7" customWidth="1"/>
    <col min="9994" max="10241" width="9.109375" style="7"/>
    <col min="10242" max="10242" width="17.6640625" style="7" customWidth="1"/>
    <col min="10243" max="10243" width="9.109375" style="7"/>
    <col min="10244" max="10244" width="9.5546875" style="7" bestFit="1" customWidth="1"/>
    <col min="10245" max="10245" width="18" style="7" customWidth="1"/>
    <col min="10246" max="10246" width="9.109375" style="7"/>
    <col min="10247" max="10247" width="10.6640625" style="7" bestFit="1" customWidth="1"/>
    <col min="10248" max="10248" width="11" style="7" customWidth="1"/>
    <col min="10249" max="10249" width="11.44140625" style="7" customWidth="1"/>
    <col min="10250" max="10497" width="9.109375" style="7"/>
    <col min="10498" max="10498" width="17.6640625" style="7" customWidth="1"/>
    <col min="10499" max="10499" width="9.109375" style="7"/>
    <col min="10500" max="10500" width="9.5546875" style="7" bestFit="1" customWidth="1"/>
    <col min="10501" max="10501" width="18" style="7" customWidth="1"/>
    <col min="10502" max="10502" width="9.109375" style="7"/>
    <col min="10503" max="10503" width="10.6640625" style="7" bestFit="1" customWidth="1"/>
    <col min="10504" max="10504" width="11" style="7" customWidth="1"/>
    <col min="10505" max="10505" width="11.44140625" style="7" customWidth="1"/>
    <col min="10506" max="10753" width="9.109375" style="7"/>
    <col min="10754" max="10754" width="17.6640625" style="7" customWidth="1"/>
    <col min="10755" max="10755" width="9.109375" style="7"/>
    <col min="10756" max="10756" width="9.5546875" style="7" bestFit="1" customWidth="1"/>
    <col min="10757" max="10757" width="18" style="7" customWidth="1"/>
    <col min="10758" max="10758" width="9.109375" style="7"/>
    <col min="10759" max="10759" width="10.6640625" style="7" bestFit="1" customWidth="1"/>
    <col min="10760" max="10760" width="11" style="7" customWidth="1"/>
    <col min="10761" max="10761" width="11.44140625" style="7" customWidth="1"/>
    <col min="10762" max="11009" width="9.109375" style="7"/>
    <col min="11010" max="11010" width="17.6640625" style="7" customWidth="1"/>
    <col min="11011" max="11011" width="9.109375" style="7"/>
    <col min="11012" max="11012" width="9.5546875" style="7" bestFit="1" customWidth="1"/>
    <col min="11013" max="11013" width="18" style="7" customWidth="1"/>
    <col min="11014" max="11014" width="9.109375" style="7"/>
    <col min="11015" max="11015" width="10.6640625" style="7" bestFit="1" customWidth="1"/>
    <col min="11016" max="11016" width="11" style="7" customWidth="1"/>
    <col min="11017" max="11017" width="11.44140625" style="7" customWidth="1"/>
    <col min="11018" max="11265" width="9.109375" style="7"/>
    <col min="11266" max="11266" width="17.6640625" style="7" customWidth="1"/>
    <col min="11267" max="11267" width="9.109375" style="7"/>
    <col min="11268" max="11268" width="9.5546875" style="7" bestFit="1" customWidth="1"/>
    <col min="11269" max="11269" width="18" style="7" customWidth="1"/>
    <col min="11270" max="11270" width="9.109375" style="7"/>
    <col min="11271" max="11271" width="10.6640625" style="7" bestFit="1" customWidth="1"/>
    <col min="11272" max="11272" width="11" style="7" customWidth="1"/>
    <col min="11273" max="11273" width="11.44140625" style="7" customWidth="1"/>
    <col min="11274" max="11521" width="9.109375" style="7"/>
    <col min="11522" max="11522" width="17.6640625" style="7" customWidth="1"/>
    <col min="11523" max="11523" width="9.109375" style="7"/>
    <col min="11524" max="11524" width="9.5546875" style="7" bestFit="1" customWidth="1"/>
    <col min="11525" max="11525" width="18" style="7" customWidth="1"/>
    <col min="11526" max="11526" width="9.109375" style="7"/>
    <col min="11527" max="11527" width="10.6640625" style="7" bestFit="1" customWidth="1"/>
    <col min="11528" max="11528" width="11" style="7" customWidth="1"/>
    <col min="11529" max="11529" width="11.44140625" style="7" customWidth="1"/>
    <col min="11530" max="11777" width="9.109375" style="7"/>
    <col min="11778" max="11778" width="17.6640625" style="7" customWidth="1"/>
    <col min="11779" max="11779" width="9.109375" style="7"/>
    <col min="11780" max="11780" width="9.5546875" style="7" bestFit="1" customWidth="1"/>
    <col min="11781" max="11781" width="18" style="7" customWidth="1"/>
    <col min="11782" max="11782" width="9.109375" style="7"/>
    <col min="11783" max="11783" width="10.6640625" style="7" bestFit="1" customWidth="1"/>
    <col min="11784" max="11784" width="11" style="7" customWidth="1"/>
    <col min="11785" max="11785" width="11.44140625" style="7" customWidth="1"/>
    <col min="11786" max="12033" width="9.109375" style="7"/>
    <col min="12034" max="12034" width="17.6640625" style="7" customWidth="1"/>
    <col min="12035" max="12035" width="9.109375" style="7"/>
    <col min="12036" max="12036" width="9.5546875" style="7" bestFit="1" customWidth="1"/>
    <col min="12037" max="12037" width="18" style="7" customWidth="1"/>
    <col min="12038" max="12038" width="9.109375" style="7"/>
    <col min="12039" max="12039" width="10.6640625" style="7" bestFit="1" customWidth="1"/>
    <col min="12040" max="12040" width="11" style="7" customWidth="1"/>
    <col min="12041" max="12041" width="11.44140625" style="7" customWidth="1"/>
    <col min="12042" max="12289" width="9.109375" style="7"/>
    <col min="12290" max="12290" width="17.6640625" style="7" customWidth="1"/>
    <col min="12291" max="12291" width="9.109375" style="7"/>
    <col min="12292" max="12292" width="9.5546875" style="7" bestFit="1" customWidth="1"/>
    <col min="12293" max="12293" width="18" style="7" customWidth="1"/>
    <col min="12294" max="12294" width="9.109375" style="7"/>
    <col min="12295" max="12295" width="10.6640625" style="7" bestFit="1" customWidth="1"/>
    <col min="12296" max="12296" width="11" style="7" customWidth="1"/>
    <col min="12297" max="12297" width="11.44140625" style="7" customWidth="1"/>
    <col min="12298" max="12545" width="9.109375" style="7"/>
    <col min="12546" max="12546" width="17.6640625" style="7" customWidth="1"/>
    <col min="12547" max="12547" width="9.109375" style="7"/>
    <col min="12548" max="12548" width="9.5546875" style="7" bestFit="1" customWidth="1"/>
    <col min="12549" max="12549" width="18" style="7" customWidth="1"/>
    <col min="12550" max="12550" width="9.109375" style="7"/>
    <col min="12551" max="12551" width="10.6640625" style="7" bestFit="1" customWidth="1"/>
    <col min="12552" max="12552" width="11" style="7" customWidth="1"/>
    <col min="12553" max="12553" width="11.44140625" style="7" customWidth="1"/>
    <col min="12554" max="12801" width="9.109375" style="7"/>
    <col min="12802" max="12802" width="17.6640625" style="7" customWidth="1"/>
    <col min="12803" max="12803" width="9.109375" style="7"/>
    <col min="12804" max="12804" width="9.5546875" style="7" bestFit="1" customWidth="1"/>
    <col min="12805" max="12805" width="18" style="7" customWidth="1"/>
    <col min="12806" max="12806" width="9.109375" style="7"/>
    <col min="12807" max="12807" width="10.6640625" style="7" bestFit="1" customWidth="1"/>
    <col min="12808" max="12808" width="11" style="7" customWidth="1"/>
    <col min="12809" max="12809" width="11.44140625" style="7" customWidth="1"/>
    <col min="12810" max="13057" width="9.109375" style="7"/>
    <col min="13058" max="13058" width="17.6640625" style="7" customWidth="1"/>
    <col min="13059" max="13059" width="9.109375" style="7"/>
    <col min="13060" max="13060" width="9.5546875" style="7" bestFit="1" customWidth="1"/>
    <col min="13061" max="13061" width="18" style="7" customWidth="1"/>
    <col min="13062" max="13062" width="9.109375" style="7"/>
    <col min="13063" max="13063" width="10.6640625" style="7" bestFit="1" customWidth="1"/>
    <col min="13064" max="13064" width="11" style="7" customWidth="1"/>
    <col min="13065" max="13065" width="11.44140625" style="7" customWidth="1"/>
    <col min="13066" max="13313" width="9.109375" style="7"/>
    <col min="13314" max="13314" width="17.6640625" style="7" customWidth="1"/>
    <col min="13315" max="13315" width="9.109375" style="7"/>
    <col min="13316" max="13316" width="9.5546875" style="7" bestFit="1" customWidth="1"/>
    <col min="13317" max="13317" width="18" style="7" customWidth="1"/>
    <col min="13318" max="13318" width="9.109375" style="7"/>
    <col min="13319" max="13319" width="10.6640625" style="7" bestFit="1" customWidth="1"/>
    <col min="13320" max="13320" width="11" style="7" customWidth="1"/>
    <col min="13321" max="13321" width="11.44140625" style="7" customWidth="1"/>
    <col min="13322" max="13569" width="9.109375" style="7"/>
    <col min="13570" max="13570" width="17.6640625" style="7" customWidth="1"/>
    <col min="13571" max="13571" width="9.109375" style="7"/>
    <col min="13572" max="13572" width="9.5546875" style="7" bestFit="1" customWidth="1"/>
    <col min="13573" max="13573" width="18" style="7" customWidth="1"/>
    <col min="13574" max="13574" width="9.109375" style="7"/>
    <col min="13575" max="13575" width="10.6640625" style="7" bestFit="1" customWidth="1"/>
    <col min="13576" max="13576" width="11" style="7" customWidth="1"/>
    <col min="13577" max="13577" width="11.44140625" style="7" customWidth="1"/>
    <col min="13578" max="13825" width="9.109375" style="7"/>
    <col min="13826" max="13826" width="17.6640625" style="7" customWidth="1"/>
    <col min="13827" max="13827" width="9.109375" style="7"/>
    <col min="13828" max="13828" width="9.5546875" style="7" bestFit="1" customWidth="1"/>
    <col min="13829" max="13829" width="18" style="7" customWidth="1"/>
    <col min="13830" max="13830" width="9.109375" style="7"/>
    <col min="13831" max="13831" width="10.6640625" style="7" bestFit="1" customWidth="1"/>
    <col min="13832" max="13832" width="11" style="7" customWidth="1"/>
    <col min="13833" max="13833" width="11.44140625" style="7" customWidth="1"/>
    <col min="13834" max="14081" width="9.109375" style="7"/>
    <col min="14082" max="14082" width="17.6640625" style="7" customWidth="1"/>
    <col min="14083" max="14083" width="9.109375" style="7"/>
    <col min="14084" max="14084" width="9.5546875" style="7" bestFit="1" customWidth="1"/>
    <col min="14085" max="14085" width="18" style="7" customWidth="1"/>
    <col min="14086" max="14086" width="9.109375" style="7"/>
    <col min="14087" max="14087" width="10.6640625" style="7" bestFit="1" customWidth="1"/>
    <col min="14088" max="14088" width="11" style="7" customWidth="1"/>
    <col min="14089" max="14089" width="11.44140625" style="7" customWidth="1"/>
    <col min="14090" max="14337" width="9.109375" style="7"/>
    <col min="14338" max="14338" width="17.6640625" style="7" customWidth="1"/>
    <col min="14339" max="14339" width="9.109375" style="7"/>
    <col min="14340" max="14340" width="9.5546875" style="7" bestFit="1" customWidth="1"/>
    <col min="14341" max="14341" width="18" style="7" customWidth="1"/>
    <col min="14342" max="14342" width="9.109375" style="7"/>
    <col min="14343" max="14343" width="10.6640625" style="7" bestFit="1" customWidth="1"/>
    <col min="14344" max="14344" width="11" style="7" customWidth="1"/>
    <col min="14345" max="14345" width="11.44140625" style="7" customWidth="1"/>
    <col min="14346" max="14593" width="9.109375" style="7"/>
    <col min="14594" max="14594" width="17.6640625" style="7" customWidth="1"/>
    <col min="14595" max="14595" width="9.109375" style="7"/>
    <col min="14596" max="14596" width="9.5546875" style="7" bestFit="1" customWidth="1"/>
    <col min="14597" max="14597" width="18" style="7" customWidth="1"/>
    <col min="14598" max="14598" width="9.109375" style="7"/>
    <col min="14599" max="14599" width="10.6640625" style="7" bestFit="1" customWidth="1"/>
    <col min="14600" max="14600" width="11" style="7" customWidth="1"/>
    <col min="14601" max="14601" width="11.44140625" style="7" customWidth="1"/>
    <col min="14602" max="14849" width="9.109375" style="7"/>
    <col min="14850" max="14850" width="17.6640625" style="7" customWidth="1"/>
    <col min="14851" max="14851" width="9.109375" style="7"/>
    <col min="14852" max="14852" width="9.5546875" style="7" bestFit="1" customWidth="1"/>
    <col min="14853" max="14853" width="18" style="7" customWidth="1"/>
    <col min="14854" max="14854" width="9.109375" style="7"/>
    <col min="14855" max="14855" width="10.6640625" style="7" bestFit="1" customWidth="1"/>
    <col min="14856" max="14856" width="11" style="7" customWidth="1"/>
    <col min="14857" max="14857" width="11.44140625" style="7" customWidth="1"/>
    <col min="14858" max="15105" width="9.109375" style="7"/>
    <col min="15106" max="15106" width="17.6640625" style="7" customWidth="1"/>
    <col min="15107" max="15107" width="9.109375" style="7"/>
    <col min="15108" max="15108" width="9.5546875" style="7" bestFit="1" customWidth="1"/>
    <col min="15109" max="15109" width="18" style="7" customWidth="1"/>
    <col min="15110" max="15110" width="9.109375" style="7"/>
    <col min="15111" max="15111" width="10.6640625" style="7" bestFit="1" customWidth="1"/>
    <col min="15112" max="15112" width="11" style="7" customWidth="1"/>
    <col min="15113" max="15113" width="11.44140625" style="7" customWidth="1"/>
    <col min="15114" max="15361" width="9.109375" style="7"/>
    <col min="15362" max="15362" width="17.6640625" style="7" customWidth="1"/>
    <col min="15363" max="15363" width="9.109375" style="7"/>
    <col min="15364" max="15364" width="9.5546875" style="7" bestFit="1" customWidth="1"/>
    <col min="15365" max="15365" width="18" style="7" customWidth="1"/>
    <col min="15366" max="15366" width="9.109375" style="7"/>
    <col min="15367" max="15367" width="10.6640625" style="7" bestFit="1" customWidth="1"/>
    <col min="15368" max="15368" width="11" style="7" customWidth="1"/>
    <col min="15369" max="15369" width="11.44140625" style="7" customWidth="1"/>
    <col min="15370" max="15617" width="9.109375" style="7"/>
    <col min="15618" max="15618" width="17.6640625" style="7" customWidth="1"/>
    <col min="15619" max="15619" width="9.109375" style="7"/>
    <col min="15620" max="15620" width="9.5546875" style="7" bestFit="1" customWidth="1"/>
    <col min="15621" max="15621" width="18" style="7" customWidth="1"/>
    <col min="15622" max="15622" width="9.109375" style="7"/>
    <col min="15623" max="15623" width="10.6640625" style="7" bestFit="1" customWidth="1"/>
    <col min="15624" max="15624" width="11" style="7" customWidth="1"/>
    <col min="15625" max="15625" width="11.44140625" style="7" customWidth="1"/>
    <col min="15626" max="15873" width="9.109375" style="7"/>
    <col min="15874" max="15874" width="17.6640625" style="7" customWidth="1"/>
    <col min="15875" max="15875" width="9.109375" style="7"/>
    <col min="15876" max="15876" width="9.5546875" style="7" bestFit="1" customWidth="1"/>
    <col min="15877" max="15877" width="18" style="7" customWidth="1"/>
    <col min="15878" max="15878" width="9.109375" style="7"/>
    <col min="15879" max="15879" width="10.6640625" style="7" bestFit="1" customWidth="1"/>
    <col min="15880" max="15880" width="11" style="7" customWidth="1"/>
    <col min="15881" max="15881" width="11.44140625" style="7" customWidth="1"/>
    <col min="15882" max="16129" width="9.109375" style="7"/>
    <col min="16130" max="16130" width="17.6640625" style="7" customWidth="1"/>
    <col min="16131" max="16131" width="9.109375" style="7"/>
    <col min="16132" max="16132" width="9.5546875" style="7" bestFit="1" customWidth="1"/>
    <col min="16133" max="16133" width="18" style="7" customWidth="1"/>
    <col min="16134" max="16134" width="9.109375" style="7"/>
    <col min="16135" max="16135" width="10.6640625" style="7" bestFit="1" customWidth="1"/>
    <col min="16136" max="16136" width="11" style="7" customWidth="1"/>
    <col min="16137" max="16137" width="11.44140625" style="7" customWidth="1"/>
    <col min="16138" max="16384" width="9.109375" style="7"/>
  </cols>
  <sheetData>
    <row r="1" spans="1:11" ht="14.4" x14ac:dyDescent="0.3">
      <c r="A1" s="1" t="s">
        <v>38</v>
      </c>
    </row>
    <row r="2" spans="1:11" ht="14.4" x14ac:dyDescent="0.3">
      <c r="A2" s="1" t="s">
        <v>36</v>
      </c>
    </row>
    <row r="4" spans="1:11" ht="17.399999999999999" x14ac:dyDescent="0.3">
      <c r="A4" s="140" t="s">
        <v>28</v>
      </c>
      <c r="B4" s="140"/>
      <c r="C4" s="140"/>
      <c r="D4" s="140"/>
      <c r="E4" s="140"/>
      <c r="F4" s="140"/>
      <c r="G4" s="140"/>
      <c r="H4" s="140"/>
      <c r="I4" s="140"/>
    </row>
    <row r="5" spans="1:11" ht="17.399999999999999" x14ac:dyDescent="0.3">
      <c r="A5" s="8"/>
      <c r="B5" s="9"/>
      <c r="C5" s="9"/>
      <c r="D5" s="9"/>
      <c r="E5" s="9"/>
      <c r="F5" s="9"/>
      <c r="G5" s="9"/>
      <c r="H5" s="9"/>
      <c r="I5" s="8"/>
      <c r="K5" s="10"/>
    </row>
    <row r="6" spans="1:11" x14ac:dyDescent="0.25">
      <c r="A6" s="8"/>
      <c r="B6" s="141" t="s">
        <v>12</v>
      </c>
      <c r="C6" s="141"/>
      <c r="D6" s="141"/>
      <c r="E6" s="141"/>
      <c r="F6" s="141"/>
      <c r="G6" s="141"/>
      <c r="H6" s="141"/>
      <c r="I6" s="8"/>
    </row>
    <row r="7" spans="1:11" x14ac:dyDescent="0.25">
      <c r="A7" s="11"/>
      <c r="B7" s="11"/>
      <c r="C7" s="11"/>
      <c r="D7" s="11"/>
      <c r="E7" s="11"/>
      <c r="F7" s="11"/>
      <c r="G7" s="11"/>
      <c r="H7" s="11"/>
      <c r="I7" s="8"/>
    </row>
    <row r="8" spans="1:11" x14ac:dyDescent="0.25">
      <c r="A8" s="8"/>
      <c r="B8" s="12" t="s">
        <v>20</v>
      </c>
      <c r="C8" s="11"/>
      <c r="D8" s="8"/>
      <c r="E8" s="8"/>
      <c r="F8" s="13">
        <f>AVERAGE(F20:F41)</f>
        <v>848961.0436363637</v>
      </c>
      <c r="G8" s="14">
        <f>((D41/D19)^(1/22)-1)</f>
        <v>2.4512648739482223E-2</v>
      </c>
      <c r="H8" s="8"/>
      <c r="I8" s="8"/>
    </row>
    <row r="9" spans="1:11" x14ac:dyDescent="0.25">
      <c r="A9" s="8"/>
      <c r="B9" s="12"/>
      <c r="C9" s="11"/>
      <c r="D9" s="8"/>
      <c r="E9" s="8"/>
      <c r="F9" s="13"/>
      <c r="G9" s="14"/>
      <c r="H9" s="8"/>
      <c r="I9" s="8"/>
    </row>
    <row r="10" spans="1:11" x14ac:dyDescent="0.25">
      <c r="A10" s="8"/>
      <c r="B10" s="12" t="s">
        <v>23</v>
      </c>
      <c r="C10" s="11"/>
      <c r="D10" s="8"/>
      <c r="E10" s="8"/>
      <c r="F10" s="13">
        <f>AVERAGE(C48:C57)</f>
        <v>1020282.3544568435</v>
      </c>
      <c r="G10" s="14">
        <f>+(B57/B47)^(1/10)-1</f>
        <v>2.0426240708304455E-2</v>
      </c>
      <c r="H10" s="8"/>
      <c r="I10" s="8"/>
    </row>
    <row r="11" spans="1:11" x14ac:dyDescent="0.25">
      <c r="A11" s="8"/>
      <c r="B11" s="12" t="s">
        <v>24</v>
      </c>
      <c r="C11" s="11"/>
      <c r="D11" s="8"/>
      <c r="E11" s="8"/>
      <c r="F11" s="13">
        <f>AVERAGE(F48:F57)</f>
        <v>395767.37304669246</v>
      </c>
      <c r="G11" s="14">
        <f>(E57/E47)^(1/10)-1</f>
        <v>8.503142681884901E-3</v>
      </c>
      <c r="H11" s="8"/>
      <c r="I11" s="14"/>
    </row>
    <row r="12" spans="1:11" x14ac:dyDescent="0.25">
      <c r="A12" s="11"/>
      <c r="B12" s="8"/>
      <c r="C12" s="8"/>
      <c r="D12" s="8"/>
      <c r="E12" s="8"/>
      <c r="F12" s="8"/>
      <c r="G12" s="8"/>
      <c r="H12" s="11"/>
      <c r="I12" s="8"/>
    </row>
    <row r="13" spans="1:11" x14ac:dyDescent="0.25">
      <c r="A13" s="8"/>
      <c r="B13" s="142" t="s">
        <v>13</v>
      </c>
      <c r="C13" s="142"/>
      <c r="D13" s="142"/>
      <c r="E13" s="142"/>
      <c r="F13" s="142"/>
      <c r="G13" s="142"/>
      <c r="H13" s="142"/>
      <c r="I13" s="8"/>
    </row>
    <row r="14" spans="1:11" x14ac:dyDescent="0.25">
      <c r="A14" s="15"/>
      <c r="B14" s="16"/>
      <c r="C14" s="16"/>
      <c r="D14" s="17"/>
      <c r="E14" s="17"/>
      <c r="F14" s="17"/>
      <c r="G14" s="17"/>
      <c r="H14" s="17"/>
      <c r="I14" s="8"/>
    </row>
    <row r="15" spans="1:11" x14ac:dyDescent="0.25">
      <c r="A15" s="11"/>
      <c r="B15" s="11"/>
      <c r="C15" s="11"/>
      <c r="D15" s="18"/>
      <c r="E15" s="11"/>
      <c r="F15" s="16" t="s">
        <v>14</v>
      </c>
      <c r="G15" s="16"/>
      <c r="H15" s="16"/>
      <c r="I15" s="8"/>
    </row>
    <row r="16" spans="1:11" x14ac:dyDescent="0.25">
      <c r="A16" s="11"/>
      <c r="B16" s="11"/>
      <c r="C16" s="18"/>
      <c r="D16" s="19"/>
      <c r="E16" s="20"/>
      <c r="F16" s="21" t="s">
        <v>15</v>
      </c>
      <c r="G16" s="11"/>
      <c r="H16" s="18" t="s">
        <v>16</v>
      </c>
      <c r="I16" s="8"/>
    </row>
    <row r="17" spans="1:28" x14ac:dyDescent="0.25">
      <c r="A17" s="11"/>
      <c r="B17" s="18"/>
      <c r="C17" s="8"/>
      <c r="D17" s="13"/>
      <c r="E17" s="20"/>
      <c r="F17" s="13"/>
      <c r="G17" s="11"/>
      <c r="H17" s="14"/>
      <c r="I17" s="8"/>
    </row>
    <row r="18" spans="1:28" x14ac:dyDescent="0.25">
      <c r="A18" s="11"/>
      <c r="B18" s="22">
        <v>1989</v>
      </c>
      <c r="C18" s="23"/>
      <c r="D18" s="24">
        <f>+'[11]System - Annual'!$C$29</f>
        <v>25687987.271000002</v>
      </c>
      <c r="E18" s="11"/>
      <c r="F18" s="13"/>
      <c r="G18" s="11"/>
      <c r="H18" s="14"/>
      <c r="I18" s="8"/>
    </row>
    <row r="19" spans="1:28" x14ac:dyDescent="0.25">
      <c r="A19" s="11"/>
      <c r="B19" s="18">
        <v>1990</v>
      </c>
      <c r="C19" s="25"/>
      <c r="D19" s="13">
        <f>+'[11]System - Annual'!$C30</f>
        <v>26543115.776000001</v>
      </c>
      <c r="E19" s="11"/>
      <c r="F19" s="13">
        <v>-144950.42419999978</v>
      </c>
      <c r="G19" s="11"/>
      <c r="H19" s="14">
        <v>-3.4431211365194225E-2</v>
      </c>
      <c r="I19" s="8"/>
    </row>
    <row r="20" spans="1:28" x14ac:dyDescent="0.25">
      <c r="A20" s="11"/>
      <c r="B20" s="18">
        <v>1991</v>
      </c>
      <c r="C20" s="25"/>
      <c r="D20" s="13">
        <f>+'[11]System - Annual'!$C31</f>
        <v>27231650.48</v>
      </c>
      <c r="E20" s="11"/>
      <c r="F20" s="13">
        <f t="shared" ref="F20:F29" si="0">+D20-D19</f>
        <v>688534.70399999991</v>
      </c>
      <c r="G20" s="11"/>
      <c r="H20" s="14">
        <f t="shared" ref="H20:H41" si="1">(D20/D19)-1</f>
        <v>2.594023662521816E-2</v>
      </c>
      <c r="I20" s="8"/>
    </row>
    <row r="21" spans="1:28" x14ac:dyDescent="0.25">
      <c r="A21" s="11"/>
      <c r="B21" s="18">
        <v>1992</v>
      </c>
      <c r="C21" s="25"/>
      <c r="D21" s="13">
        <f>+'[11]System - Annual'!$C32</f>
        <v>26990913.381000005</v>
      </c>
      <c r="E21" s="11"/>
      <c r="F21" s="13">
        <f t="shared" si="0"/>
        <v>-240737.09899999574</v>
      </c>
      <c r="G21" s="11"/>
      <c r="H21" s="14">
        <f t="shared" si="1"/>
        <v>-8.8403418359384034E-3</v>
      </c>
      <c r="I21" s="8"/>
      <c r="AA21" s="44"/>
      <c r="AB21" s="44"/>
    </row>
    <row r="22" spans="1:28" x14ac:dyDescent="0.25">
      <c r="A22" s="11"/>
      <c r="B22" s="18">
        <v>1993</v>
      </c>
      <c r="C22" s="25"/>
      <c r="D22" s="13">
        <f>+'[11]System - Annual'!$C33</f>
        <v>28508321.161000002</v>
      </c>
      <c r="E22" s="11"/>
      <c r="F22" s="13">
        <f t="shared" si="0"/>
        <v>1517407.7799999975</v>
      </c>
      <c r="G22" s="11"/>
      <c r="H22" s="14">
        <f t="shared" si="1"/>
        <v>5.621920824169524E-2</v>
      </c>
      <c r="I22" s="8"/>
    </row>
    <row r="23" spans="1:28" x14ac:dyDescent="0.25">
      <c r="A23" s="11"/>
      <c r="B23" s="18">
        <v>1994</v>
      </c>
      <c r="C23" s="25"/>
      <c r="D23" s="13">
        <f>+'[11]System - Annual'!$C34</f>
        <v>29946144.949000001</v>
      </c>
      <c r="E23" s="11"/>
      <c r="F23" s="13">
        <f t="shared" si="0"/>
        <v>1437823.7879999988</v>
      </c>
      <c r="G23" s="11"/>
      <c r="H23" s="14">
        <f t="shared" si="1"/>
        <v>5.0435231870720409E-2</v>
      </c>
      <c r="I23" s="8"/>
    </row>
    <row r="24" spans="1:28" x14ac:dyDescent="0.25">
      <c r="A24" s="11"/>
      <c r="B24" s="18">
        <v>1995</v>
      </c>
      <c r="C24" s="25"/>
      <c r="D24" s="13">
        <f>+'[11]System - Annual'!$C35</f>
        <v>30718620.048</v>
      </c>
      <c r="E24" s="11"/>
      <c r="F24" s="13">
        <f t="shared" si="0"/>
        <v>772475.09899999946</v>
      </c>
      <c r="G24" s="11"/>
      <c r="H24" s="14">
        <f t="shared" si="1"/>
        <v>2.5795477191323579E-2</v>
      </c>
      <c r="I24" s="8"/>
      <c r="AA24" s="45"/>
    </row>
    <row r="25" spans="1:28" x14ac:dyDescent="0.25">
      <c r="A25" s="11"/>
      <c r="B25" s="18">
        <v>1996</v>
      </c>
      <c r="C25" s="25"/>
      <c r="D25" s="13">
        <f>+'[11]System - Annual'!$C36</f>
        <v>31211128.855</v>
      </c>
      <c r="E25" s="11"/>
      <c r="F25" s="13">
        <f>+D25-D24</f>
        <v>492508.80700000003</v>
      </c>
      <c r="G25" s="11"/>
      <c r="H25" s="14">
        <f t="shared" si="1"/>
        <v>1.6032907931099238E-2</v>
      </c>
      <c r="I25" s="8"/>
    </row>
    <row r="26" spans="1:28" x14ac:dyDescent="0.25">
      <c r="A26" s="11"/>
      <c r="B26" s="18">
        <v>1997</v>
      </c>
      <c r="C26" s="25"/>
      <c r="D26" s="13">
        <f>+'[11]System - Annual'!$C37</f>
        <v>32941519.797999993</v>
      </c>
      <c r="E26" s="11"/>
      <c r="F26" s="13">
        <f t="shared" si="0"/>
        <v>1730390.9429999925</v>
      </c>
      <c r="G26" s="11"/>
      <c r="H26" s="14">
        <f t="shared" si="1"/>
        <v>5.5441472528565239E-2</v>
      </c>
      <c r="I26" s="8"/>
    </row>
    <row r="27" spans="1:28" x14ac:dyDescent="0.25">
      <c r="A27" s="11"/>
      <c r="B27" s="18">
        <v>1998</v>
      </c>
      <c r="C27" s="25"/>
      <c r="D27" s="13">
        <f>+'[11]System - Annual'!$C38</f>
        <v>34618258.093999997</v>
      </c>
      <c r="E27" s="11"/>
      <c r="F27" s="13">
        <f t="shared" si="0"/>
        <v>1676738.2960000038</v>
      </c>
      <c r="G27" s="11"/>
      <c r="H27" s="14">
        <f t="shared" si="1"/>
        <v>5.0900453478828434E-2</v>
      </c>
      <c r="I27" s="8"/>
    </row>
    <row r="28" spans="1:28" x14ac:dyDescent="0.25">
      <c r="A28" s="11"/>
      <c r="B28" s="18">
        <v>1999</v>
      </c>
      <c r="C28" s="25"/>
      <c r="D28" s="13">
        <f>+'[11]System - Annual'!$C39</f>
        <v>35520544.572999999</v>
      </c>
      <c r="E28" s="11"/>
      <c r="F28" s="13">
        <f t="shared" si="0"/>
        <v>902286.47900000215</v>
      </c>
      <c r="G28" s="11"/>
      <c r="H28" s="14">
        <f t="shared" si="1"/>
        <v>2.6063890232431497E-2</v>
      </c>
      <c r="I28" s="8"/>
    </row>
    <row r="29" spans="1:28" ht="14.4" x14ac:dyDescent="0.3">
      <c r="A29" s="26"/>
      <c r="B29" s="18">
        <v>2000</v>
      </c>
      <c r="C29" s="13"/>
      <c r="D29" s="13">
        <f>+'[11]System - Annual'!$C40</f>
        <v>37001161.180999994</v>
      </c>
      <c r="E29" s="27"/>
      <c r="F29" s="13">
        <f t="shared" si="0"/>
        <v>1480616.6079999954</v>
      </c>
      <c r="G29" s="11"/>
      <c r="H29" s="14">
        <f t="shared" si="1"/>
        <v>4.168338705948349E-2</v>
      </c>
      <c r="I29" s="8"/>
      <c r="L29" s="28"/>
    </row>
    <row r="30" spans="1:28" ht="14.4" x14ac:dyDescent="0.3">
      <c r="A30" s="26"/>
      <c r="B30" s="18">
        <v>2001</v>
      </c>
      <c r="C30" s="8"/>
      <c r="D30" s="13">
        <f>+'[11]System - Annual'!$C41</f>
        <v>37960492.048</v>
      </c>
      <c r="E30" s="11"/>
      <c r="F30" s="13">
        <f>+D30-D29</f>
        <v>959330.86700000614</v>
      </c>
      <c r="G30" s="11"/>
      <c r="H30" s="14">
        <f t="shared" si="1"/>
        <v>2.5927047594728414E-2</v>
      </c>
      <c r="I30" s="8"/>
      <c r="L30" s="28"/>
    </row>
    <row r="31" spans="1:28" ht="14.4" x14ac:dyDescent="0.3">
      <c r="A31" s="26"/>
      <c r="B31" s="18">
        <v>2002</v>
      </c>
      <c r="C31" s="8"/>
      <c r="D31" s="13">
        <f>+'[11]System - Annual'!$C42</f>
        <v>40029066.547000006</v>
      </c>
      <c r="E31" s="11"/>
      <c r="F31" s="13">
        <f t="shared" ref="F31:F41" si="2">+D31-D30</f>
        <v>2068574.4990000054</v>
      </c>
      <c r="G31" s="11"/>
      <c r="H31" s="14">
        <f t="shared" si="1"/>
        <v>5.4492826288562002E-2</v>
      </c>
      <c r="I31" s="8"/>
      <c r="L31" s="28"/>
    </row>
    <row r="32" spans="1:28" ht="14.4" x14ac:dyDescent="0.3">
      <c r="A32" s="26"/>
      <c r="B32" s="18">
        <v>2003</v>
      </c>
      <c r="C32" s="8"/>
      <c r="D32" s="13">
        <f>+'[11]System - Annual'!$C43</f>
        <v>41424866.884999998</v>
      </c>
      <c r="E32" s="11"/>
      <c r="F32" s="13">
        <f t="shared" si="2"/>
        <v>1395800.3379999921</v>
      </c>
      <c r="G32" s="11"/>
      <c r="H32" s="14">
        <f t="shared" si="1"/>
        <v>3.4869669927504177E-2</v>
      </c>
      <c r="I32" s="8"/>
      <c r="L32" s="28"/>
      <c r="M32" s="134"/>
    </row>
    <row r="33" spans="1:17" ht="14.4" x14ac:dyDescent="0.3">
      <c r="A33" s="26"/>
      <c r="B33" s="18">
        <v>2004</v>
      </c>
      <c r="C33" s="8"/>
      <c r="D33" s="13">
        <f>+'[11]System - Annual'!$C44</f>
        <v>42063955.402000003</v>
      </c>
      <c r="E33" s="11"/>
      <c r="F33" s="13">
        <f t="shared" si="2"/>
        <v>639088.51700000465</v>
      </c>
      <c r="G33" s="11"/>
      <c r="H33" s="14">
        <f t="shared" si="1"/>
        <v>1.5427654089370746E-2</v>
      </c>
      <c r="I33" s="8"/>
      <c r="L33" s="41" t="s">
        <v>0</v>
      </c>
      <c r="M33" s="134" t="s">
        <v>22</v>
      </c>
      <c r="N33" s="7" t="s">
        <v>21</v>
      </c>
    </row>
    <row r="34" spans="1:17" ht="14.4" x14ac:dyDescent="0.3">
      <c r="A34" s="26"/>
      <c r="B34" s="18">
        <v>2005</v>
      </c>
      <c r="C34" s="8"/>
      <c r="D34" s="13">
        <f>+'[11]System - Annual'!$C45</f>
        <v>43467783.240000002</v>
      </c>
      <c r="E34" s="11"/>
      <c r="F34" s="13">
        <f t="shared" si="2"/>
        <v>1403827.8379999995</v>
      </c>
      <c r="G34" s="11"/>
      <c r="H34" s="14">
        <f t="shared" si="1"/>
        <v>3.3373652681584209E-2</v>
      </c>
      <c r="I34" s="29"/>
      <c r="K34" s="18">
        <v>2000</v>
      </c>
      <c r="L34" s="28">
        <f>+D29</f>
        <v>37001161.180999994</v>
      </c>
    </row>
    <row r="35" spans="1:17" ht="14.4" x14ac:dyDescent="0.3">
      <c r="A35" s="26"/>
      <c r="B35" s="18">
        <v>2006</v>
      </c>
      <c r="C35" s="8"/>
      <c r="D35" s="13">
        <f>+'[11]System - Annual'!$C46</f>
        <v>44487283.653500006</v>
      </c>
      <c r="E35" s="26"/>
      <c r="F35" s="13">
        <f t="shared" si="2"/>
        <v>1019500.4135000035</v>
      </c>
      <c r="G35" s="11"/>
      <c r="H35" s="14">
        <f t="shared" si="1"/>
        <v>2.3454161622896708E-2</v>
      </c>
      <c r="I35" s="29"/>
      <c r="K35" s="18">
        <v>2001</v>
      </c>
      <c r="L35" s="28">
        <f t="shared" ref="L35:L46" si="3">+D30</f>
        <v>37960492.048</v>
      </c>
    </row>
    <row r="36" spans="1:17" ht="14.4" x14ac:dyDescent="0.3">
      <c r="A36" s="26"/>
      <c r="B36" s="18">
        <v>2007</v>
      </c>
      <c r="C36" s="8"/>
      <c r="D36" s="13">
        <f>+'[11]System - Annual'!$C47</f>
        <v>45920841.491999999</v>
      </c>
      <c r="E36" s="11"/>
      <c r="F36" s="13">
        <f t="shared" si="2"/>
        <v>1433557.8384999931</v>
      </c>
      <c r="G36" s="11"/>
      <c r="H36" s="14">
        <f t="shared" si="1"/>
        <v>3.2223991234564986E-2</v>
      </c>
      <c r="I36" s="29"/>
      <c r="K36" s="18">
        <v>2002</v>
      </c>
      <c r="L36" s="28">
        <f t="shared" si="3"/>
        <v>40029066.547000006</v>
      </c>
    </row>
    <row r="37" spans="1:17" ht="14.4" x14ac:dyDescent="0.3">
      <c r="A37" s="26"/>
      <c r="B37" s="18">
        <v>2008</v>
      </c>
      <c r="C37" s="8"/>
      <c r="D37" s="13">
        <f>+'[11]System - Annual'!$C48</f>
        <v>45561429.640000008</v>
      </c>
      <c r="E37" s="11"/>
      <c r="F37" s="13">
        <f t="shared" si="2"/>
        <v>-359411.85199999064</v>
      </c>
      <c r="G37" s="11"/>
      <c r="H37" s="14">
        <f t="shared" si="1"/>
        <v>-7.8267697263910696E-3</v>
      </c>
      <c r="I37" s="29"/>
      <c r="K37" s="18">
        <v>2003</v>
      </c>
      <c r="L37" s="28">
        <f t="shared" si="3"/>
        <v>41424866.884999998</v>
      </c>
    </row>
    <row r="38" spans="1:17" ht="14.4" x14ac:dyDescent="0.3">
      <c r="A38" s="26"/>
      <c r="B38" s="18">
        <v>2009</v>
      </c>
      <c r="C38" s="8"/>
      <c r="D38" s="13">
        <f>+'[11]System - Annual'!$C49</f>
        <v>45024712.841999993</v>
      </c>
      <c r="E38" s="11"/>
      <c r="F38" s="13">
        <f t="shared" si="2"/>
        <v>-536716.79800001532</v>
      </c>
      <c r="G38" s="11"/>
      <c r="H38" s="14">
        <f t="shared" si="1"/>
        <v>-1.1780069287571582E-2</v>
      </c>
      <c r="I38" s="29"/>
      <c r="K38" s="18">
        <v>2004</v>
      </c>
      <c r="L38" s="28">
        <f t="shared" si="3"/>
        <v>42063955.402000003</v>
      </c>
    </row>
    <row r="39" spans="1:17" ht="14.4" x14ac:dyDescent="0.3">
      <c r="A39" s="26"/>
      <c r="B39" s="18">
        <v>2010</v>
      </c>
      <c r="C39" s="8"/>
      <c r="D39" s="13">
        <f>+'[11]System - Annual'!$C50</f>
        <v>44544155.997000001</v>
      </c>
      <c r="E39" s="11"/>
      <c r="F39" s="13">
        <f t="shared" si="2"/>
        <v>-480556.84499999136</v>
      </c>
      <c r="G39" s="11"/>
      <c r="H39" s="14">
        <f t="shared" si="1"/>
        <v>-1.0673179564439472E-2</v>
      </c>
      <c r="I39" s="29"/>
      <c r="K39" s="18">
        <v>2005</v>
      </c>
      <c r="L39" s="28">
        <f t="shared" si="3"/>
        <v>43467783.240000002</v>
      </c>
    </row>
    <row r="40" spans="1:17" ht="14.4" x14ac:dyDescent="0.3">
      <c r="A40" s="26"/>
      <c r="B40" s="18">
        <v>2011</v>
      </c>
      <c r="C40" s="8"/>
      <c r="D40" s="13">
        <f>+'[11]System - Annual'!$C51</f>
        <v>45052290.997000001</v>
      </c>
      <c r="E40" s="11"/>
      <c r="F40" s="13">
        <f t="shared" si="2"/>
        <v>508135</v>
      </c>
      <c r="G40" s="11"/>
      <c r="H40" s="14">
        <f t="shared" si="1"/>
        <v>1.1407444784321985E-2</v>
      </c>
      <c r="I40" s="29"/>
      <c r="K40" s="18">
        <v>2006</v>
      </c>
      <c r="L40" s="28">
        <f t="shared" si="3"/>
        <v>44487283.653500006</v>
      </c>
    </row>
    <row r="41" spans="1:17" ht="14.4" x14ac:dyDescent="0.3">
      <c r="A41" s="26"/>
      <c r="B41" s="18">
        <v>2012</v>
      </c>
      <c r="C41" s="8"/>
      <c r="D41" s="13">
        <f>+'[11]System - Annual'!$C52</f>
        <v>45220258.736000001</v>
      </c>
      <c r="E41" s="11"/>
      <c r="F41" s="13">
        <f t="shared" si="2"/>
        <v>167967.73900000006</v>
      </c>
      <c r="G41" s="11"/>
      <c r="H41" s="14">
        <f t="shared" si="1"/>
        <v>3.7282840735266554E-3</v>
      </c>
      <c r="I41" s="29"/>
      <c r="K41" s="18">
        <v>2007</v>
      </c>
      <c r="L41" s="28">
        <f t="shared" si="3"/>
        <v>45920841.491999999</v>
      </c>
    </row>
    <row r="42" spans="1:17" ht="14.4" x14ac:dyDescent="0.3">
      <c r="A42" s="11"/>
      <c r="B42" s="18"/>
      <c r="C42" s="8"/>
      <c r="D42" s="13"/>
      <c r="E42" s="11"/>
      <c r="F42" s="30"/>
      <c r="G42" s="11"/>
      <c r="H42" s="14"/>
      <c r="I42" s="8"/>
      <c r="K42" s="18">
        <v>2008</v>
      </c>
      <c r="L42" s="28">
        <f t="shared" si="3"/>
        <v>45561429.640000008</v>
      </c>
    </row>
    <row r="43" spans="1:17" ht="14.4" x14ac:dyDescent="0.3">
      <c r="A43" s="142" t="s">
        <v>17</v>
      </c>
      <c r="B43" s="142"/>
      <c r="C43" s="142"/>
      <c r="D43" s="142"/>
      <c r="E43" s="142"/>
      <c r="F43" s="142"/>
      <c r="G43" s="142"/>
      <c r="H43" s="142"/>
      <c r="I43" s="142"/>
      <c r="K43" s="18">
        <v>2009</v>
      </c>
      <c r="L43" s="28">
        <f t="shared" si="3"/>
        <v>45024712.841999993</v>
      </c>
    </row>
    <row r="44" spans="1:17" ht="14.4" x14ac:dyDescent="0.3">
      <c r="A44" s="11"/>
      <c r="B44" s="11"/>
      <c r="C44" s="11"/>
      <c r="D44" s="11"/>
      <c r="E44" s="43"/>
      <c r="F44" s="11"/>
      <c r="G44" s="31"/>
      <c r="H44" s="11"/>
      <c r="I44" s="8"/>
      <c r="K44" s="18">
        <v>2010</v>
      </c>
      <c r="L44" s="28">
        <f t="shared" si="3"/>
        <v>44544155.997000001</v>
      </c>
    </row>
    <row r="45" spans="1:17" ht="14.4" x14ac:dyDescent="0.3">
      <c r="A45" s="11"/>
      <c r="B45" s="119" t="s">
        <v>33</v>
      </c>
      <c r="C45" s="143" t="s">
        <v>14</v>
      </c>
      <c r="D45" s="143"/>
      <c r="E45" s="32">
        <v>2014</v>
      </c>
      <c r="F45" s="143" t="s">
        <v>14</v>
      </c>
      <c r="G45" s="143"/>
      <c r="H45" s="143" t="s">
        <v>18</v>
      </c>
      <c r="I45" s="143"/>
      <c r="K45" s="18">
        <v>2011</v>
      </c>
      <c r="L45" s="28">
        <f t="shared" si="3"/>
        <v>45052290.997000001</v>
      </c>
    </row>
    <row r="46" spans="1:17" ht="14.4" x14ac:dyDescent="0.3">
      <c r="A46" s="11"/>
      <c r="B46" s="33" t="s">
        <v>19</v>
      </c>
      <c r="C46" s="34" t="s">
        <v>15</v>
      </c>
      <c r="D46" s="35" t="s">
        <v>16</v>
      </c>
      <c r="E46" s="33" t="s">
        <v>29</v>
      </c>
      <c r="F46" s="34" t="s">
        <v>15</v>
      </c>
      <c r="G46" s="35" t="s">
        <v>16</v>
      </c>
      <c r="H46" s="34" t="s">
        <v>15</v>
      </c>
      <c r="I46" s="35" t="s">
        <v>16</v>
      </c>
      <c r="K46" s="18">
        <v>2012</v>
      </c>
      <c r="L46" s="28">
        <f t="shared" si="3"/>
        <v>45220258.736000001</v>
      </c>
    </row>
    <row r="47" spans="1:17" ht="14.4" x14ac:dyDescent="0.3">
      <c r="A47" s="18">
        <v>2013</v>
      </c>
      <c r="B47" s="31">
        <f>SUM('[12]Commercial Sales Model'!$Q$86:$Q$97)</f>
        <v>45528404.623841949</v>
      </c>
      <c r="C47" s="13">
        <f>+B47-D41</f>
        <v>308145.88784194738</v>
      </c>
      <c r="D47" s="14">
        <f>+B47/D41-1</f>
        <v>6.8143327007688104E-3</v>
      </c>
      <c r="E47" s="31">
        <f>+'Total Monthly SALES'!AI53</f>
        <v>44790348.516985387</v>
      </c>
      <c r="F47" s="13">
        <f>+E47-D41</f>
        <v>-429910.21901461482</v>
      </c>
      <c r="G47" s="14">
        <f>+E47/D41-1</f>
        <v>-9.507026961620646E-3</v>
      </c>
      <c r="H47" s="13">
        <f>+E47-B47</f>
        <v>-738056.1068565622</v>
      </c>
      <c r="I47" s="14">
        <f>(E47/B47)-1</f>
        <v>-1.6210893242458613E-2</v>
      </c>
      <c r="J47" s="36"/>
      <c r="K47" s="18">
        <v>2013</v>
      </c>
      <c r="L47" s="42"/>
      <c r="M47" s="135">
        <f>+E47</f>
        <v>44790348.516985387</v>
      </c>
      <c r="N47" s="42">
        <f>+B47</f>
        <v>45528404.623841949</v>
      </c>
      <c r="O47" s="42"/>
      <c r="P47" s="42"/>
      <c r="Q47" s="44" t="e">
        <f>+E47/O47-1</f>
        <v>#DIV/0!</v>
      </c>
    </row>
    <row r="48" spans="1:17" ht="15" customHeight="1" x14ac:dyDescent="0.3">
      <c r="A48" s="18">
        <v>2014</v>
      </c>
      <c r="B48" s="31">
        <f>SUM('[12]Commercial Sales Model'!$Q$98:$Q$109)</f>
        <v>47313130.237119563</v>
      </c>
      <c r="C48" s="13">
        <f>+B48-B47</f>
        <v>1784725.6132776141</v>
      </c>
      <c r="D48" s="14">
        <f>+B48/B47-1</f>
        <v>3.9200266910802473E-2</v>
      </c>
      <c r="E48" s="31">
        <f>+'Total Monthly SALES'!AI65</f>
        <v>45919553.005136631</v>
      </c>
      <c r="F48" s="13">
        <f>+E48-E47</f>
        <v>1129204.4881512448</v>
      </c>
      <c r="G48" s="14">
        <f>+E48/E47-1</f>
        <v>2.521088862979104E-2</v>
      </c>
      <c r="H48" s="13">
        <f t="shared" ref="H48:H57" si="4">+E48-B48</f>
        <v>-1393577.2319829315</v>
      </c>
      <c r="I48" s="14">
        <f t="shared" ref="I48:I57" si="5">(E48/B48)-1</f>
        <v>-2.9454344385981823E-2</v>
      </c>
      <c r="J48" s="36"/>
      <c r="K48" s="18">
        <v>2014</v>
      </c>
      <c r="L48" s="42"/>
      <c r="M48" s="135">
        <f t="shared" ref="M48:M57" si="6">+E48</f>
        <v>45919553.005136631</v>
      </c>
      <c r="N48" s="42">
        <f t="shared" ref="N48:N57" si="7">+B48</f>
        <v>47313130.237119563</v>
      </c>
      <c r="O48" s="42"/>
      <c r="P48" s="42"/>
      <c r="Q48" s="44" t="e">
        <f t="shared" ref="Q48:Q57" si="8">+E48/O48-1</f>
        <v>#DIV/0!</v>
      </c>
    </row>
    <row r="49" spans="1:17" ht="14.4" x14ac:dyDescent="0.3">
      <c r="A49" s="18">
        <v>2015</v>
      </c>
      <c r="B49" s="31">
        <f>SUM('[12]Commercial Sales Model'!$Q$110:$Q$121)</f>
        <v>48712101.16666612</v>
      </c>
      <c r="C49" s="13">
        <f t="shared" ref="C49:C57" si="9">+B49-B48</f>
        <v>1398970.9295465574</v>
      </c>
      <c r="D49" s="14">
        <f t="shared" ref="D49:D57" si="10">+B49/B48-1</f>
        <v>2.9568344401127655E-2</v>
      </c>
      <c r="E49" s="31">
        <f>+'Total Monthly SALES'!AI77</f>
        <v>46806441.091662049</v>
      </c>
      <c r="F49" s="13">
        <f t="shared" ref="F49:F57" si="11">+E49-E48</f>
        <v>886888.08652541786</v>
      </c>
      <c r="G49" s="14">
        <f t="shared" ref="G49:G57" si="12">+E49/E48-1</f>
        <v>1.9313952956515168E-2</v>
      </c>
      <c r="H49" s="13">
        <f t="shared" si="4"/>
        <v>-1905660.075004071</v>
      </c>
      <c r="I49" s="14">
        <f t="shared" si="5"/>
        <v>-3.9120876114211223E-2</v>
      </c>
      <c r="J49" s="36"/>
      <c r="K49" s="18">
        <v>2015</v>
      </c>
      <c r="L49" s="42"/>
      <c r="M49" s="135">
        <f t="shared" si="6"/>
        <v>46806441.091662049</v>
      </c>
      <c r="N49" s="42">
        <f t="shared" si="7"/>
        <v>48712101.16666612</v>
      </c>
      <c r="O49" s="42"/>
      <c r="P49" s="42"/>
      <c r="Q49" s="44" t="e">
        <f t="shared" si="8"/>
        <v>#DIV/0!</v>
      </c>
    </row>
    <row r="50" spans="1:17" ht="14.4" x14ac:dyDescent="0.3">
      <c r="A50" s="18">
        <v>2016</v>
      </c>
      <c r="B50" s="31">
        <f>SUM('[12]Commercial Sales Model'!$Q$122:$Q$133)</f>
        <v>49947490.166750982</v>
      </c>
      <c r="C50" s="13">
        <f t="shared" si="9"/>
        <v>1235389.0000848621</v>
      </c>
      <c r="D50" s="14">
        <f t="shared" si="10"/>
        <v>2.5361028789500084E-2</v>
      </c>
      <c r="E50" s="31">
        <f>+'Total Monthly SALES'!AI89</f>
        <v>47437326.827219471</v>
      </c>
      <c r="F50" s="13">
        <f t="shared" si="11"/>
        <v>630885.73555742204</v>
      </c>
      <c r="G50" s="14">
        <f t="shared" si="12"/>
        <v>1.3478609371773143E-2</v>
      </c>
      <c r="H50" s="13">
        <f t="shared" si="4"/>
        <v>-2510163.3395315111</v>
      </c>
      <c r="I50" s="14">
        <f t="shared" si="5"/>
        <v>-5.0256045522032555E-2</v>
      </c>
      <c r="J50" s="36"/>
      <c r="K50" s="18">
        <v>2016</v>
      </c>
      <c r="L50" s="42"/>
      <c r="M50" s="135">
        <f t="shared" si="6"/>
        <v>47437326.827219471</v>
      </c>
      <c r="N50" s="42">
        <f t="shared" si="7"/>
        <v>49947490.166750982</v>
      </c>
      <c r="O50" s="42"/>
      <c r="P50" s="42"/>
      <c r="Q50" s="44" t="e">
        <f t="shared" si="8"/>
        <v>#DIV/0!</v>
      </c>
    </row>
    <row r="51" spans="1:17" ht="14.4" x14ac:dyDescent="0.3">
      <c r="A51" s="18">
        <v>2017</v>
      </c>
      <c r="B51" s="31">
        <f>SUM('[12]Commercial Sales Model'!$Q$134:$Q$145)</f>
        <v>51045133.388694569</v>
      </c>
      <c r="C51" s="13">
        <f t="shared" si="9"/>
        <v>1097643.2219435871</v>
      </c>
      <c r="D51" s="14">
        <f t="shared" si="10"/>
        <v>2.1975943501446826E-2</v>
      </c>
      <c r="E51" s="31">
        <f>+'Total Monthly SALES'!AI101</f>
        <v>47911764.063959256</v>
      </c>
      <c r="F51" s="13">
        <f t="shared" si="11"/>
        <v>474437.23673978448</v>
      </c>
      <c r="G51" s="14">
        <f t="shared" si="12"/>
        <v>1.0001348483817951E-2</v>
      </c>
      <c r="H51" s="13">
        <f t="shared" si="4"/>
        <v>-3133369.3247353137</v>
      </c>
      <c r="I51" s="14">
        <f t="shared" si="5"/>
        <v>-6.1384291052304141E-2</v>
      </c>
      <c r="J51" s="36"/>
      <c r="K51" s="18">
        <v>2017</v>
      </c>
      <c r="L51" s="42"/>
      <c r="M51" s="135">
        <f t="shared" si="6"/>
        <v>47911764.063959256</v>
      </c>
      <c r="N51" s="42">
        <f t="shared" si="7"/>
        <v>51045133.388694569</v>
      </c>
      <c r="O51" s="42"/>
      <c r="P51" s="42"/>
      <c r="Q51" s="44" t="e">
        <f t="shared" si="8"/>
        <v>#DIV/0!</v>
      </c>
    </row>
    <row r="52" spans="1:17" ht="14.4" x14ac:dyDescent="0.3">
      <c r="A52" s="18">
        <v>2018</v>
      </c>
      <c r="B52" s="31">
        <f>SUM('[12]Commercial Sales Model'!$Q$146:$Q$157)</f>
        <v>51968329.324139483</v>
      </c>
      <c r="C52" s="13">
        <f t="shared" si="9"/>
        <v>923195.9354449138</v>
      </c>
      <c r="D52" s="14">
        <f t="shared" si="10"/>
        <v>1.8085875658606421E-2</v>
      </c>
      <c r="E52" s="31">
        <f>+'Total Monthly SALES'!AI113</f>
        <v>48210871.196446136</v>
      </c>
      <c r="F52" s="13">
        <f t="shared" si="11"/>
        <v>299107.13248687983</v>
      </c>
      <c r="G52" s="14">
        <f t="shared" si="12"/>
        <v>6.2428745492983939E-3</v>
      </c>
      <c r="H52" s="13">
        <f t="shared" si="4"/>
        <v>-3757458.1276933476</v>
      </c>
      <c r="I52" s="14">
        <f t="shared" si="5"/>
        <v>-7.2302846301968704E-2</v>
      </c>
      <c r="J52" s="36"/>
      <c r="K52" s="18">
        <v>2018</v>
      </c>
      <c r="L52" s="42"/>
      <c r="M52" s="135">
        <f t="shared" si="6"/>
        <v>48210871.196446136</v>
      </c>
      <c r="N52" s="42">
        <f t="shared" si="7"/>
        <v>51968329.324139483</v>
      </c>
      <c r="O52" s="42"/>
      <c r="P52" s="42"/>
      <c r="Q52" s="44" t="e">
        <f t="shared" si="8"/>
        <v>#DIV/0!</v>
      </c>
    </row>
    <row r="53" spans="1:17" ht="14.4" x14ac:dyDescent="0.3">
      <c r="A53" s="18">
        <v>2019</v>
      </c>
      <c r="B53" s="31">
        <f>SUM('[12]Commercial Sales Model'!$Q$158:$Q$169)</f>
        <v>52840814.804519251</v>
      </c>
      <c r="C53" s="13">
        <f t="shared" si="9"/>
        <v>872485.48037976772</v>
      </c>
      <c r="D53" s="14">
        <f t="shared" si="10"/>
        <v>1.678879216874285E-2</v>
      </c>
      <c r="E53" s="31">
        <f>+'Total Monthly SALES'!AI125</f>
        <v>48450666.917668492</v>
      </c>
      <c r="F53" s="13">
        <f t="shared" si="11"/>
        <v>239795.72122235596</v>
      </c>
      <c r="G53" s="14">
        <f t="shared" si="12"/>
        <v>4.9738931338796366E-3</v>
      </c>
      <c r="H53" s="13">
        <f t="shared" si="4"/>
        <v>-4390147.8868507594</v>
      </c>
      <c r="I53" s="14">
        <f t="shared" si="5"/>
        <v>-8.3082516859207978E-2</v>
      </c>
      <c r="J53" s="36"/>
      <c r="K53" s="18">
        <v>2019</v>
      </c>
      <c r="L53" s="42"/>
      <c r="M53" s="135">
        <f t="shared" si="6"/>
        <v>48450666.917668492</v>
      </c>
      <c r="N53" s="42">
        <f t="shared" si="7"/>
        <v>52840814.804519251</v>
      </c>
      <c r="O53" s="42"/>
      <c r="P53" s="42"/>
      <c r="Q53" s="44" t="e">
        <f t="shared" si="8"/>
        <v>#DIV/0!</v>
      </c>
    </row>
    <row r="54" spans="1:17" ht="14.4" x14ac:dyDescent="0.3">
      <c r="A54" s="18">
        <v>2020</v>
      </c>
      <c r="B54" s="31">
        <f>SUM('[12]Commercial Sales Model'!$Q$170:$Q$181)</f>
        <v>53608439.662974209</v>
      </c>
      <c r="C54" s="13">
        <f t="shared" si="9"/>
        <v>767624.8584549576</v>
      </c>
      <c r="D54" s="14">
        <f t="shared" si="10"/>
        <v>1.4527120016879502E-2</v>
      </c>
      <c r="E54" s="31">
        <f>+'Total Monthly SALES'!AI137</f>
        <v>48581456.790141046</v>
      </c>
      <c r="F54" s="13">
        <f t="shared" si="11"/>
        <v>130789.87247255445</v>
      </c>
      <c r="G54" s="14">
        <f t="shared" si="12"/>
        <v>2.6994442139425256E-3</v>
      </c>
      <c r="H54" s="13">
        <f t="shared" si="4"/>
        <v>-5026982.8728331625</v>
      </c>
      <c r="I54" s="14">
        <f t="shared" si="5"/>
        <v>-9.3772228858680085E-2</v>
      </c>
      <c r="J54" s="36"/>
      <c r="K54" s="18">
        <v>2020</v>
      </c>
      <c r="L54" s="42"/>
      <c r="M54" s="135">
        <f t="shared" si="6"/>
        <v>48581456.790141046</v>
      </c>
      <c r="N54" s="42">
        <f t="shared" si="7"/>
        <v>53608439.662974209</v>
      </c>
      <c r="O54" s="42"/>
      <c r="P54" s="42"/>
      <c r="Q54" s="44" t="e">
        <f t="shared" si="8"/>
        <v>#DIV/0!</v>
      </c>
    </row>
    <row r="55" spans="1:17" ht="14.4" x14ac:dyDescent="0.3">
      <c r="A55" s="18">
        <v>2021</v>
      </c>
      <c r="B55" s="31">
        <f>SUM('[12]Commercial Sales Model'!$Q$182:$Q$193)</f>
        <v>54291614.600039922</v>
      </c>
      <c r="C55" s="13">
        <f t="shared" si="9"/>
        <v>683174.93706571311</v>
      </c>
      <c r="D55" s="14">
        <f t="shared" si="10"/>
        <v>1.2743794472674486E-2</v>
      </c>
      <c r="E55" s="31">
        <f>+'Total Monthly SALES'!AI149</f>
        <v>48621501.82273411</v>
      </c>
      <c r="F55" s="13">
        <f t="shared" si="11"/>
        <v>40045.03259306401</v>
      </c>
      <c r="G55" s="14">
        <f t="shared" si="12"/>
        <v>8.2428636848108638E-4</v>
      </c>
      <c r="H55" s="13">
        <f t="shared" si="4"/>
        <v>-5670112.7773058116</v>
      </c>
      <c r="I55" s="14">
        <f t="shared" si="5"/>
        <v>-0.10443809452116837</v>
      </c>
      <c r="J55" s="36"/>
      <c r="K55" s="18">
        <v>2021</v>
      </c>
      <c r="L55" s="42"/>
      <c r="M55" s="135">
        <f t="shared" si="6"/>
        <v>48621501.82273411</v>
      </c>
      <c r="N55" s="42">
        <f t="shared" si="7"/>
        <v>54291614.600039922</v>
      </c>
      <c r="O55" s="42"/>
      <c r="P55" s="42"/>
      <c r="Q55" s="44" t="e">
        <f t="shared" si="8"/>
        <v>#DIV/0!</v>
      </c>
    </row>
    <row r="56" spans="1:17" ht="14.4" x14ac:dyDescent="0.3">
      <c r="A56" s="18">
        <v>2022</v>
      </c>
      <c r="B56" s="31">
        <f>SUM('[12]Commercial Sales Model'!$Q$194:$Q$205)</f>
        <v>55004358.040412769</v>
      </c>
      <c r="C56" s="13">
        <f t="shared" si="9"/>
        <v>712743.44037284702</v>
      </c>
      <c r="D56" s="14">
        <f t="shared" si="10"/>
        <v>1.3128057539337323E-2</v>
      </c>
      <c r="E56" s="31">
        <f>+'Total Monthly SALES'!AI161</f>
        <v>48677698.774268746</v>
      </c>
      <c r="F56" s="13">
        <f t="shared" si="11"/>
        <v>56196.951534636319</v>
      </c>
      <c r="G56" s="14">
        <f t="shared" si="12"/>
        <v>1.1558045191513155E-3</v>
      </c>
      <c r="H56" s="13">
        <f t="shared" si="4"/>
        <v>-6326659.2661440223</v>
      </c>
      <c r="I56" s="14">
        <f t="shared" si="5"/>
        <v>-0.11502105454072753</v>
      </c>
      <c r="J56" s="36"/>
      <c r="K56" s="18">
        <v>2022</v>
      </c>
      <c r="L56" s="42"/>
      <c r="M56" s="135">
        <f t="shared" si="6"/>
        <v>48677698.774268746</v>
      </c>
      <c r="N56" s="42">
        <f t="shared" si="7"/>
        <v>55004358.040412769</v>
      </c>
      <c r="O56" s="42"/>
      <c r="P56" s="42"/>
      <c r="Q56" s="44" t="e">
        <f t="shared" si="8"/>
        <v>#DIV/0!</v>
      </c>
    </row>
    <row r="57" spans="1:17" ht="14.4" x14ac:dyDescent="0.3">
      <c r="A57" s="18">
        <v>2023</v>
      </c>
      <c r="B57" s="31">
        <f>SUM('[12]Commercial Sales Model'!$Q$206:$Q$217)</f>
        <v>55731228.168410383</v>
      </c>
      <c r="C57" s="13">
        <f t="shared" si="9"/>
        <v>726870.12799761444</v>
      </c>
      <c r="D57" s="14">
        <f t="shared" si="10"/>
        <v>1.3214773408746439E-2</v>
      </c>
      <c r="E57" s="31">
        <f>+'Total Monthly SALES'!AI173</f>
        <v>48748022.247452311</v>
      </c>
      <c r="F57" s="13">
        <f t="shared" si="11"/>
        <v>70323.473183564842</v>
      </c>
      <c r="G57" s="14">
        <f t="shared" si="12"/>
        <v>1.4446753843002647E-3</v>
      </c>
      <c r="H57" s="13">
        <f t="shared" si="4"/>
        <v>-6983205.9209580719</v>
      </c>
      <c r="I57" s="14">
        <f t="shared" si="5"/>
        <v>-0.12530148985513112</v>
      </c>
      <c r="K57" s="18">
        <v>2023</v>
      </c>
      <c r="L57" s="42"/>
      <c r="M57" s="135">
        <f t="shared" si="6"/>
        <v>48748022.247452311</v>
      </c>
      <c r="N57" s="42">
        <f t="shared" si="7"/>
        <v>55731228.168410383</v>
      </c>
      <c r="O57" s="42"/>
      <c r="P57" s="42"/>
      <c r="Q57" s="44" t="e">
        <f t="shared" si="8"/>
        <v>#DIV/0!</v>
      </c>
    </row>
    <row r="58" spans="1:17" x14ac:dyDescent="0.25">
      <c r="B58" s="37"/>
      <c r="E58" s="38"/>
    </row>
    <row r="59" spans="1:17" x14ac:dyDescent="0.25">
      <c r="B59" s="37"/>
      <c r="E59" s="39"/>
      <c r="M59" s="7" t="s">
        <v>31</v>
      </c>
      <c r="N59" s="7" t="s">
        <v>32</v>
      </c>
    </row>
    <row r="60" spans="1:17" x14ac:dyDescent="0.25">
      <c r="B60" s="37"/>
      <c r="M60" s="42">
        <v>44788160.448667869</v>
      </c>
      <c r="N60" s="117">
        <f>+M47-M60</f>
        <v>2188.0683175176382</v>
      </c>
      <c r="O60" s="118">
        <f>+M47/M60-1</f>
        <v>4.8853721510200288E-5</v>
      </c>
    </row>
    <row r="61" spans="1:17" x14ac:dyDescent="0.25">
      <c r="B61" s="37"/>
      <c r="M61" s="42">
        <v>45897455.511634842</v>
      </c>
      <c r="N61" s="117">
        <f t="shared" ref="N61:N70" si="13">+M48-M61</f>
        <v>22097.493501789868</v>
      </c>
      <c r="O61" s="118">
        <f t="shared" ref="O61:O70" si="14">+M48/M61-1</f>
        <v>4.8145356328488376E-4</v>
      </c>
    </row>
    <row r="62" spans="1:17" x14ac:dyDescent="0.25">
      <c r="A62" s="40"/>
      <c r="B62" s="37"/>
      <c r="M62" s="42">
        <v>47056259.85167899</v>
      </c>
      <c r="N62" s="117">
        <f t="shared" si="13"/>
        <v>-249818.76001694053</v>
      </c>
      <c r="O62" s="118">
        <f t="shared" si="14"/>
        <v>-5.3089378714833435E-3</v>
      </c>
    </row>
    <row r="63" spans="1:17" x14ac:dyDescent="0.25">
      <c r="M63" s="42">
        <v>47653010.876096308</v>
      </c>
      <c r="N63" s="117">
        <f t="shared" si="13"/>
        <v>-215684.0488768369</v>
      </c>
      <c r="O63" s="118">
        <f t="shared" si="14"/>
        <v>-4.5261368570738147E-3</v>
      </c>
    </row>
    <row r="64" spans="1:17" x14ac:dyDescent="0.25">
      <c r="M64" s="42">
        <v>48100278.460286662</v>
      </c>
      <c r="N64" s="117">
        <f t="shared" si="13"/>
        <v>-188514.39632740617</v>
      </c>
      <c r="O64" s="118">
        <f t="shared" si="14"/>
        <v>-3.9191955298772951E-3</v>
      </c>
    </row>
    <row r="65" spans="13:15" x14ac:dyDescent="0.25">
      <c r="M65" s="42">
        <v>48396138.89353431</v>
      </c>
      <c r="N65" s="117">
        <f t="shared" si="13"/>
        <v>-185267.69708817452</v>
      </c>
      <c r="O65" s="118">
        <f t="shared" si="14"/>
        <v>-3.8281503715770215E-3</v>
      </c>
    </row>
    <row r="66" spans="13:15" x14ac:dyDescent="0.25">
      <c r="M66" s="42">
        <v>48640049.436989784</v>
      </c>
      <c r="N66" s="117">
        <f t="shared" si="13"/>
        <v>-189382.51932129264</v>
      </c>
      <c r="O66" s="118">
        <f t="shared" si="14"/>
        <v>-3.8935511273816559E-3</v>
      </c>
    </row>
    <row r="67" spans="13:15" x14ac:dyDescent="0.25">
      <c r="M67" s="42">
        <v>48782206.905276239</v>
      </c>
      <c r="N67" s="117">
        <f t="shared" si="13"/>
        <v>-200750.11513519287</v>
      </c>
      <c r="O67" s="118">
        <f t="shared" si="14"/>
        <v>-4.1152323330718721E-3</v>
      </c>
    </row>
    <row r="68" spans="13:15" x14ac:dyDescent="0.25">
      <c r="M68" s="42">
        <v>48835801.155571252</v>
      </c>
      <c r="N68" s="117">
        <f t="shared" si="13"/>
        <v>-214299.33283714205</v>
      </c>
      <c r="O68" s="118">
        <f t="shared" si="14"/>
        <v>-4.3881604840364519E-3</v>
      </c>
    </row>
    <row r="69" spans="13:15" x14ac:dyDescent="0.25">
      <c r="M69" s="42">
        <v>48901465.805897243</v>
      </c>
      <c r="N69" s="117">
        <f t="shared" si="13"/>
        <v>-223767.03162849694</v>
      </c>
      <c r="O69" s="118">
        <f t="shared" si="14"/>
        <v>-4.575875752205194E-3</v>
      </c>
    </row>
    <row r="70" spans="13:15" x14ac:dyDescent="0.25">
      <c r="M70" s="42">
        <v>48989221.376380637</v>
      </c>
      <c r="N70" s="117">
        <f t="shared" si="13"/>
        <v>-241199.12892832607</v>
      </c>
      <c r="O70" s="118">
        <f t="shared" si="14"/>
        <v>-4.9235142374525198E-3</v>
      </c>
    </row>
  </sheetData>
  <mergeCells count="7">
    <mergeCell ref="A4:I4"/>
    <mergeCell ref="B6:H6"/>
    <mergeCell ref="B13:H13"/>
    <mergeCell ref="A43:I43"/>
    <mergeCell ref="C45:D45"/>
    <mergeCell ref="F45:G45"/>
    <mergeCell ref="H45:I45"/>
  </mergeCells>
  <printOptions horizontalCentered="1"/>
  <pageMargins left="0.7" right="0.7" top="0.75" bottom="0.75" header="0.3" footer="0.3"/>
  <pageSetup scale="85" orientation="portrait" r:id="rId1"/>
  <headerFooter alignWithMargins="0">
    <oddHeader>&amp;L&amp;D&amp;CFINAL DRAFT</oddHeader>
    <oddFooter>&amp;R&amp;F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42350508-52AB-477C-A2F7-9D00CD9C76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1EADDE-EFC4-4392-9462-9C3816037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CBB365-4647-4870-9708-D6A85AA337F6}">
  <ds:schemaRefs>
    <ds:schemaRef ds:uri="http://purl.org/dc/dcmitype/"/>
    <ds:schemaRef ds:uri="http://schemas.openxmlformats.org/package/2006/metadata/core-properties"/>
    <ds:schemaRef ds:uri="c85253b9-0a55-49a1-98ad-b5b6252d7079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Monthly SALES</vt:lpstr>
      <vt:lpstr>Total AnnuaSales</vt:lpstr>
      <vt:lpstr>'Total AnnuaSales'!Print_Area</vt:lpstr>
      <vt:lpstr>'Total Monthly SALES'!Print_Titles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cp:lastPrinted>2014-06-14T14:16:02Z</cp:lastPrinted>
  <dcterms:created xsi:type="dcterms:W3CDTF">2013-06-18T20:21:44Z</dcterms:created>
  <dcterms:modified xsi:type="dcterms:W3CDTF">2016-04-23T13:02:55Z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