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135" windowWidth="20370" windowHeight="10545"/>
  </bookViews>
  <sheets>
    <sheet name="Journal Entries" sheetId="2" r:id="rId1"/>
    <sheet name="EMP201 Adjustment Calc" sheetId="1" r:id="rId2"/>
  </sheets>
  <externalReferences>
    <externalReference r:id="rId3"/>
    <externalReference r:id="rId4"/>
  </externalReferences>
  <definedNames>
    <definedName name="\0">#REF!</definedName>
    <definedName name="\p">'[1]Non-Qual'!#REF!</definedName>
    <definedName name="\x">#REF!</definedName>
    <definedName name="ANS">'[1]Non-Qual'!#REF!</definedName>
    <definedName name="Application">#REF!</definedName>
    <definedName name="BottomUDA">#REF!</definedName>
    <definedName name="BUSelection">#REF!</definedName>
    <definedName name="CurrentOptions">#REF!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DefaultPageMember1">#REF!</definedName>
    <definedName name="DefaultTitle">#REF!</definedName>
    <definedName name="DefaultUDA">#REF!</definedName>
    <definedName name="Energy_Sales">#REF!</definedName>
    <definedName name="Ess_Database">#REF!</definedName>
    <definedName name="FormatSelection">#REF!</definedName>
    <definedName name="KWH_Data">#REF!</definedName>
    <definedName name="MACROS">'[1]Non-Qual'!#REF!</definedName>
    <definedName name="MAIN">#REF!</definedName>
    <definedName name="mkwh_stats1">#REF!</definedName>
    <definedName name="mkwh_stats2">#REF!</definedName>
    <definedName name="Month">#REF!</definedName>
    <definedName name="Month2">#REF!</definedName>
    <definedName name="Net_Generation">#REF!</definedName>
    <definedName name="Net_Income">#REF!</definedName>
    <definedName name="NEW">#REF!</definedName>
    <definedName name="NUCLEAR">'[1]Non-Qual'!$A$67:$H$107</definedName>
    <definedName name="OldDblClickSetting">#REF!</definedName>
    <definedName name="OldOptions">#REF!</definedName>
    <definedName name="OldRMouseSetting">#REF!</definedName>
    <definedName name="Otl_Dims">#REF!</definedName>
    <definedName name="PAGE2VIEWS">#REF!</definedName>
    <definedName name="PageDim1">#REF!</definedName>
    <definedName name="Password">#REF!</definedName>
    <definedName name="POWER">'[1]Non-Qual'!$A$1:$H$66</definedName>
    <definedName name="_xlnm.Print_Area" localSheetId="1">'EMP201 Adjustment Calc'!$A$1:$P$54</definedName>
    <definedName name="_xlnm.Print_Area" localSheetId="0">'Journal Entries'!$A$1:$J$43</definedName>
    <definedName name="Print_Area_MI">#REF!</definedName>
    <definedName name="_xlnm.Print_Titles" localSheetId="0">'Journal Entries'!$1:$3</definedName>
    <definedName name="PrintArea">#REF!</definedName>
    <definedName name="Report1Layout">#REF!</definedName>
    <definedName name="Report1Title">#REF!</definedName>
    <definedName name="Report2Layout">#REF!</definedName>
    <definedName name="Report2Title">#REF!</definedName>
    <definedName name="Report3Layout">#REF!</definedName>
    <definedName name="Report3Title">#REF!</definedName>
    <definedName name="Report4Layout">#REF!</definedName>
    <definedName name="Report4Title">#REF!</definedName>
    <definedName name="ReportRange">#REF!</definedName>
    <definedName name="ReportSelection">#REF!</definedName>
    <definedName name="RoundingOption">#REF!</definedName>
    <definedName name="Rpt1_RequiredRev">#REF!</definedName>
    <definedName name="Server">#REF!</definedName>
    <definedName name="Stats_App">#REF!</definedName>
    <definedName name="Stats_Data">#REF!</definedName>
    <definedName name="Stats_DB">#REF!</definedName>
    <definedName name="Stats_EAC">#REF!</definedName>
    <definedName name="Stats_Rpt">#REF!</definedName>
    <definedName name="Stats_Title1">#REF!</definedName>
    <definedName name="Stats_Title2">#REF!</definedName>
    <definedName name="SumUDA">#REF!</definedName>
    <definedName name="TEST1">#REF!</definedName>
    <definedName name="TEST10">#REF!</definedName>
    <definedName name="TEST11">#REF!</definedName>
    <definedName name="TEST12">#REF!</definedName>
    <definedName name="TEST13">#REF!</definedName>
    <definedName name="TEST14">#REF!</definedName>
    <definedName name="TEST15">#REF!</definedName>
    <definedName name="TEST16">#REF!</definedName>
    <definedName name="TEST17">#REF!</definedName>
    <definedName name="TEST18">#REF!</definedName>
    <definedName name="TEST19">#REF!</definedName>
    <definedName name="TEST2">#REF!</definedName>
    <definedName name="TEST20">#REF!</definedName>
    <definedName name="TEST21">#REF!</definedName>
    <definedName name="TEST22">#REF!</definedName>
    <definedName name="TEST23">#REF!</definedName>
    <definedName name="TEST24">#REF!</definedName>
    <definedName name="TEST25">#REF!</definedName>
    <definedName name="TEST26">#REF!</definedName>
    <definedName name="TEST27">#REF!</definedName>
    <definedName name="TEST28">#REF!</definedName>
    <definedName name="TEST29">#REF!</definedName>
    <definedName name="TEST3">#REF!</definedName>
    <definedName name="TEST30">#REF!</definedName>
    <definedName name="TEST31">#REF!</definedName>
    <definedName name="TEST32">#REF!</definedName>
    <definedName name="TEST33">#REF!</definedName>
    <definedName name="TEST34">#REF!</definedName>
    <definedName name="TEST35">#REF!</definedName>
    <definedName name="TEST36">#REF!</definedName>
    <definedName name="TEST37">#REF!</definedName>
    <definedName name="TEST38">#REF!</definedName>
    <definedName name="TEST39">'[2]EE Detail'!#REF!</definedName>
    <definedName name="TEST4">#REF!</definedName>
    <definedName name="TEST40">'[2]EE Detail'!#REF!</definedName>
    <definedName name="TEST41">'[2]EE Detail'!#REF!</definedName>
    <definedName name="TEST42">'[2]EE Detail'!#REF!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HKEY">#REF!</definedName>
    <definedName name="TESTKEYS">#REF!</definedName>
    <definedName name="TESTVKEY">#REF!</definedName>
    <definedName name="Total_Co">#REF!</definedName>
    <definedName name="User">#REF!</definedName>
    <definedName name="UserPageMember1">#REF!</definedName>
    <definedName name="UserParameters">#REF!</definedName>
    <definedName name="Year">#REF!</definedName>
    <definedName name="Year2">#REF!</definedName>
  </definedNames>
  <calcPr calcId="145621"/>
</workbook>
</file>

<file path=xl/calcChain.xml><?xml version="1.0" encoding="utf-8"?>
<calcChain xmlns="http://schemas.openxmlformats.org/spreadsheetml/2006/main">
  <c r="C12" i="2" l="1"/>
  <c r="C14" i="2" s="1"/>
  <c r="J13" i="2"/>
  <c r="H13" i="2" s="1"/>
  <c r="G13" i="2"/>
  <c r="L48" i="1"/>
  <c r="P47" i="1" s="1"/>
  <c r="J48" i="1"/>
  <c r="F48" i="1"/>
  <c r="D47" i="1"/>
  <c r="H47" i="1" s="1"/>
  <c r="N47" i="1" s="1"/>
  <c r="P46" i="1"/>
  <c r="J46" i="1"/>
  <c r="N46" i="1" s="1"/>
  <c r="H46" i="1"/>
  <c r="D46" i="1"/>
  <c r="D45" i="1"/>
  <c r="H45" i="1" s="1"/>
  <c r="N45" i="1" s="1"/>
  <c r="H44" i="1"/>
  <c r="N44" i="1" s="1"/>
  <c r="D44" i="1"/>
  <c r="J43" i="1"/>
  <c r="D43" i="1"/>
  <c r="H43" i="1" s="1"/>
  <c r="N43" i="1" s="1"/>
  <c r="N42" i="1"/>
  <c r="J42" i="1"/>
  <c r="H42" i="1"/>
  <c r="D42" i="1"/>
  <c r="D48" i="1" s="1"/>
  <c r="L39" i="1"/>
  <c r="P38" i="1" s="1"/>
  <c r="J39" i="1"/>
  <c r="P37" i="1" s="1"/>
  <c r="D39" i="1"/>
  <c r="F38" i="1"/>
  <c r="H38" i="1" s="1"/>
  <c r="N38" i="1" s="1"/>
  <c r="N37" i="1"/>
  <c r="H37" i="1"/>
  <c r="N36" i="1"/>
  <c r="H36" i="1"/>
  <c r="H35" i="1"/>
  <c r="N35" i="1" s="1"/>
  <c r="H34" i="1"/>
  <c r="N34" i="1" s="1"/>
  <c r="H33" i="1"/>
  <c r="N33" i="1" s="1"/>
  <c r="L25" i="1"/>
  <c r="F25" i="1"/>
  <c r="P24" i="1"/>
  <c r="D24" i="1"/>
  <c r="H24" i="1" s="1"/>
  <c r="N24" i="1" s="1"/>
  <c r="J23" i="1"/>
  <c r="D23" i="1"/>
  <c r="H23" i="1" s="1"/>
  <c r="N23" i="1" s="1"/>
  <c r="D22" i="1"/>
  <c r="H22" i="1" s="1"/>
  <c r="N22" i="1" s="1"/>
  <c r="H21" i="1"/>
  <c r="N21" i="1" s="1"/>
  <c r="D21" i="1"/>
  <c r="J20" i="1"/>
  <c r="D20" i="1"/>
  <c r="H20" i="1" s="1"/>
  <c r="N20" i="1" s="1"/>
  <c r="J19" i="1"/>
  <c r="J25" i="1" s="1"/>
  <c r="P23" i="1" s="1"/>
  <c r="H19" i="1"/>
  <c r="N19" i="1" s="1"/>
  <c r="D19" i="1"/>
  <c r="D25" i="1" s="1"/>
  <c r="L16" i="1"/>
  <c r="J16" i="1"/>
  <c r="P14" i="1" s="1"/>
  <c r="F16" i="1"/>
  <c r="D16" i="1"/>
  <c r="P15" i="1"/>
  <c r="N15" i="1"/>
  <c r="H15" i="1"/>
  <c r="F15" i="1"/>
  <c r="H14" i="1"/>
  <c r="N14" i="1" s="1"/>
  <c r="H13" i="1"/>
  <c r="N13" i="1" s="1"/>
  <c r="N12" i="1"/>
  <c r="H12" i="1"/>
  <c r="H11" i="1"/>
  <c r="N11" i="1" s="1"/>
  <c r="H10" i="1"/>
  <c r="H16" i="1" s="1"/>
  <c r="P13" i="1" s="1"/>
  <c r="P16" i="1" s="1"/>
  <c r="I13" i="2" l="1"/>
  <c r="G12" i="2"/>
  <c r="G14" i="2" s="1"/>
  <c r="E12" i="2"/>
  <c r="J12" i="2" s="1"/>
  <c r="H12" i="2" s="1"/>
  <c r="N25" i="1"/>
  <c r="H48" i="1"/>
  <c r="P45" i="1" s="1"/>
  <c r="P48" i="1" s="1"/>
  <c r="N48" i="1"/>
  <c r="N53" i="1" s="1"/>
  <c r="N39" i="1"/>
  <c r="F39" i="1"/>
  <c r="H39" i="1"/>
  <c r="P36" i="1" s="1"/>
  <c r="P39" i="1" s="1"/>
  <c r="H25" i="1"/>
  <c r="P22" i="1" s="1"/>
  <c r="P25" i="1" s="1"/>
  <c r="N10" i="1"/>
  <c r="N16" i="1" s="1"/>
  <c r="E14" i="2" l="1"/>
  <c r="E16" i="2" s="1"/>
  <c r="E18" i="2" s="1"/>
  <c r="E20" i="2" s="1"/>
  <c r="E22" i="2" s="1"/>
  <c r="J14" i="2"/>
  <c r="E23" i="2" s="1"/>
  <c r="D40" i="2" s="1"/>
  <c r="E40" i="2" s="1"/>
  <c r="H14" i="2"/>
  <c r="I12" i="2"/>
  <c r="I14" i="2" s="1"/>
  <c r="C23" i="2" s="1"/>
  <c r="D39" i="2" s="1"/>
  <c r="N52" i="1"/>
  <c r="N54" i="1" s="1"/>
  <c r="C9" i="2" l="1"/>
  <c r="C16" i="2" s="1"/>
  <c r="C18" i="2" s="1"/>
  <c r="C20" i="2" s="1"/>
  <c r="C22" i="2" s="1"/>
  <c r="D33" i="2" s="1"/>
  <c r="C38" i="2"/>
  <c r="C37" i="2"/>
  <c r="E39" i="2"/>
  <c r="E41" i="2" s="1"/>
  <c r="C32" i="2"/>
  <c r="E32" i="2" s="1"/>
  <c r="E24" i="2"/>
  <c r="D34" i="2"/>
  <c r="C24" i="2" l="1"/>
  <c r="C31" i="2"/>
  <c r="E31" i="2" s="1"/>
  <c r="E35" i="2" s="1"/>
  <c r="E43" i="2" s="1"/>
</calcChain>
</file>

<file path=xl/sharedStrings.xml><?xml version="1.0" encoding="utf-8"?>
<sst xmlns="http://schemas.openxmlformats.org/spreadsheetml/2006/main" count="101" uniqueCount="63">
  <si>
    <t>Florida Power &amp; Light Company</t>
  </si>
  <si>
    <t>Summary of Adjustment:  Addback/(Deduct)</t>
  </si>
  <si>
    <t>Account</t>
  </si>
  <si>
    <t>Account Description</t>
  </si>
  <si>
    <t>BOY</t>
  </si>
  <si>
    <t>EOY</t>
  </si>
  <si>
    <t>Net</t>
  </si>
  <si>
    <t>Pmts Ded PY</t>
  </si>
  <si>
    <t>CY Pmts by 3/15</t>
  </si>
  <si>
    <t>AS FILED</t>
  </si>
  <si>
    <t>3303000</t>
  </si>
  <si>
    <t>ACCRUED BONUS</t>
  </si>
  <si>
    <t>3303005</t>
  </si>
  <si>
    <t>ACCRUED BONUS: Annual Perf Incentives</t>
  </si>
  <si>
    <t>3303010</t>
  </si>
  <si>
    <t>ACCRUED BONUS: Retention Incentives</t>
  </si>
  <si>
    <t>3303015</t>
  </si>
  <si>
    <t>ACCRUED BONUS: Other Incentives</t>
  </si>
  <si>
    <t>Payment Beyond Accrual</t>
  </si>
  <si>
    <t>ACCRUED NUCLEAR OBLIGATIONS</t>
  </si>
  <si>
    <t>AS CORRECTED</t>
  </si>
  <si>
    <t>2011 Correction</t>
  </si>
  <si>
    <t>2012 Correction</t>
  </si>
  <si>
    <t>Adjustment</t>
  </si>
  <si>
    <t>Florida Power &amp; Light</t>
  </si>
  <si>
    <t>FEDERAL</t>
  </si>
  <si>
    <t>STATE</t>
  </si>
  <si>
    <t>Pre-Tax Book Income (PTBI)</t>
  </si>
  <si>
    <t>Permanent Differences</t>
  </si>
  <si>
    <t>State Tax Deduction</t>
  </si>
  <si>
    <t>DEFERRED TAX EXPENSE</t>
  </si>
  <si>
    <t>Temporary Differences</t>
  </si>
  <si>
    <t>Federal</t>
  </si>
  <si>
    <t>FBOS</t>
  </si>
  <si>
    <t>Total Federal</t>
  </si>
  <si>
    <t>State</t>
  </si>
  <si>
    <t>Acct 190</t>
  </si>
  <si>
    <t>EMP201 - Bonus</t>
  </si>
  <si>
    <t>Total Adjustments to PTBI</t>
  </si>
  <si>
    <t>Total Taxable Income</t>
  </si>
  <si>
    <t>Tax Rate</t>
  </si>
  <si>
    <t xml:space="preserve">Current Tax Expense </t>
  </si>
  <si>
    <t>Current Tax Expense</t>
  </si>
  <si>
    <t>Deferred Tax Expense</t>
  </si>
  <si>
    <t>TOTAL INCOME TAX EXPENSE</t>
  </si>
  <si>
    <t>Journal Entry Summary</t>
  </si>
  <si>
    <t>Inc Statement</t>
  </si>
  <si>
    <t>Current Tax Expense - Federal</t>
  </si>
  <si>
    <t>Current Tax Expense - State</t>
  </si>
  <si>
    <t>Long Term Income Tax Receivable - Federal</t>
  </si>
  <si>
    <t>Long Term Income Tax Receivable - State</t>
  </si>
  <si>
    <t>Deferred Tax Expense - Federal</t>
  </si>
  <si>
    <t>Deferred Tax Expense - State</t>
  </si>
  <si>
    <t>Total Income Statement</t>
  </si>
  <si>
    <t>EMP201 - Employee Bonus Accrual</t>
  </si>
  <si>
    <t>TQ2 - EMP201: Employee Accrued Bonus</t>
  </si>
  <si>
    <t xml:space="preserve">Debit </t>
  </si>
  <si>
    <t>Credit</t>
  </si>
  <si>
    <t>ADIT - Deferred Tax Asset - Federal</t>
  </si>
  <si>
    <t>ADIT - Deferred Tax Asset - State</t>
  </si>
  <si>
    <t>FERC 
Account</t>
  </si>
  <si>
    <t>Florida Power &amp; Light Company                                                                        Docket No. 160021-EI                                                                                        Staff's First Set of Interrogatories                                                                    Interrogatory No. 51                                                                                            Attachment No. 1                                                                                                Tab 2 of 2</t>
  </si>
  <si>
    <t>Florida Power &amp; Light Company                                                                        Docket No. 160021-EI                                                                                        Staff's First Set of Interrogatories                                                                    Interrogatory No. 51                                                                                            Attachment No. 1                                                                                                Tab 1 of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</si>
</sst>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General_)"/>
    <numFmt numFmtId="166" formatCode="_(* #,##0_);_(* \(#,##0\);_(* &quot;-&quot;??_);_(@_)"/>
    <numFmt numFmtId="167" formatCode="_-* #,##0.00\ _D_M_-;\-* #,##0.00\ _D_M_-;_-* &quot;-&quot;??\ _D_M_-;_-@_-"/>
  </numFmts>
  <fonts count="51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rgb="FF0000FF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  <font>
      <b/>
      <u/>
      <sz val="9"/>
      <color rgb="FFFF000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u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6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6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157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164" fontId="12" fillId="0" borderId="0"/>
    <xf numFmtId="43" fontId="13" fillId="0" borderId="0" applyFont="0" applyFill="0" applyBorder="0" applyAlignment="0" applyProtection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7" fillId="34" borderId="0" applyNumberFormat="0" applyBorder="0" applyAlignment="0" applyProtection="0"/>
    <xf numFmtId="0" fontId="17" fillId="35" borderId="0" applyNumberFormat="0" applyBorder="0" applyAlignment="0" applyProtection="0"/>
    <xf numFmtId="0" fontId="18" fillId="36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7" fillId="37" borderId="0" applyNumberFormat="0" applyBorder="0" applyAlignment="0" applyProtection="0"/>
    <xf numFmtId="0" fontId="17" fillId="38" borderId="0" applyNumberFormat="0" applyBorder="0" applyAlignment="0" applyProtection="0"/>
    <xf numFmtId="0" fontId="18" fillId="39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7" fillId="40" borderId="0" applyNumberFormat="0" applyBorder="0" applyAlignment="0" applyProtection="0"/>
    <xf numFmtId="0" fontId="17" fillId="41" borderId="0" applyNumberFormat="0" applyBorder="0" applyAlignment="0" applyProtection="0"/>
    <xf numFmtId="0" fontId="18" fillId="42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7" fillId="41" borderId="0" applyNumberFormat="0" applyBorder="0" applyAlignment="0" applyProtection="0"/>
    <xf numFmtId="0" fontId="17" fillId="42" borderId="0" applyNumberFormat="0" applyBorder="0" applyAlignment="0" applyProtection="0"/>
    <xf numFmtId="0" fontId="18" fillId="42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7" fillId="34" borderId="0" applyNumberFormat="0" applyBorder="0" applyAlignment="0" applyProtection="0"/>
    <xf numFmtId="0" fontId="17" fillId="35" borderId="0" applyNumberFormat="0" applyBorder="0" applyAlignment="0" applyProtection="0"/>
    <xf numFmtId="0" fontId="18" fillId="3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7" fillId="43" borderId="0" applyNumberFormat="0" applyBorder="0" applyAlignment="0" applyProtection="0"/>
    <xf numFmtId="0" fontId="17" fillId="38" borderId="0" applyNumberFormat="0" applyBorder="0" applyAlignment="0" applyProtection="0"/>
    <xf numFmtId="0" fontId="18" fillId="44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9" fillId="3" borderId="0" applyNumberFormat="0" applyBorder="0" applyAlignment="0" applyProtection="0"/>
    <xf numFmtId="0" fontId="20" fillId="6" borderId="4" applyNumberFormat="0" applyAlignment="0" applyProtection="0"/>
    <xf numFmtId="0" fontId="21" fillId="7" borderId="6" applyNumberFormat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5" fillId="0" borderId="1" applyNumberFormat="0" applyFill="0" applyAlignment="0" applyProtection="0"/>
    <xf numFmtId="0" fontId="26" fillId="0" borderId="2" applyNumberFormat="0" applyFill="0" applyAlignment="0" applyProtection="0"/>
    <xf numFmtId="0" fontId="27" fillId="0" borderId="3" applyNumberFormat="0" applyFill="0" applyAlignment="0" applyProtection="0"/>
    <xf numFmtId="0" fontId="28" fillId="5" borderId="4" applyNumberFormat="0" applyAlignment="0" applyProtection="0"/>
    <xf numFmtId="0" fontId="29" fillId="4" borderId="0" applyNumberFormat="0" applyBorder="0" applyAlignment="0" applyProtection="0"/>
    <xf numFmtId="0" fontId="13" fillId="0" borderId="0"/>
    <xf numFmtId="0" fontId="15" fillId="0" borderId="0"/>
    <xf numFmtId="0" fontId="17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5" fillId="0" borderId="0"/>
    <xf numFmtId="0" fontId="15" fillId="0" borderId="0"/>
    <xf numFmtId="0" fontId="15" fillId="8" borderId="7" applyNumberFormat="0" applyFont="0" applyAlignment="0" applyProtection="0"/>
    <xf numFmtId="0" fontId="30" fillId="6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7" fillId="0" borderId="0" applyFont="0" applyFill="0" applyBorder="0" applyAlignment="0" applyProtection="0"/>
    <xf numFmtId="4" fontId="31" fillId="48" borderId="11" applyNumberFormat="0" applyProtection="0">
      <alignment vertical="center"/>
    </xf>
    <xf numFmtId="4" fontId="32" fillId="48" borderId="11" applyNumberFormat="0" applyProtection="0">
      <alignment vertical="center"/>
    </xf>
    <xf numFmtId="4" fontId="31" fillId="48" borderId="11" applyNumberFormat="0" applyProtection="0">
      <alignment horizontal="left" vertical="center" indent="1"/>
    </xf>
    <xf numFmtId="0" fontId="31" fillId="48" borderId="11" applyNumberFormat="0" applyProtection="0">
      <alignment horizontal="left" vertical="top" indent="1"/>
    </xf>
    <xf numFmtId="4" fontId="31" fillId="49" borderId="0" applyNumberFormat="0" applyProtection="0">
      <alignment horizontal="left" vertical="center" indent="1"/>
    </xf>
    <xf numFmtId="4" fontId="33" fillId="50" borderId="11" applyNumberFormat="0" applyProtection="0">
      <alignment horizontal="right" vertical="center"/>
    </xf>
    <xf numFmtId="4" fontId="33" fillId="51" borderId="11" applyNumberFormat="0" applyProtection="0">
      <alignment horizontal="right" vertical="center"/>
    </xf>
    <xf numFmtId="4" fontId="33" fillId="52" borderId="11" applyNumberFormat="0" applyProtection="0">
      <alignment horizontal="right" vertical="center"/>
    </xf>
    <xf numFmtId="4" fontId="33" fillId="53" borderId="11" applyNumberFormat="0" applyProtection="0">
      <alignment horizontal="right" vertical="center"/>
    </xf>
    <xf numFmtId="4" fontId="33" fillId="54" borderId="11" applyNumberFormat="0" applyProtection="0">
      <alignment horizontal="right" vertical="center"/>
    </xf>
    <xf numFmtId="4" fontId="33" fillId="55" borderId="11" applyNumberFormat="0" applyProtection="0">
      <alignment horizontal="right" vertical="center"/>
    </xf>
    <xf numFmtId="4" fontId="33" fillId="56" borderId="11" applyNumberFormat="0" applyProtection="0">
      <alignment horizontal="right" vertical="center"/>
    </xf>
    <xf numFmtId="4" fontId="33" fillId="57" borderId="11" applyNumberFormat="0" applyProtection="0">
      <alignment horizontal="right" vertical="center"/>
    </xf>
    <xf numFmtId="4" fontId="33" fillId="58" borderId="11" applyNumberFormat="0" applyProtection="0">
      <alignment horizontal="right" vertical="center"/>
    </xf>
    <xf numFmtId="4" fontId="31" fillId="59" borderId="12" applyNumberFormat="0" applyProtection="0">
      <alignment horizontal="left" vertical="center" indent="1"/>
    </xf>
    <xf numFmtId="4" fontId="33" fillId="60" borderId="0" applyNumberFormat="0" applyProtection="0">
      <alignment horizontal="left" vertical="center" indent="1"/>
    </xf>
    <xf numFmtId="4" fontId="34" fillId="61" borderId="0" applyNumberFormat="0" applyProtection="0">
      <alignment horizontal="left" vertical="center" indent="1"/>
    </xf>
    <xf numFmtId="4" fontId="33" fillId="49" borderId="11" applyNumberFormat="0" applyProtection="0">
      <alignment horizontal="right" vertical="center"/>
    </xf>
    <xf numFmtId="4" fontId="33" fillId="60" borderId="0" applyNumberFormat="0" applyProtection="0">
      <alignment horizontal="left" vertical="center" indent="1"/>
    </xf>
    <xf numFmtId="4" fontId="33" fillId="60" borderId="0" applyNumberFormat="0" applyProtection="0">
      <alignment horizontal="left" vertical="center" indent="1"/>
    </xf>
    <xf numFmtId="4" fontId="33" fillId="49" borderId="0" applyNumberFormat="0" applyProtection="0">
      <alignment horizontal="left" vertical="center" indent="1"/>
    </xf>
    <xf numFmtId="4" fontId="33" fillId="49" borderId="0" applyNumberFormat="0" applyProtection="0">
      <alignment horizontal="left" vertical="center" indent="1"/>
    </xf>
    <xf numFmtId="0" fontId="13" fillId="61" borderId="11" applyNumberFormat="0" applyProtection="0">
      <alignment horizontal="left" vertical="center" indent="1"/>
    </xf>
    <xf numFmtId="0" fontId="13" fillId="61" borderId="11" applyNumberFormat="0" applyProtection="0">
      <alignment horizontal="left" vertical="top" indent="1"/>
    </xf>
    <xf numFmtId="0" fontId="13" fillId="49" borderId="11" applyNumberFormat="0" applyProtection="0">
      <alignment horizontal="left" vertical="center" indent="1"/>
    </xf>
    <xf numFmtId="0" fontId="13" fillId="49" borderId="11" applyNumberFormat="0" applyProtection="0">
      <alignment horizontal="left" vertical="top" indent="1"/>
    </xf>
    <xf numFmtId="0" fontId="13" fillId="62" borderId="11" applyNumberFormat="0" applyProtection="0">
      <alignment horizontal="left" vertical="center" indent="1"/>
    </xf>
    <xf numFmtId="0" fontId="13" fillId="62" borderId="11" applyNumberFormat="0" applyProtection="0">
      <alignment horizontal="left" vertical="top" indent="1"/>
    </xf>
    <xf numFmtId="0" fontId="13" fillId="60" borderId="11" applyNumberFormat="0" applyProtection="0">
      <alignment horizontal="left" vertical="center" indent="1"/>
    </xf>
    <xf numFmtId="0" fontId="13" fillId="60" borderId="11" applyNumberFormat="0" applyProtection="0">
      <alignment horizontal="left" vertical="top" indent="1"/>
    </xf>
    <xf numFmtId="0" fontId="13" fillId="63" borderId="13" applyNumberFormat="0">
      <protection locked="0"/>
    </xf>
    <xf numFmtId="4" fontId="33" fillId="64" borderId="11" applyNumberFormat="0" applyProtection="0">
      <alignment vertical="center"/>
    </xf>
    <xf numFmtId="4" fontId="35" fillId="64" borderId="11" applyNumberFormat="0" applyProtection="0">
      <alignment vertical="center"/>
    </xf>
    <xf numFmtId="4" fontId="33" fillId="64" borderId="11" applyNumberFormat="0" applyProtection="0">
      <alignment horizontal="left" vertical="center" indent="1"/>
    </xf>
    <xf numFmtId="0" fontId="33" fillId="64" borderId="11" applyNumberFormat="0" applyProtection="0">
      <alignment horizontal="left" vertical="top" indent="1"/>
    </xf>
    <xf numFmtId="4" fontId="33" fillId="60" borderId="11" applyNumberFormat="0" applyProtection="0">
      <alignment horizontal="right" vertical="center"/>
    </xf>
    <xf numFmtId="4" fontId="35" fillId="60" borderId="11" applyNumberFormat="0" applyProtection="0">
      <alignment horizontal="right" vertical="center"/>
    </xf>
    <xf numFmtId="4" fontId="33" fillId="49" borderId="11" applyNumberFormat="0" applyProtection="0">
      <alignment horizontal="left" vertical="center" indent="1"/>
    </xf>
    <xf numFmtId="0" fontId="33" fillId="49" borderId="11" applyNumberFormat="0" applyProtection="0">
      <alignment horizontal="left" vertical="top" indent="1"/>
    </xf>
    <xf numFmtId="4" fontId="36" fillId="65" borderId="0" applyNumberFormat="0" applyProtection="0">
      <alignment horizontal="left" vertical="center" indent="1"/>
    </xf>
    <xf numFmtId="4" fontId="37" fillId="60" borderId="11" applyNumberFormat="0" applyProtection="0">
      <alignment horizontal="right" vertical="center"/>
    </xf>
    <xf numFmtId="0" fontId="38" fillId="0" borderId="0" applyNumberFormat="0" applyFill="0" applyBorder="0" applyAlignment="0" applyProtection="0"/>
    <xf numFmtId="0" fontId="39" fillId="0" borderId="8" applyNumberFormat="0" applyFill="0" applyAlignment="0" applyProtection="0"/>
    <xf numFmtId="0" fontId="40" fillId="66" borderId="0"/>
    <xf numFmtId="3" fontId="13" fillId="0" borderId="18" applyFont="0" applyFill="0" applyAlignment="0" applyProtection="0"/>
    <xf numFmtId="10" fontId="13" fillId="0" borderId="18" applyFont="0" applyFill="0" applyAlignment="0" applyProtection="0"/>
    <xf numFmtId="0" fontId="41" fillId="0" borderId="14" applyNumberFormat="0" applyFill="0" applyProtection="0">
      <alignment horizontal="center" wrapText="1"/>
    </xf>
    <xf numFmtId="41" fontId="13" fillId="0" borderId="0" applyFont="0" applyFill="0" applyBorder="0" applyAlignment="0" applyProtection="0"/>
    <xf numFmtId="0" fontId="13" fillId="0" borderId="0" applyNumberFormat="0" applyFont="0" applyFill="0" applyBorder="0" applyProtection="0">
      <alignment horizontal="left" indent="1"/>
    </xf>
    <xf numFmtId="3" fontId="13" fillId="0" borderId="14" applyFont="0" applyFill="0" applyAlignment="0" applyProtection="0"/>
    <xf numFmtId="10" fontId="13" fillId="0" borderId="14" applyFont="0" applyFill="0" applyAlignment="0" applyProtection="0"/>
    <xf numFmtId="3" fontId="13" fillId="0" borderId="19" applyFont="0" applyFill="0" applyAlignment="0" applyProtection="0"/>
    <xf numFmtId="10" fontId="13" fillId="0" borderId="19" applyFont="0" applyFill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3" fontId="13" fillId="0" borderId="16" applyFont="0" applyFill="0" applyAlignment="0" applyProtection="0"/>
    <xf numFmtId="10" fontId="13" fillId="0" borderId="16" applyFont="0" applyFill="0" applyAlignment="0" applyProtection="0"/>
    <xf numFmtId="3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3" fontId="13" fillId="0" borderId="10" applyFont="0" applyFill="0" applyAlignment="0" applyProtection="0"/>
    <xf numFmtId="10" fontId="13" fillId="0" borderId="10" applyFon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Protection="0">
      <alignment horizontal="center" wrapText="1"/>
    </xf>
  </cellStyleXfs>
  <cellXfs count="7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Border="1" applyAlignment="1">
      <alignment horizontal="center"/>
    </xf>
    <xf numFmtId="0" fontId="7" fillId="0" borderId="0" xfId="0" applyFont="1" applyBorder="1"/>
    <xf numFmtId="0" fontId="7" fillId="0" borderId="0" xfId="0" quotePrefix="1" applyFont="1" applyBorder="1"/>
    <xf numFmtId="0" fontId="7" fillId="0" borderId="9" xfId="0" applyFont="1" applyBorder="1" applyAlignment="1">
      <alignment horizontal="center"/>
    </xf>
    <xf numFmtId="0" fontId="7" fillId="0" borderId="9" xfId="0" applyFont="1" applyBorder="1"/>
    <xf numFmtId="0" fontId="7" fillId="0" borderId="9" xfId="0" applyFont="1" applyBorder="1" applyAlignment="1">
      <alignment horizontal="center" wrapText="1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 wrapText="1"/>
    </xf>
    <xf numFmtId="37" fontId="3" fillId="0" borderId="0" xfId="0" applyNumberFormat="1" applyFont="1"/>
    <xf numFmtId="0" fontId="9" fillId="0" borderId="0" xfId="0" applyFont="1" applyAlignment="1">
      <alignment horizontal="center"/>
    </xf>
    <xf numFmtId="49" fontId="11" fillId="0" borderId="0" xfId="2" applyNumberFormat="1" applyFont="1" applyFill="1" applyBorder="1" applyAlignment="1">
      <alignment horizontal="center"/>
    </xf>
    <xf numFmtId="165" fontId="10" fillId="0" borderId="0" xfId="3" applyNumberFormat="1" applyFont="1"/>
    <xf numFmtId="49" fontId="8" fillId="0" borderId="0" xfId="3" applyNumberFormat="1" applyFont="1" applyAlignment="1">
      <alignment horizontal="center"/>
    </xf>
    <xf numFmtId="166" fontId="10" fillId="0" borderId="0" xfId="4" applyNumberFormat="1" applyFont="1" applyFill="1"/>
    <xf numFmtId="166" fontId="8" fillId="0" borderId="0" xfId="4" applyNumberFormat="1" applyFont="1" applyFill="1" applyAlignment="1">
      <alignment horizontal="center"/>
    </xf>
    <xf numFmtId="166" fontId="3" fillId="0" borderId="0" xfId="0" applyNumberFormat="1" applyFont="1" applyFill="1"/>
    <xf numFmtId="166" fontId="8" fillId="0" borderId="0" xfId="0" applyNumberFormat="1" applyFont="1" applyFill="1" applyAlignment="1">
      <alignment horizontal="center"/>
    </xf>
    <xf numFmtId="0" fontId="3" fillId="0" borderId="0" xfId="0" applyFont="1" applyFill="1"/>
    <xf numFmtId="38" fontId="3" fillId="0" borderId="0" xfId="0" applyNumberFormat="1" applyFont="1" applyFill="1"/>
    <xf numFmtId="0" fontId="8" fillId="0" borderId="0" xfId="0" applyFont="1" applyFill="1" applyAlignment="1">
      <alignment horizontal="center"/>
    </xf>
    <xf numFmtId="166" fontId="3" fillId="0" borderId="0" xfId="1" applyNumberFormat="1" applyFont="1" applyFill="1"/>
    <xf numFmtId="166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 applyFill="1" applyBorder="1"/>
    <xf numFmtId="166" fontId="3" fillId="0" borderId="0" xfId="1" applyNumberFormat="1" applyFont="1" applyFill="1" applyBorder="1"/>
    <xf numFmtId="166" fontId="3" fillId="0" borderId="0" xfId="0" applyNumberFormat="1" applyFont="1" applyFill="1" applyBorder="1"/>
    <xf numFmtId="165" fontId="10" fillId="0" borderId="0" xfId="3" quotePrefix="1" applyNumberFormat="1" applyFont="1" applyAlignment="1">
      <alignment horizontal="center"/>
    </xf>
    <xf numFmtId="0" fontId="8" fillId="0" borderId="0" xfId="0" applyFont="1" applyFill="1" applyBorder="1" applyAlignment="1">
      <alignment horizontal="center"/>
    </xf>
    <xf numFmtId="43" fontId="3" fillId="0" borderId="0" xfId="1" applyFont="1" applyFill="1" applyBorder="1"/>
    <xf numFmtId="166" fontId="14" fillId="0" borderId="10" xfId="0" applyNumberFormat="1" applyFont="1" applyFill="1" applyBorder="1"/>
    <xf numFmtId="166" fontId="3" fillId="0" borderId="10" xfId="0" applyNumberFormat="1" applyFont="1" applyBorder="1"/>
    <xf numFmtId="0" fontId="8" fillId="0" borderId="0" xfId="0" applyFont="1" applyFill="1"/>
    <xf numFmtId="166" fontId="14" fillId="0" borderId="0" xfId="0" applyNumberFormat="1" applyFont="1" applyFill="1" applyBorder="1"/>
    <xf numFmtId="43" fontId="3" fillId="0" borderId="0" xfId="1" applyFont="1" applyFill="1"/>
    <xf numFmtId="0" fontId="3" fillId="33" borderId="0" xfId="0" applyFont="1" applyFill="1" applyBorder="1"/>
    <xf numFmtId="0" fontId="8" fillId="33" borderId="0" xfId="0" applyFont="1" applyFill="1" applyBorder="1"/>
    <xf numFmtId="0" fontId="14" fillId="0" borderId="0" xfId="0" quotePrefix="1" applyFont="1" applyFill="1"/>
    <xf numFmtId="0" fontId="3" fillId="0" borderId="0" xfId="0" applyFont="1" applyAlignment="1">
      <alignment horizontal="left" indent="2"/>
    </xf>
    <xf numFmtId="0" fontId="7" fillId="67" borderId="9" xfId="0" applyFont="1" applyFill="1" applyBorder="1" applyAlignment="1">
      <alignment horizontal="center" wrapText="1"/>
    </xf>
    <xf numFmtId="166" fontId="14" fillId="67" borderId="10" xfId="0" applyNumberFormat="1" applyFont="1" applyFill="1" applyBorder="1"/>
    <xf numFmtId="0" fontId="49" fillId="68" borderId="14" xfId="0" applyFont="1" applyFill="1" applyBorder="1" applyAlignment="1">
      <alignment horizontal="center"/>
    </xf>
    <xf numFmtId="37" fontId="49" fillId="68" borderId="14" xfId="0" applyNumberFormat="1" applyFont="1" applyFill="1" applyBorder="1" applyAlignment="1">
      <alignment horizontal="center"/>
    </xf>
    <xf numFmtId="0" fontId="44" fillId="68" borderId="0" xfId="0" applyFont="1" applyFill="1"/>
    <xf numFmtId="37" fontId="48" fillId="68" borderId="0" xfId="0" applyNumberFormat="1" applyFont="1" applyFill="1"/>
    <xf numFmtId="37" fontId="44" fillId="68" borderId="0" xfId="0" applyNumberFormat="1" applyFont="1" applyFill="1"/>
    <xf numFmtId="37" fontId="48" fillId="68" borderId="0" xfId="0" quotePrefix="1" applyNumberFormat="1" applyFont="1" applyFill="1"/>
    <xf numFmtId="0" fontId="45" fillId="68" borderId="14" xfId="0" applyFont="1" applyFill="1" applyBorder="1" applyAlignment="1">
      <alignment horizontal="center"/>
    </xf>
    <xf numFmtId="0" fontId="44" fillId="68" borderId="0" xfId="137" applyFont="1" applyFill="1" applyBorder="1" applyAlignment="1"/>
    <xf numFmtId="0" fontId="46" fillId="68" borderId="0" xfId="0" applyFont="1" applyFill="1"/>
    <xf numFmtId="0" fontId="44" fillId="68" borderId="0" xfId="0" applyFont="1" applyFill="1" applyAlignment="1">
      <alignment horizontal="left" indent="1"/>
    </xf>
    <xf numFmtId="0" fontId="48" fillId="68" borderId="0" xfId="0" applyFont="1" applyFill="1" applyAlignment="1">
      <alignment horizontal="center"/>
    </xf>
    <xf numFmtId="37" fontId="44" fillId="68" borderId="0" xfId="137" applyNumberFormat="1" applyFont="1" applyFill="1" applyBorder="1"/>
    <xf numFmtId="0" fontId="44" fillId="68" borderId="0" xfId="137" applyFont="1" applyFill="1" applyBorder="1" applyAlignment="1">
      <alignment horizontal="left"/>
    </xf>
    <xf numFmtId="37" fontId="44" fillId="68" borderId="15" xfId="0" applyNumberFormat="1" applyFont="1" applyFill="1" applyBorder="1"/>
    <xf numFmtId="0" fontId="44" fillId="68" borderId="0" xfId="0" applyFont="1" applyFill="1" applyBorder="1"/>
    <xf numFmtId="0" fontId="44" fillId="68" borderId="0" xfId="137" applyFont="1" applyFill="1" applyBorder="1" applyAlignment="1">
      <alignment horizontal="left" indent="2"/>
    </xf>
    <xf numFmtId="0" fontId="48" fillId="68" borderId="0" xfId="137" applyFont="1" applyFill="1" applyBorder="1" applyAlignment="1">
      <alignment horizontal="left"/>
    </xf>
    <xf numFmtId="10" fontId="44" fillId="68" borderId="14" xfId="90" applyNumberFormat="1" applyFont="1" applyFill="1" applyBorder="1"/>
    <xf numFmtId="0" fontId="44" fillId="68" borderId="0" xfId="137" applyFont="1" applyFill="1" applyBorder="1" applyAlignment="1">
      <alignment horizontal="left" indent="1"/>
    </xf>
    <xf numFmtId="0" fontId="44" fillId="68" borderId="0" xfId="137" applyFont="1" applyFill="1" applyBorder="1"/>
    <xf numFmtId="37" fontId="44" fillId="68" borderId="14" xfId="137" applyNumberFormat="1" applyFont="1" applyFill="1" applyBorder="1"/>
    <xf numFmtId="0" fontId="48" fillId="68" borderId="0" xfId="137" applyFont="1" applyFill="1" applyBorder="1" applyAlignment="1">
      <alignment horizontal="center"/>
    </xf>
    <xf numFmtId="37" fontId="44" fillId="68" borderId="10" xfId="137" applyNumberFormat="1" applyFont="1" applyFill="1" applyBorder="1"/>
    <xf numFmtId="37" fontId="48" fillId="68" borderId="0" xfId="0" applyNumberFormat="1" applyFont="1" applyFill="1" applyBorder="1" applyAlignment="1">
      <alignment horizontal="left"/>
    </xf>
    <xf numFmtId="0" fontId="44" fillId="68" borderId="0" xfId="0" applyFont="1" applyFill="1" applyAlignment="1">
      <alignment horizontal="center"/>
    </xf>
    <xf numFmtId="37" fontId="48" fillId="68" borderId="10" xfId="0" applyNumberFormat="1" applyFont="1" applyFill="1" applyBorder="1"/>
    <xf numFmtId="0" fontId="48" fillId="68" borderId="0" xfId="0" applyFont="1" applyFill="1"/>
    <xf numFmtId="37" fontId="48" fillId="68" borderId="17" xfId="0" applyNumberFormat="1" applyFont="1" applyFill="1" applyBorder="1"/>
    <xf numFmtId="0" fontId="49" fillId="68" borderId="14" xfId="0" applyFont="1" applyFill="1" applyBorder="1" applyAlignment="1">
      <alignment horizontal="center" wrapText="1"/>
    </xf>
    <xf numFmtId="0" fontId="44" fillId="68" borderId="0" xfId="0" applyFont="1" applyFill="1" applyAlignment="1">
      <alignment horizontal="left" indent="3"/>
    </xf>
    <xf numFmtId="0" fontId="47" fillId="68" borderId="0" xfId="0" applyFont="1" applyFill="1" applyAlignment="1">
      <alignment horizontal="center"/>
    </xf>
    <xf numFmtId="0" fontId="50" fillId="0" borderId="0" xfId="0" applyFont="1" applyAlignment="1">
      <alignment horizontal="left" vertical="center" wrapText="1"/>
    </xf>
  </cellXfs>
  <cellStyles count="157">
    <cellStyle name="20% - Accent1 2" xfId="5"/>
    <cellStyle name="20% - Accent2 2" xfId="6"/>
    <cellStyle name="20% - Accent3 2" xfId="7"/>
    <cellStyle name="20% - Accent4 2" xfId="8"/>
    <cellStyle name="20% - Accent5 2" xfId="9"/>
    <cellStyle name="20% - Accent6 2" xfId="10"/>
    <cellStyle name="40% - Accent1 2" xfId="11"/>
    <cellStyle name="40% - Accent2 2" xfId="12"/>
    <cellStyle name="40% - Accent3 2" xfId="13"/>
    <cellStyle name="40% - Accent4 2" xfId="14"/>
    <cellStyle name="40% - Accent5 2" xfId="15"/>
    <cellStyle name="40% - Accent6 2" xfId="16"/>
    <cellStyle name="60% - Accent1 2" xfId="17"/>
    <cellStyle name="60% - Accent2 2" xfId="18"/>
    <cellStyle name="60% - Accent3 2" xfId="19"/>
    <cellStyle name="60% - Accent4 2" xfId="20"/>
    <cellStyle name="60% - Accent5 2" xfId="21"/>
    <cellStyle name="60% - Accent6 2" xfId="22"/>
    <cellStyle name="Accent1 - 20%" xfId="23"/>
    <cellStyle name="Accent1 - 40%" xfId="24"/>
    <cellStyle name="Accent1 - 60%" xfId="25"/>
    <cellStyle name="Accent1 2" xfId="26"/>
    <cellStyle name="Accent1 3" xfId="27"/>
    <cellStyle name="Accent1 4" xfId="28"/>
    <cellStyle name="Accent2 - 20%" xfId="29"/>
    <cellStyle name="Accent2 - 40%" xfId="30"/>
    <cellStyle name="Accent2 - 60%" xfId="31"/>
    <cellStyle name="Accent2 2" xfId="32"/>
    <cellStyle name="Accent2 3" xfId="33"/>
    <cellStyle name="Accent2 4" xfId="34"/>
    <cellStyle name="Accent3 - 20%" xfId="35"/>
    <cellStyle name="Accent3 - 40%" xfId="36"/>
    <cellStyle name="Accent3 - 60%" xfId="37"/>
    <cellStyle name="Accent3 2" xfId="38"/>
    <cellStyle name="Accent3 3" xfId="39"/>
    <cellStyle name="Accent3 4" xfId="40"/>
    <cellStyle name="Accent4 - 20%" xfId="41"/>
    <cellStyle name="Accent4 - 40%" xfId="42"/>
    <cellStyle name="Accent4 - 60%" xfId="43"/>
    <cellStyle name="Accent4 2" xfId="44"/>
    <cellStyle name="Accent4 3" xfId="45"/>
    <cellStyle name="Accent4 4" xfId="46"/>
    <cellStyle name="Accent5 - 20%" xfId="47"/>
    <cellStyle name="Accent5 - 40%" xfId="48"/>
    <cellStyle name="Accent5 - 60%" xfId="49"/>
    <cellStyle name="Accent5 2" xfId="50"/>
    <cellStyle name="Accent5 3" xfId="51"/>
    <cellStyle name="Accent5 4" xfId="52"/>
    <cellStyle name="Accent6 - 20%" xfId="53"/>
    <cellStyle name="Accent6 - 40%" xfId="54"/>
    <cellStyle name="Accent6 - 60%" xfId="55"/>
    <cellStyle name="Accent6 2" xfId="56"/>
    <cellStyle name="Accent6 3" xfId="57"/>
    <cellStyle name="Accent6 4" xfId="58"/>
    <cellStyle name="Bad 2" xfId="59"/>
    <cellStyle name="BoldUnderlineNumber" xfId="138"/>
    <cellStyle name="BoldUnderlineRate" xfId="139"/>
    <cellStyle name="Calculation 2" xfId="60"/>
    <cellStyle name="Check Cell 2" xfId="61"/>
    <cellStyle name="ColumnHeader" xfId="140"/>
    <cellStyle name="Comma" xfId="1" builtinId="3"/>
    <cellStyle name="Comma [0] 2" xfId="141"/>
    <cellStyle name="Comma 2" xfId="62"/>
    <cellStyle name="Comma 2 2" xfId="63"/>
    <cellStyle name="Comma 3" xfId="64"/>
    <cellStyle name="Comma 4 2 3" xfId="4"/>
    <cellStyle name="Currency 2" xfId="65"/>
    <cellStyle name="Currency 2 2" xfId="66"/>
    <cellStyle name="Currency 3" xfId="67"/>
    <cellStyle name="DetailIndented" xfId="142"/>
    <cellStyle name="DetailTotalNumber" xfId="143"/>
    <cellStyle name="DetailTotalRate" xfId="144"/>
    <cellStyle name="Emphasis 1" xfId="68"/>
    <cellStyle name="Emphasis 2" xfId="69"/>
    <cellStyle name="Emphasis 3" xfId="70"/>
    <cellStyle name="Explanatory Text 2" xfId="71"/>
    <cellStyle name="Good 2" xfId="72"/>
    <cellStyle name="GrandTotalNumber" xfId="145"/>
    <cellStyle name="GrandTotalRate" xfId="146"/>
    <cellStyle name="Header" xfId="147"/>
    <cellStyle name="Heading 1 2" xfId="73"/>
    <cellStyle name="Heading 2 2" xfId="74"/>
    <cellStyle name="Heading 3 2" xfId="75"/>
    <cellStyle name="Input 2" xfId="76"/>
    <cellStyle name="Neutral 2" xfId="77"/>
    <cellStyle name="Normal" xfId="0" builtinId="0"/>
    <cellStyle name="Normal 13 14" xfId="2"/>
    <cellStyle name="Normal 2" xfId="78"/>
    <cellStyle name="Normal 2 2" xfId="79"/>
    <cellStyle name="Normal 3" xfId="80"/>
    <cellStyle name="Normal 3 2" xfId="81"/>
    <cellStyle name="Normal 3 2 6" xfId="3"/>
    <cellStyle name="Normal 3 3" xfId="137"/>
    <cellStyle name="Normal 4" xfId="82"/>
    <cellStyle name="Normal 4 2" xfId="83"/>
    <cellStyle name="Normal 4 3" xfId="84"/>
    <cellStyle name="Normal 5" xfId="85"/>
    <cellStyle name="Normal 5 2" xfId="86"/>
    <cellStyle name="Normal 6" xfId="87"/>
    <cellStyle name="Note 2" xfId="88"/>
    <cellStyle name="Output 2" xfId="89"/>
    <cellStyle name="Percent 2" xfId="90"/>
    <cellStyle name="Percent 3" xfId="91"/>
    <cellStyle name="Percent 3 2" xfId="92"/>
    <cellStyle name="Percent 4" xfId="93"/>
    <cellStyle name="SAPBEXaggData" xfId="94"/>
    <cellStyle name="SAPBEXaggDataEmph" xfId="95"/>
    <cellStyle name="SAPBEXaggItem" xfId="96"/>
    <cellStyle name="SAPBEXaggItemX" xfId="97"/>
    <cellStyle name="SAPBEXchaText" xfId="98"/>
    <cellStyle name="SAPBEXexcBad7" xfId="99"/>
    <cellStyle name="SAPBEXexcBad8" xfId="100"/>
    <cellStyle name="SAPBEXexcBad9" xfId="101"/>
    <cellStyle name="SAPBEXexcCritical4" xfId="102"/>
    <cellStyle name="SAPBEXexcCritical5" xfId="103"/>
    <cellStyle name="SAPBEXexcCritical6" xfId="104"/>
    <cellStyle name="SAPBEXexcGood1" xfId="105"/>
    <cellStyle name="SAPBEXexcGood2" xfId="106"/>
    <cellStyle name="SAPBEXexcGood3" xfId="107"/>
    <cellStyle name="SAPBEXfilterDrill" xfId="108"/>
    <cellStyle name="SAPBEXfilterItem" xfId="109"/>
    <cellStyle name="SAPBEXfilterText" xfId="110"/>
    <cellStyle name="SAPBEXformats" xfId="111"/>
    <cellStyle name="SAPBEXheaderItem" xfId="112"/>
    <cellStyle name="SAPBEXheaderItem 2" xfId="113"/>
    <cellStyle name="SAPBEXheaderText" xfId="114"/>
    <cellStyle name="SAPBEXheaderText 2" xfId="115"/>
    <cellStyle name="SAPBEXHLevel0" xfId="116"/>
    <cellStyle name="SAPBEXHLevel0X" xfId="117"/>
    <cellStyle name="SAPBEXHLevel1" xfId="118"/>
    <cellStyle name="SAPBEXHLevel1X" xfId="119"/>
    <cellStyle name="SAPBEXHLevel2" xfId="120"/>
    <cellStyle name="SAPBEXHLevel2X" xfId="121"/>
    <cellStyle name="SAPBEXHLevel3" xfId="122"/>
    <cellStyle name="SAPBEXHLevel3X" xfId="123"/>
    <cellStyle name="SAPBEXinputData" xfId="124"/>
    <cellStyle name="SAPBEXresData" xfId="125"/>
    <cellStyle name="SAPBEXresDataEmph" xfId="126"/>
    <cellStyle name="SAPBEXresItem" xfId="127"/>
    <cellStyle name="SAPBEXresItemX" xfId="128"/>
    <cellStyle name="SAPBEXstdData" xfId="129"/>
    <cellStyle name="SAPBEXstdDataEmph" xfId="130"/>
    <cellStyle name="SAPBEXstdItem" xfId="131"/>
    <cellStyle name="SAPBEXstdItemX" xfId="132"/>
    <cellStyle name="SAPBEXtitle" xfId="133"/>
    <cellStyle name="SAPBEXundefined" xfId="134"/>
    <cellStyle name="Sheet Title" xfId="135"/>
    <cellStyle name="SubHeader" xfId="148"/>
    <cellStyle name="SubTotalNumber" xfId="149"/>
    <cellStyle name="SubTotalRate" xfId="150"/>
    <cellStyle name="TextNumber" xfId="151"/>
    <cellStyle name="TextRate" xfId="152"/>
    <cellStyle name="Total 2" xfId="136"/>
    <cellStyle name="TotalNumber" xfId="153"/>
    <cellStyle name="TotalRate" xfId="154"/>
    <cellStyle name="TotalText" xfId="155"/>
    <cellStyle name="UnitHeader" xfId="15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xsf01\ACG$\TEMP\KPB%20Rec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Corporate%20Accounting\FPL\Financial%20Accounting\Payroll%20accrual-verification\2013\03.2013\Additional%20accrual%20for%20Marc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n-Qual"/>
      <sheetName val="128.300"/>
      <sheetName val="128.301-228.100"/>
      <sheetName val="131.100"/>
      <sheetName val="136.000"/>
      <sheetName val="143.110"/>
      <sheetName val="146.190"/>
      <sheetName val="201.000"/>
      <sheetName val="211.000"/>
      <sheetName val="216.000"/>
      <sheetName val="232.330"/>
      <sheetName val="236.100"/>
      <sheetName val="236.105"/>
    </sheetNames>
    <sheetDataSet>
      <sheetData sheetId="0">
        <row r="1">
          <cell r="A1" t="str">
            <v>FLORIDA POWER &amp; LIGHT COMPANY</v>
          </cell>
        </row>
        <row r="2">
          <cell r="A2" t="str">
            <v>RECONCILIATIONS - OTHER SPECIAL FUNDS</v>
          </cell>
        </row>
        <row r="3">
          <cell r="A3" t="str">
            <v>NON-QUALIFIED</v>
          </cell>
        </row>
        <row r="4">
          <cell r="A4">
            <v>2001</v>
          </cell>
        </row>
        <row r="6">
          <cell r="A6" t="str">
            <v>A/C 108.148</v>
          </cell>
        </row>
        <row r="7">
          <cell r="A7" t="str">
            <v>MONTH</v>
          </cell>
          <cell r="B7" t="str">
            <v>REFERENCE</v>
          </cell>
          <cell r="C7" t="str">
            <v>DR</v>
          </cell>
          <cell r="D7" t="str">
            <v>CR</v>
          </cell>
          <cell r="E7" t="str">
            <v>BALANCE</v>
          </cell>
        </row>
        <row r="8">
          <cell r="A8" t="str">
            <v>Dec 01</v>
          </cell>
          <cell r="B8" t="str">
            <v>JV-12-68B</v>
          </cell>
          <cell r="D8">
            <v>8416000</v>
          </cell>
          <cell r="E8">
            <v>-8416000</v>
          </cell>
        </row>
        <row r="15">
          <cell r="A15" t="str">
            <v>A/C 128.319</v>
          </cell>
        </row>
        <row r="16">
          <cell r="A16" t="str">
            <v>MONTH</v>
          </cell>
          <cell r="B16" t="str">
            <v>REFERENCE</v>
          </cell>
          <cell r="C16" t="str">
            <v>DR</v>
          </cell>
          <cell r="D16" t="str">
            <v>CR</v>
          </cell>
          <cell r="E16" t="str">
            <v>BALANCE</v>
          </cell>
        </row>
        <row r="17">
          <cell r="A17" t="str">
            <v>Dec 01</v>
          </cell>
          <cell r="B17" t="str">
            <v>JV-12-68B</v>
          </cell>
          <cell r="E17">
            <v>8416000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Accrual by BU"/>
      <sheetName val="3.25-3.29(Christine Reynolds)"/>
      <sheetName val="EE Detail"/>
      <sheetName val="New PR Tax IO-Oct12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zoomScaleNormal="100" workbookViewId="0">
      <selection activeCell="I1" sqref="I1"/>
    </sheetView>
  </sheetViews>
  <sheetFormatPr defaultColWidth="9.140625" defaultRowHeight="15" customHeight="1" x14ac:dyDescent="0.2"/>
  <cols>
    <col min="1" max="1" width="10" style="48" customWidth="1"/>
    <col min="2" max="2" width="39.42578125" style="48" customWidth="1"/>
    <col min="3" max="4" width="12" style="48" customWidth="1"/>
    <col min="5" max="5" width="13.85546875" style="50" customWidth="1"/>
    <col min="6" max="6" width="3" style="48" customWidth="1"/>
    <col min="7" max="8" width="13.5703125" style="48" customWidth="1"/>
    <col min="9" max="9" width="14.85546875" style="48" customWidth="1"/>
    <col min="10" max="10" width="13.5703125" style="48" customWidth="1"/>
    <col min="11" max="16384" width="9.140625" style="48"/>
  </cols>
  <sheetData>
    <row r="1" spans="1:10" ht="89.45" customHeight="1" x14ac:dyDescent="0.2">
      <c r="A1" s="77" t="s">
        <v>62</v>
      </c>
      <c r="B1" s="77"/>
    </row>
    <row r="2" spans="1:10" ht="15" customHeight="1" x14ac:dyDescent="0.2">
      <c r="B2" s="49" t="s">
        <v>24</v>
      </c>
    </row>
    <row r="3" spans="1:10" ht="15" customHeight="1" x14ac:dyDescent="0.2">
      <c r="B3" s="51" t="s">
        <v>54</v>
      </c>
      <c r="C3" s="50"/>
    </row>
    <row r="4" spans="1:10" ht="15" customHeight="1" x14ac:dyDescent="0.2">
      <c r="C4" s="52" t="s">
        <v>25</v>
      </c>
      <c r="E4" s="52" t="s">
        <v>26</v>
      </c>
    </row>
    <row r="6" spans="1:10" ht="15" customHeight="1" x14ac:dyDescent="0.2">
      <c r="B6" s="53" t="s">
        <v>27</v>
      </c>
      <c r="C6" s="48">
        <v>0</v>
      </c>
      <c r="E6" s="50">
        <v>0</v>
      </c>
    </row>
    <row r="8" spans="1:10" ht="15" customHeight="1" x14ac:dyDescent="0.2">
      <c r="B8" s="54" t="s">
        <v>28</v>
      </c>
    </row>
    <row r="9" spans="1:10" ht="15" customHeight="1" x14ac:dyDescent="0.2">
      <c r="B9" s="55" t="s">
        <v>29</v>
      </c>
      <c r="C9" s="50">
        <f>-E20</f>
        <v>-4726921.1550000003</v>
      </c>
    </row>
    <row r="10" spans="1:10" ht="15" customHeight="1" x14ac:dyDescent="0.2">
      <c r="G10" s="76" t="s">
        <v>30</v>
      </c>
      <c r="H10" s="76"/>
      <c r="I10" s="76"/>
      <c r="J10" s="76"/>
    </row>
    <row r="11" spans="1:10" ht="15" customHeight="1" x14ac:dyDescent="0.2">
      <c r="B11" s="54" t="s">
        <v>31</v>
      </c>
      <c r="G11" s="56" t="s">
        <v>32</v>
      </c>
      <c r="H11" s="56" t="s">
        <v>33</v>
      </c>
      <c r="I11" s="56" t="s">
        <v>34</v>
      </c>
      <c r="J11" s="56" t="s">
        <v>35</v>
      </c>
    </row>
    <row r="12" spans="1:10" ht="15" customHeight="1" x14ac:dyDescent="0.2">
      <c r="A12" s="48" t="s">
        <v>36</v>
      </c>
      <c r="B12" s="55" t="s">
        <v>37</v>
      </c>
      <c r="C12" s="57">
        <f>'EMP201 Adjustment Calc'!N54</f>
        <v>85944021</v>
      </c>
      <c r="E12" s="50">
        <f>C12</f>
        <v>85944021</v>
      </c>
      <c r="G12" s="50">
        <f>-C12*0.35</f>
        <v>-30080407.349999998</v>
      </c>
      <c r="H12" s="50">
        <f>-J12*0.35</f>
        <v>1654422.4042499999</v>
      </c>
      <c r="I12" s="50">
        <f>G12+H12</f>
        <v>-28425984.945749998</v>
      </c>
      <c r="J12" s="50">
        <f>-E12*0.055</f>
        <v>-4726921.1550000003</v>
      </c>
    </row>
    <row r="13" spans="1:10" ht="15" customHeight="1" x14ac:dyDescent="0.2">
      <c r="B13" s="58"/>
      <c r="C13" s="50"/>
      <c r="G13" s="50">
        <f>-C13*0.35</f>
        <v>0</v>
      </c>
      <c r="H13" s="50">
        <f>-J13*0.35</f>
        <v>0</v>
      </c>
      <c r="I13" s="50">
        <f>G13+H13</f>
        <v>0</v>
      </c>
      <c r="J13" s="50">
        <f>-E13*0.055</f>
        <v>0</v>
      </c>
    </row>
    <row r="14" spans="1:10" ht="15" customHeight="1" x14ac:dyDescent="0.2">
      <c r="C14" s="59">
        <f>SUM(C12:C13)</f>
        <v>85944021</v>
      </c>
      <c r="E14" s="59">
        <f>SUM(E12:E13)</f>
        <v>85944021</v>
      </c>
      <c r="G14" s="59">
        <f>SUM(G12:G13)</f>
        <v>-30080407.349999998</v>
      </c>
      <c r="H14" s="59">
        <f>SUM(H12:H13)</f>
        <v>1654422.4042499999</v>
      </c>
      <c r="I14" s="59">
        <f>SUM(I12:I13)</f>
        <v>-28425984.945749998</v>
      </c>
      <c r="J14" s="59">
        <f>SUM(J12:J13)</f>
        <v>-4726921.1550000003</v>
      </c>
    </row>
    <row r="15" spans="1:10" ht="15" customHeight="1" x14ac:dyDescent="0.2">
      <c r="C15" s="60"/>
      <c r="E15" s="60"/>
    </row>
    <row r="16" spans="1:10" ht="15" customHeight="1" x14ac:dyDescent="0.2">
      <c r="B16" s="61" t="s">
        <v>38</v>
      </c>
      <c r="C16" s="50">
        <f>C9+C14</f>
        <v>81217099.844999999</v>
      </c>
      <c r="E16" s="50">
        <f>E9+E14</f>
        <v>85944021</v>
      </c>
    </row>
    <row r="17" spans="1:5" ht="15" customHeight="1" x14ac:dyDescent="0.2">
      <c r="B17" s="61"/>
    </row>
    <row r="18" spans="1:5" ht="15" customHeight="1" x14ac:dyDescent="0.2">
      <c r="B18" s="62" t="s">
        <v>39</v>
      </c>
      <c r="C18" s="50">
        <f>C6+C16</f>
        <v>81217099.844999999</v>
      </c>
      <c r="E18" s="50">
        <f>E6+E16</f>
        <v>85944021</v>
      </c>
    </row>
    <row r="19" spans="1:5" ht="15" customHeight="1" x14ac:dyDescent="0.2">
      <c r="B19" s="58" t="s">
        <v>40</v>
      </c>
      <c r="C19" s="63">
        <v>0.35</v>
      </c>
      <c r="E19" s="63">
        <v>5.5E-2</v>
      </c>
    </row>
    <row r="20" spans="1:5" ht="15" customHeight="1" x14ac:dyDescent="0.2">
      <c r="B20" s="64" t="s">
        <v>41</v>
      </c>
      <c r="C20" s="57">
        <f>C18*C19</f>
        <v>28425984.945749998</v>
      </c>
      <c r="E20" s="57">
        <f>E18*E19</f>
        <v>4726921.1550000003</v>
      </c>
    </row>
    <row r="22" spans="1:5" ht="15" customHeight="1" x14ac:dyDescent="0.2">
      <c r="B22" s="65" t="s">
        <v>42</v>
      </c>
      <c r="C22" s="57">
        <f>C20</f>
        <v>28425984.945749998</v>
      </c>
      <c r="E22" s="57">
        <f>E20</f>
        <v>4726921.1550000003</v>
      </c>
    </row>
    <row r="23" spans="1:5" ht="15" customHeight="1" x14ac:dyDescent="0.2">
      <c r="B23" s="65" t="s">
        <v>43</v>
      </c>
      <c r="C23" s="66">
        <f>I14</f>
        <v>-28425984.945749998</v>
      </c>
      <c r="E23" s="66">
        <f>J14</f>
        <v>-4726921.1550000003</v>
      </c>
    </row>
    <row r="24" spans="1:5" ht="15" customHeight="1" thickBot="1" x14ac:dyDescent="0.25">
      <c r="B24" s="67" t="s">
        <v>44</v>
      </c>
      <c r="C24" s="68">
        <f>SUM(C22:C23)</f>
        <v>0</v>
      </c>
      <c r="E24" s="68">
        <f t="shared" ref="E24" si="0">SUM(E22:E23)</f>
        <v>0</v>
      </c>
    </row>
    <row r="25" spans="1:5" ht="15" customHeight="1" thickTop="1" x14ac:dyDescent="0.2"/>
    <row r="27" spans="1:5" ht="15" customHeight="1" x14ac:dyDescent="0.2">
      <c r="A27" s="69" t="s">
        <v>45</v>
      </c>
      <c r="C27" s="50"/>
      <c r="E27" s="48"/>
    </row>
    <row r="28" spans="1:5" ht="15" customHeight="1" x14ac:dyDescent="0.2">
      <c r="A28" s="69"/>
      <c r="C28" s="50"/>
      <c r="E28" s="48"/>
    </row>
    <row r="29" spans="1:5" ht="15" customHeight="1" x14ac:dyDescent="0.2">
      <c r="E29" s="48"/>
    </row>
    <row r="30" spans="1:5" ht="32.1" customHeight="1" x14ac:dyDescent="0.2">
      <c r="A30" s="74" t="s">
        <v>60</v>
      </c>
      <c r="B30" s="47" t="s">
        <v>3</v>
      </c>
      <c r="C30" s="46" t="s">
        <v>56</v>
      </c>
      <c r="D30" s="46" t="s">
        <v>57</v>
      </c>
      <c r="E30" s="46" t="s">
        <v>46</v>
      </c>
    </row>
    <row r="31" spans="1:5" ht="15" customHeight="1" x14ac:dyDescent="0.2">
      <c r="A31" s="70">
        <v>409100</v>
      </c>
      <c r="B31" s="55" t="s">
        <v>47</v>
      </c>
      <c r="C31" s="50">
        <f>C22</f>
        <v>28425984.945749998</v>
      </c>
      <c r="E31" s="50">
        <f>C31</f>
        <v>28425984.945749998</v>
      </c>
    </row>
    <row r="32" spans="1:5" ht="15" customHeight="1" x14ac:dyDescent="0.2">
      <c r="A32" s="70">
        <v>409110</v>
      </c>
      <c r="B32" s="55" t="s">
        <v>48</v>
      </c>
      <c r="C32" s="50">
        <f>E22</f>
        <v>4726921.1550000003</v>
      </c>
      <c r="E32" s="50">
        <f>C32</f>
        <v>4726921.1550000003</v>
      </c>
    </row>
    <row r="33" spans="1:5" ht="15" customHeight="1" x14ac:dyDescent="0.2">
      <c r="A33" s="70">
        <v>143800</v>
      </c>
      <c r="B33" s="75" t="s">
        <v>49</v>
      </c>
      <c r="D33" s="50">
        <f>-C22</f>
        <v>-28425984.945749998</v>
      </c>
    </row>
    <row r="34" spans="1:5" ht="15" customHeight="1" x14ac:dyDescent="0.2">
      <c r="A34" s="70">
        <v>143800</v>
      </c>
      <c r="B34" s="75" t="s">
        <v>50</v>
      </c>
      <c r="D34" s="50">
        <f>-E22</f>
        <v>-4726921.1550000003</v>
      </c>
    </row>
    <row r="35" spans="1:5" ht="15" customHeight="1" thickBot="1" x14ac:dyDescent="0.25">
      <c r="A35" s="70"/>
      <c r="E35" s="71">
        <f>SUM(E31:E32)</f>
        <v>33152906.100749999</v>
      </c>
    </row>
    <row r="36" spans="1:5" ht="15" customHeight="1" thickTop="1" x14ac:dyDescent="0.2">
      <c r="A36" s="70"/>
    </row>
    <row r="37" spans="1:5" ht="15" customHeight="1" x14ac:dyDescent="0.2">
      <c r="A37" s="70">
        <v>190110</v>
      </c>
      <c r="B37" s="55" t="s">
        <v>58</v>
      </c>
      <c r="C37" s="50">
        <f>-D39</f>
        <v>28425984.945749998</v>
      </c>
    </row>
    <row r="38" spans="1:5" ht="15" customHeight="1" x14ac:dyDescent="0.2">
      <c r="A38" s="70">
        <v>190210</v>
      </c>
      <c r="B38" s="55" t="s">
        <v>59</v>
      </c>
      <c r="C38" s="50">
        <f>-D40</f>
        <v>4726921.1550000003</v>
      </c>
    </row>
    <row r="39" spans="1:5" ht="15" customHeight="1" x14ac:dyDescent="0.2">
      <c r="A39" s="70">
        <v>411101</v>
      </c>
      <c r="B39" s="75" t="s">
        <v>51</v>
      </c>
      <c r="D39" s="50">
        <f>C23</f>
        <v>-28425984.945749998</v>
      </c>
      <c r="E39" s="50">
        <f>D39</f>
        <v>-28425984.945749998</v>
      </c>
    </row>
    <row r="40" spans="1:5" ht="15" customHeight="1" x14ac:dyDescent="0.2">
      <c r="A40" s="70">
        <v>411151</v>
      </c>
      <c r="B40" s="75" t="s">
        <v>52</v>
      </c>
      <c r="D40" s="50">
        <f>E23</f>
        <v>-4726921.1550000003</v>
      </c>
      <c r="E40" s="50">
        <f>D40</f>
        <v>-4726921.1550000003</v>
      </c>
    </row>
    <row r="41" spans="1:5" ht="15" customHeight="1" thickBot="1" x14ac:dyDescent="0.25">
      <c r="E41" s="71">
        <f>SUM(E39:E40)</f>
        <v>-33152906.100749999</v>
      </c>
    </row>
    <row r="42" spans="1:5" ht="15" customHeight="1" thickTop="1" x14ac:dyDescent="0.2"/>
    <row r="43" spans="1:5" ht="15" customHeight="1" thickBot="1" x14ac:dyDescent="0.25">
      <c r="C43" s="72" t="s">
        <v>53</v>
      </c>
      <c r="E43" s="73">
        <f>E35+E41</f>
        <v>0</v>
      </c>
    </row>
    <row r="44" spans="1:5" ht="15" customHeight="1" thickTop="1" x14ac:dyDescent="0.2"/>
  </sheetData>
  <mergeCells count="2">
    <mergeCell ref="G10:J10"/>
    <mergeCell ref="A1:B1"/>
  </mergeCells>
  <pageMargins left="0.37" right="0" top="0.43" bottom="0.25" header="0.3" footer="0"/>
  <pageSetup scale="75" orientation="landscape" r:id="rId1"/>
  <headerFoot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"/>
  <sheetViews>
    <sheetView workbookViewId="0">
      <selection activeCell="E3" sqref="E3"/>
    </sheetView>
  </sheetViews>
  <sheetFormatPr defaultColWidth="9.140625" defaultRowHeight="12" x14ac:dyDescent="0.2"/>
  <cols>
    <col min="1" max="1" width="10.140625" style="2" customWidth="1"/>
    <col min="2" max="2" width="35.140625" style="2" bestFit="1" customWidth="1"/>
    <col min="3" max="3" width="4.140625" style="2" customWidth="1"/>
    <col min="4" max="4" width="12.5703125" style="2" bestFit="1" customWidth="1"/>
    <col min="5" max="5" width="4.140625" style="2" customWidth="1"/>
    <col min="6" max="6" width="11.85546875" style="2" bestFit="1" customWidth="1"/>
    <col min="7" max="7" width="4.140625" style="2" customWidth="1"/>
    <col min="8" max="8" width="11.85546875" style="2" bestFit="1" customWidth="1"/>
    <col min="9" max="9" width="4.140625" style="2" customWidth="1"/>
    <col min="10" max="10" width="11.5703125" style="2" bestFit="1" customWidth="1"/>
    <col min="11" max="11" width="4.140625" style="2" customWidth="1"/>
    <col min="12" max="12" width="13.42578125" style="2" customWidth="1"/>
    <col min="13" max="13" width="4.140625" style="2" customWidth="1"/>
    <col min="14" max="14" width="13.42578125" style="2" customWidth="1"/>
    <col min="15" max="15" width="9.140625" style="2"/>
    <col min="16" max="16" width="11.7109375" style="2" bestFit="1" customWidth="1"/>
    <col min="17" max="18" width="9.140625" style="2"/>
    <col min="19" max="19" width="11.140625" style="2" bestFit="1" customWidth="1"/>
    <col min="20" max="20" width="10.140625" style="2" bestFit="1" customWidth="1"/>
    <col min="21" max="22" width="11.140625" style="2" bestFit="1" customWidth="1"/>
    <col min="23" max="16384" width="9.140625" style="2"/>
  </cols>
  <sheetData>
    <row r="1" spans="1:22" ht="88.9" customHeight="1" x14ac:dyDescent="0.2">
      <c r="A1" s="77" t="s">
        <v>61</v>
      </c>
      <c r="B1" s="77"/>
    </row>
    <row r="2" spans="1:22" ht="21.6" customHeight="1" x14ac:dyDescent="0.2">
      <c r="A2" s="1" t="s">
        <v>0</v>
      </c>
    </row>
    <row r="3" spans="1:22" ht="12.75" x14ac:dyDescent="0.2">
      <c r="A3" s="3" t="s">
        <v>55</v>
      </c>
    </row>
    <row r="4" spans="1:22" ht="12.75" x14ac:dyDescent="0.2">
      <c r="A4" s="4" t="s">
        <v>1</v>
      </c>
      <c r="H4"/>
      <c r="I4"/>
      <c r="J4"/>
      <c r="K4"/>
      <c r="L4"/>
      <c r="M4"/>
      <c r="N4"/>
    </row>
    <row r="5" spans="1:22" ht="12.75" x14ac:dyDescent="0.2">
      <c r="A5" s="4"/>
      <c r="H5"/>
      <c r="I5"/>
      <c r="J5"/>
      <c r="K5"/>
      <c r="L5"/>
      <c r="M5"/>
      <c r="N5"/>
    </row>
    <row r="6" spans="1:22" ht="12" customHeight="1" x14ac:dyDescent="0.2">
      <c r="A6" s="5"/>
      <c r="B6" s="6"/>
      <c r="C6" s="6"/>
      <c r="D6" s="7"/>
      <c r="E6" s="6"/>
      <c r="F6" s="6"/>
      <c r="G6" s="6"/>
      <c r="H6"/>
      <c r="I6"/>
      <c r="J6"/>
      <c r="K6"/>
      <c r="L6"/>
      <c r="M6"/>
      <c r="N6"/>
    </row>
    <row r="7" spans="1:22" ht="25.5" customHeight="1" x14ac:dyDescent="0.2">
      <c r="A7" s="8" t="s">
        <v>2</v>
      </c>
      <c r="B7" s="8" t="s">
        <v>3</v>
      </c>
      <c r="C7" s="9"/>
      <c r="D7" s="8" t="s">
        <v>4</v>
      </c>
      <c r="E7" s="8"/>
      <c r="F7" s="8" t="s">
        <v>5</v>
      </c>
      <c r="G7" s="8"/>
      <c r="H7" s="8" t="s">
        <v>6</v>
      </c>
      <c r="I7" s="9"/>
      <c r="J7" s="10" t="s">
        <v>7</v>
      </c>
      <c r="K7" s="9"/>
      <c r="L7" s="10" t="s">
        <v>8</v>
      </c>
      <c r="M7" s="9"/>
      <c r="N7" s="44" t="s">
        <v>9</v>
      </c>
    </row>
    <row r="8" spans="1:22" ht="15" customHeight="1" x14ac:dyDescent="0.2">
      <c r="D8" s="11"/>
      <c r="E8" s="12"/>
      <c r="F8" s="11"/>
      <c r="G8" s="12"/>
      <c r="H8" s="11"/>
      <c r="J8" s="13"/>
      <c r="L8" s="13"/>
      <c r="N8" s="11"/>
      <c r="S8" s="14"/>
      <c r="T8" s="14"/>
      <c r="U8" s="14"/>
      <c r="V8" s="14"/>
    </row>
    <row r="9" spans="1:22" ht="15" customHeight="1" x14ac:dyDescent="0.2">
      <c r="A9" s="15">
        <v>2011</v>
      </c>
      <c r="D9" s="11"/>
      <c r="E9" s="12"/>
      <c r="F9" s="11"/>
      <c r="G9" s="12"/>
      <c r="H9" s="11"/>
      <c r="J9" s="13"/>
      <c r="L9" s="13"/>
      <c r="N9" s="11"/>
      <c r="S9" s="14"/>
      <c r="T9" s="14"/>
      <c r="U9" s="14"/>
      <c r="V9" s="14"/>
    </row>
    <row r="10" spans="1:22" x14ac:dyDescent="0.2">
      <c r="A10" s="16" t="s">
        <v>10</v>
      </c>
      <c r="B10" s="17" t="s">
        <v>11</v>
      </c>
      <c r="C10" s="18"/>
      <c r="D10" s="19">
        <v>-72688004</v>
      </c>
      <c r="E10" s="20"/>
      <c r="F10" s="21">
        <v>-62329007.800000012</v>
      </c>
      <c r="G10" s="22"/>
      <c r="H10" s="21">
        <f>D10-F10</f>
        <v>-10358996.199999988</v>
      </c>
      <c r="I10" s="23"/>
      <c r="J10" s="24">
        <v>70643180</v>
      </c>
      <c r="K10" s="25"/>
      <c r="L10" s="26">
        <v>-61460377</v>
      </c>
      <c r="M10" s="23"/>
      <c r="N10" s="21">
        <f>H10+J10+L10</f>
        <v>-1176193.1999999881</v>
      </c>
      <c r="S10" s="14"/>
      <c r="T10" s="14"/>
      <c r="U10" s="14"/>
      <c r="V10" s="14"/>
    </row>
    <row r="11" spans="1:22" x14ac:dyDescent="0.2">
      <c r="A11" s="16" t="s">
        <v>12</v>
      </c>
      <c r="B11" s="17" t="s">
        <v>13</v>
      </c>
      <c r="C11" s="18"/>
      <c r="D11" s="19"/>
      <c r="E11" s="20"/>
      <c r="F11" s="21">
        <v>-11488939.630000001</v>
      </c>
      <c r="G11" s="22"/>
      <c r="H11" s="21">
        <f t="shared" ref="H11:H15" si="0">D11-F11</f>
        <v>11488939.630000001</v>
      </c>
      <c r="I11" s="23"/>
      <c r="J11" s="26"/>
      <c r="K11" s="25"/>
      <c r="L11" s="26">
        <v>-11779563</v>
      </c>
      <c r="M11" s="23"/>
      <c r="N11" s="21">
        <f t="shared" ref="N11:N15" si="1">H11+J11+L11</f>
        <v>-290623.36999999918</v>
      </c>
      <c r="S11" s="14"/>
      <c r="T11" s="14"/>
      <c r="U11" s="14"/>
      <c r="V11" s="14"/>
    </row>
    <row r="12" spans="1:22" x14ac:dyDescent="0.2">
      <c r="A12" s="16" t="s">
        <v>14</v>
      </c>
      <c r="B12" s="17" t="s">
        <v>15</v>
      </c>
      <c r="C12" s="18"/>
      <c r="D12" s="19"/>
      <c r="E12" s="20"/>
      <c r="F12" s="21">
        <v>-689637.79</v>
      </c>
      <c r="G12" s="22"/>
      <c r="H12" s="21">
        <f t="shared" si="0"/>
        <v>689637.79</v>
      </c>
      <c r="I12" s="23"/>
      <c r="J12" s="26"/>
      <c r="K12" s="25"/>
      <c r="L12" s="26"/>
      <c r="M12" s="23"/>
      <c r="N12" s="21">
        <f t="shared" si="1"/>
        <v>689637.79</v>
      </c>
      <c r="S12" s="14"/>
      <c r="T12" s="14"/>
      <c r="U12" s="14"/>
      <c r="V12" s="14"/>
    </row>
    <row r="13" spans="1:22" x14ac:dyDescent="0.2">
      <c r="A13" s="16" t="s">
        <v>16</v>
      </c>
      <c r="B13" s="17" t="s">
        <v>17</v>
      </c>
      <c r="C13" s="18"/>
      <c r="D13" s="19"/>
      <c r="E13" s="20"/>
      <c r="F13" s="21">
        <v>-1989449.66</v>
      </c>
      <c r="G13" s="22"/>
      <c r="H13" s="21">
        <f t="shared" si="0"/>
        <v>1989449.66</v>
      </c>
      <c r="I13" s="23"/>
      <c r="J13" s="26"/>
      <c r="K13" s="25"/>
      <c r="L13" s="26"/>
      <c r="M13" s="23"/>
      <c r="N13" s="21">
        <f t="shared" si="1"/>
        <v>1989449.66</v>
      </c>
      <c r="P13" s="27">
        <f>H16</f>
        <v>4354696.8800000129</v>
      </c>
      <c r="S13" s="14"/>
      <c r="T13" s="14"/>
      <c r="U13" s="14"/>
      <c r="V13" s="14"/>
    </row>
    <row r="14" spans="1:22" x14ac:dyDescent="0.2">
      <c r="A14" s="28"/>
      <c r="B14" s="2" t="s">
        <v>18</v>
      </c>
      <c r="D14" s="29"/>
      <c r="E14" s="23"/>
      <c r="F14" s="29"/>
      <c r="G14" s="23"/>
      <c r="H14" s="21">
        <f t="shared" si="0"/>
        <v>0</v>
      </c>
      <c r="I14" s="23"/>
      <c r="J14" s="30"/>
      <c r="K14" s="25"/>
      <c r="L14" s="30">
        <v>290623</v>
      </c>
      <c r="M14" s="23"/>
      <c r="N14" s="31">
        <f t="shared" si="1"/>
        <v>290623</v>
      </c>
      <c r="P14" s="27">
        <f>J16</f>
        <v>70643180</v>
      </c>
      <c r="S14" s="14"/>
      <c r="T14" s="14"/>
      <c r="U14" s="14"/>
      <c r="V14" s="14"/>
    </row>
    <row r="15" spans="1:22" x14ac:dyDescent="0.2">
      <c r="A15" s="32">
        <v>3326000</v>
      </c>
      <c r="B15" s="17" t="s">
        <v>19</v>
      </c>
      <c r="C15" s="12"/>
      <c r="D15" s="31">
        <v>-964113</v>
      </c>
      <c r="E15" s="33"/>
      <c r="F15" s="31">
        <f>-969057-540722</f>
        <v>-1509779</v>
      </c>
      <c r="G15" s="33"/>
      <c r="H15" s="21">
        <f t="shared" si="0"/>
        <v>545666</v>
      </c>
      <c r="I15" s="29"/>
      <c r="J15" s="34"/>
      <c r="K15" s="34"/>
      <c r="L15" s="34"/>
      <c r="M15" s="29"/>
      <c r="N15" s="31">
        <f t="shared" si="1"/>
        <v>545666</v>
      </c>
      <c r="P15" s="27">
        <f>L16</f>
        <v>-72949317</v>
      </c>
      <c r="S15" s="14"/>
      <c r="T15" s="14"/>
      <c r="U15" s="14"/>
      <c r="V15" s="14"/>
    </row>
    <row r="16" spans="1:22" ht="12.75" thickBot="1" x14ac:dyDescent="0.25">
      <c r="D16" s="35">
        <f>SUM(D10:D15)</f>
        <v>-73652117</v>
      </c>
      <c r="E16" s="23"/>
      <c r="F16" s="35">
        <f>SUM(F10:F15)</f>
        <v>-78006813.88000001</v>
      </c>
      <c r="G16" s="23"/>
      <c r="H16" s="35">
        <f>SUM(H10:H15)</f>
        <v>4354696.8800000129</v>
      </c>
      <c r="I16" s="23"/>
      <c r="J16" s="35">
        <f>SUM(J10:J15)</f>
        <v>70643180</v>
      </c>
      <c r="K16" s="23"/>
      <c r="L16" s="35">
        <f>SUM(L10:L15)</f>
        <v>-72949317</v>
      </c>
      <c r="M16" s="23"/>
      <c r="N16" s="45">
        <f>SUM(N10:N15)</f>
        <v>2048559.8800000127</v>
      </c>
      <c r="P16" s="36">
        <f>SUM(P13:P15)</f>
        <v>2048559.8800000101</v>
      </c>
      <c r="S16" s="14"/>
      <c r="T16" s="14"/>
      <c r="U16" s="14"/>
      <c r="V16" s="14"/>
    </row>
    <row r="17" spans="1:22" ht="12.75" thickTop="1" x14ac:dyDescent="0.2">
      <c r="D17" s="23"/>
      <c r="E17" s="23"/>
      <c r="F17" s="23"/>
      <c r="G17" s="23"/>
      <c r="H17" s="23"/>
      <c r="I17" s="23"/>
      <c r="J17" s="37"/>
      <c r="K17" s="23"/>
      <c r="L17" s="23"/>
      <c r="M17" s="23"/>
      <c r="N17" s="38"/>
      <c r="S17" s="14"/>
      <c r="T17" s="14"/>
      <c r="U17" s="14"/>
      <c r="V17" s="14"/>
    </row>
    <row r="18" spans="1:22" x14ac:dyDescent="0.2">
      <c r="A18" s="15">
        <v>2012</v>
      </c>
      <c r="S18" s="14"/>
      <c r="T18" s="14"/>
      <c r="U18" s="14"/>
      <c r="V18" s="14"/>
    </row>
    <row r="19" spans="1:22" x14ac:dyDescent="0.2">
      <c r="A19" s="16" t="s">
        <v>10</v>
      </c>
      <c r="B19" s="17" t="s">
        <v>11</v>
      </c>
      <c r="C19" s="18"/>
      <c r="D19" s="19">
        <f t="shared" ref="D19:D24" si="2">F10</f>
        <v>-62329007.800000012</v>
      </c>
      <c r="E19" s="20"/>
      <c r="F19" s="21">
        <v>-76900000</v>
      </c>
      <c r="G19" s="22"/>
      <c r="H19" s="21">
        <f>D19-F19</f>
        <v>14570992.199999988</v>
      </c>
      <c r="I19" s="23"/>
      <c r="J19" s="26">
        <f>-L10</f>
        <v>61460377</v>
      </c>
      <c r="K19" s="25"/>
      <c r="L19" s="26">
        <v>-73502354</v>
      </c>
      <c r="M19" s="23"/>
      <c r="N19" s="21">
        <f t="shared" ref="N19:N24" si="3">H19+J19+L19</f>
        <v>2529015.1999999881</v>
      </c>
      <c r="S19" s="14"/>
      <c r="T19" s="14"/>
      <c r="U19" s="14"/>
      <c r="V19" s="14"/>
    </row>
    <row r="20" spans="1:22" x14ac:dyDescent="0.2">
      <c r="A20" s="16" t="s">
        <v>12</v>
      </c>
      <c r="B20" s="17" t="s">
        <v>13</v>
      </c>
      <c r="C20" s="18"/>
      <c r="D20" s="19">
        <f t="shared" si="2"/>
        <v>-11488939.630000001</v>
      </c>
      <c r="E20" s="20"/>
      <c r="F20" s="26">
        <v>-12441666.810000001</v>
      </c>
      <c r="G20" s="22"/>
      <c r="H20" s="21">
        <f t="shared" ref="H20:H24" si="4">D20-F20</f>
        <v>952727.1799999997</v>
      </c>
      <c r="I20" s="23"/>
      <c r="J20" s="26">
        <f>-L11</f>
        <v>11779563</v>
      </c>
      <c r="K20" s="25"/>
      <c r="L20" s="26">
        <v>-15449323</v>
      </c>
      <c r="M20" s="23"/>
      <c r="N20" s="21">
        <f t="shared" si="3"/>
        <v>-2717032.8200000003</v>
      </c>
      <c r="S20" s="14"/>
      <c r="T20" s="14"/>
      <c r="U20" s="14"/>
      <c r="V20" s="14"/>
    </row>
    <row r="21" spans="1:22" x14ac:dyDescent="0.2">
      <c r="A21" s="16" t="s">
        <v>14</v>
      </c>
      <c r="B21" s="17" t="s">
        <v>15</v>
      </c>
      <c r="C21" s="18"/>
      <c r="D21" s="19">
        <f t="shared" si="2"/>
        <v>-689637.79</v>
      </c>
      <c r="E21" s="20"/>
      <c r="F21" s="26">
        <v>-244953.34</v>
      </c>
      <c r="G21" s="22"/>
      <c r="H21" s="21">
        <f t="shared" si="4"/>
        <v>-444684.45000000007</v>
      </c>
      <c r="I21" s="23"/>
      <c r="J21" s="26"/>
      <c r="K21" s="25"/>
      <c r="L21" s="26"/>
      <c r="M21" s="23"/>
      <c r="N21" s="21">
        <f t="shared" si="3"/>
        <v>-444684.45000000007</v>
      </c>
      <c r="S21" s="14"/>
      <c r="T21" s="14"/>
      <c r="U21" s="14"/>
      <c r="V21" s="14"/>
    </row>
    <row r="22" spans="1:22" x14ac:dyDescent="0.2">
      <c r="A22" s="16" t="s">
        <v>16</v>
      </c>
      <c r="B22" s="17" t="s">
        <v>17</v>
      </c>
      <c r="C22" s="18"/>
      <c r="D22" s="19">
        <f t="shared" si="2"/>
        <v>-1989449.66</v>
      </c>
      <c r="E22" s="20"/>
      <c r="F22" s="26">
        <v>-5709662.1600000001</v>
      </c>
      <c r="G22" s="22"/>
      <c r="H22" s="21">
        <f t="shared" si="4"/>
        <v>3720212.5</v>
      </c>
      <c r="I22" s="23"/>
      <c r="J22" s="26"/>
      <c r="K22" s="25"/>
      <c r="L22" s="26"/>
      <c r="M22" s="23"/>
      <c r="N22" s="21">
        <f t="shared" si="3"/>
        <v>3720212.5</v>
      </c>
      <c r="P22" s="27">
        <f>H25</f>
        <v>18676580.349999987</v>
      </c>
      <c r="S22" s="14"/>
      <c r="T22" s="14"/>
      <c r="U22" s="14"/>
      <c r="V22" s="14"/>
    </row>
    <row r="23" spans="1:22" x14ac:dyDescent="0.2">
      <c r="A23" s="28"/>
      <c r="B23" s="2" t="s">
        <v>18</v>
      </c>
      <c r="D23" s="19">
        <f t="shared" si="2"/>
        <v>0</v>
      </c>
      <c r="E23" s="29"/>
      <c r="F23" s="29"/>
      <c r="G23" s="29"/>
      <c r="H23" s="21">
        <f t="shared" si="4"/>
        <v>0</v>
      </c>
      <c r="I23" s="29"/>
      <c r="J23" s="26">
        <f>-L14</f>
        <v>-290623</v>
      </c>
      <c r="K23" s="33"/>
      <c r="L23" s="30">
        <v>3007656</v>
      </c>
      <c r="M23" s="29"/>
      <c r="N23" s="21">
        <f t="shared" si="3"/>
        <v>2717033</v>
      </c>
      <c r="P23" s="27">
        <f>J25</f>
        <v>72949317</v>
      </c>
      <c r="S23" s="14"/>
      <c r="T23" s="14"/>
      <c r="U23" s="14"/>
      <c r="V23" s="14"/>
    </row>
    <row r="24" spans="1:22" x14ac:dyDescent="0.2">
      <c r="A24" s="32">
        <v>3326000</v>
      </c>
      <c r="B24" s="17" t="s">
        <v>19</v>
      </c>
      <c r="C24" s="12"/>
      <c r="D24" s="19">
        <f t="shared" si="2"/>
        <v>-1509779</v>
      </c>
      <c r="E24" s="25"/>
      <c r="F24" s="21">
        <v>-1387111.92</v>
      </c>
      <c r="G24" s="25"/>
      <c r="H24" s="21">
        <f t="shared" si="4"/>
        <v>-122667.08000000007</v>
      </c>
      <c r="I24" s="23"/>
      <c r="J24" s="39">
        <v>0</v>
      </c>
      <c r="K24" s="39"/>
      <c r="L24" s="39"/>
      <c r="M24" s="23"/>
      <c r="N24" s="21">
        <f t="shared" si="3"/>
        <v>-122667.08000000007</v>
      </c>
      <c r="P24" s="27">
        <f>L25</f>
        <v>-85944021</v>
      </c>
      <c r="S24" s="14"/>
      <c r="T24" s="14"/>
      <c r="U24" s="14"/>
      <c r="V24" s="14"/>
    </row>
    <row r="25" spans="1:22" ht="12.75" thickBot="1" x14ac:dyDescent="0.25">
      <c r="D25" s="35">
        <f>SUM(D19:D24)</f>
        <v>-78006813.88000001</v>
      </c>
      <c r="E25" s="23"/>
      <c r="F25" s="35">
        <f>SUM(F19:F24)</f>
        <v>-96683394.230000004</v>
      </c>
      <c r="G25" s="23"/>
      <c r="H25" s="35">
        <f>SUM(H19:H24)</f>
        <v>18676580.349999987</v>
      </c>
      <c r="I25" s="23"/>
      <c r="J25" s="35">
        <f>SUM(J19:J24)</f>
        <v>72949317</v>
      </c>
      <c r="K25" s="23"/>
      <c r="L25" s="35">
        <f>SUM(L19:L24)</f>
        <v>-85944021</v>
      </c>
      <c r="M25" s="23"/>
      <c r="N25" s="45">
        <f>SUM(N19:N24)</f>
        <v>5681876.3499999875</v>
      </c>
      <c r="P25" s="36">
        <f>SUM(P22:P24)</f>
        <v>5681876.349999994</v>
      </c>
      <c r="S25" s="14"/>
      <c r="T25" s="14"/>
      <c r="U25" s="14"/>
      <c r="V25" s="14"/>
    </row>
    <row r="26" spans="1:22" ht="12.75" thickTop="1" x14ac:dyDescent="0.2">
      <c r="D26" s="23"/>
      <c r="E26" s="23"/>
      <c r="F26" s="23"/>
      <c r="G26" s="23"/>
      <c r="H26" s="23"/>
      <c r="I26" s="23"/>
      <c r="J26" s="37"/>
      <c r="K26" s="23"/>
      <c r="L26" s="23"/>
      <c r="M26" s="23"/>
      <c r="N26" s="38"/>
      <c r="S26" s="14"/>
      <c r="T26" s="14"/>
      <c r="U26" s="14"/>
      <c r="V26" s="14"/>
    </row>
    <row r="27" spans="1:22" x14ac:dyDescent="0.2">
      <c r="A27" s="40"/>
      <c r="B27" s="40"/>
      <c r="C27" s="40"/>
      <c r="D27" s="40"/>
      <c r="E27" s="40"/>
      <c r="F27" s="40"/>
      <c r="G27" s="40"/>
      <c r="H27" s="40"/>
      <c r="I27" s="40"/>
      <c r="J27" s="41"/>
      <c r="K27" s="40"/>
      <c r="L27" s="40"/>
      <c r="M27" s="40"/>
      <c r="N27" s="40"/>
      <c r="S27" s="14"/>
      <c r="T27" s="14"/>
      <c r="U27" s="14"/>
      <c r="V27" s="14"/>
    </row>
    <row r="28" spans="1:22" x14ac:dyDescent="0.2">
      <c r="D28" s="42"/>
      <c r="E28" s="23"/>
      <c r="F28" s="23"/>
      <c r="G28" s="23"/>
      <c r="H28" s="23"/>
      <c r="I28" s="23"/>
      <c r="J28" s="23"/>
      <c r="K28" s="23"/>
      <c r="L28" s="23"/>
      <c r="M28" s="23"/>
      <c r="N28" s="23"/>
      <c r="S28" s="14"/>
      <c r="T28" s="14"/>
      <c r="U28" s="14"/>
      <c r="V28" s="14"/>
    </row>
    <row r="29" spans="1:22" x14ac:dyDescent="0.2">
      <c r="S29" s="14"/>
      <c r="T29" s="14"/>
      <c r="U29" s="14"/>
      <c r="V29" s="14"/>
    </row>
    <row r="30" spans="1:22" ht="24" x14ac:dyDescent="0.2">
      <c r="A30" s="8" t="s">
        <v>2</v>
      </c>
      <c r="B30" s="8" t="s">
        <v>3</v>
      </c>
      <c r="C30" s="9"/>
      <c r="D30" s="8" t="s">
        <v>4</v>
      </c>
      <c r="E30" s="8"/>
      <c r="F30" s="8" t="s">
        <v>5</v>
      </c>
      <c r="G30" s="8"/>
      <c r="H30" s="8" t="s">
        <v>6</v>
      </c>
      <c r="I30" s="9"/>
      <c r="J30" s="10" t="s">
        <v>7</v>
      </c>
      <c r="K30" s="9"/>
      <c r="L30" s="10" t="s">
        <v>8</v>
      </c>
      <c r="M30" s="9"/>
      <c r="N30" s="44" t="s">
        <v>20</v>
      </c>
    </row>
    <row r="31" spans="1:22" x14ac:dyDescent="0.2">
      <c r="D31" s="11"/>
      <c r="E31" s="12"/>
      <c r="F31" s="11"/>
      <c r="G31" s="12"/>
      <c r="H31" s="11"/>
      <c r="J31" s="13"/>
      <c r="L31" s="13"/>
      <c r="N31" s="11"/>
    </row>
    <row r="32" spans="1:22" x14ac:dyDescent="0.2">
      <c r="A32" s="15">
        <v>2011</v>
      </c>
      <c r="D32" s="11"/>
      <c r="E32" s="12"/>
      <c r="F32" s="11"/>
      <c r="G32" s="12"/>
      <c r="H32" s="11"/>
      <c r="J32" s="13"/>
      <c r="L32" s="13"/>
      <c r="N32" s="11"/>
    </row>
    <row r="33" spans="1:16" x14ac:dyDescent="0.2">
      <c r="A33" s="16" t="s">
        <v>10</v>
      </c>
      <c r="B33" s="17" t="s">
        <v>11</v>
      </c>
      <c r="C33" s="18"/>
      <c r="D33" s="19">
        <v>-72688004</v>
      </c>
      <c r="E33" s="20"/>
      <c r="F33" s="21">
        <v>-62329007.800000012</v>
      </c>
      <c r="G33" s="22"/>
      <c r="H33" s="21">
        <f>D33-F33</f>
        <v>-10358996.199999988</v>
      </c>
      <c r="I33" s="23"/>
      <c r="J33" s="24">
        <v>70643180</v>
      </c>
      <c r="K33" s="25"/>
      <c r="L33" s="26"/>
      <c r="M33" s="23"/>
      <c r="N33" s="21">
        <f>H33+J33+L33</f>
        <v>60284183.800000012</v>
      </c>
    </row>
    <row r="34" spans="1:16" x14ac:dyDescent="0.2">
      <c r="A34" s="16" t="s">
        <v>12</v>
      </c>
      <c r="B34" s="17" t="s">
        <v>13</v>
      </c>
      <c r="C34" s="18"/>
      <c r="D34" s="19"/>
      <c r="E34" s="20"/>
      <c r="F34" s="21">
        <v>-11488939.630000001</v>
      </c>
      <c r="G34" s="22"/>
      <c r="H34" s="21">
        <f t="shared" ref="H34:H38" si="5">D34-F34</f>
        <v>11488939.630000001</v>
      </c>
      <c r="I34" s="23"/>
      <c r="J34" s="26"/>
      <c r="K34" s="25"/>
      <c r="L34" s="26"/>
      <c r="M34" s="23"/>
      <c r="N34" s="21">
        <f t="shared" ref="N34:N38" si="6">H34+J34+L34</f>
        <v>11488939.630000001</v>
      </c>
    </row>
    <row r="35" spans="1:16" x14ac:dyDescent="0.2">
      <c r="A35" s="16" t="s">
        <v>14</v>
      </c>
      <c r="B35" s="17" t="s">
        <v>15</v>
      </c>
      <c r="C35" s="18"/>
      <c r="D35" s="19"/>
      <c r="E35" s="20"/>
      <c r="F35" s="21">
        <v>-689637.79</v>
      </c>
      <c r="G35" s="22"/>
      <c r="H35" s="21">
        <f t="shared" si="5"/>
        <v>689637.79</v>
      </c>
      <c r="I35" s="23"/>
      <c r="J35" s="26"/>
      <c r="K35" s="25"/>
      <c r="L35" s="26"/>
      <c r="M35" s="23"/>
      <c r="N35" s="21">
        <f t="shared" si="6"/>
        <v>689637.79</v>
      </c>
    </row>
    <row r="36" spans="1:16" x14ac:dyDescent="0.2">
      <c r="A36" s="16" t="s">
        <v>16</v>
      </c>
      <c r="B36" s="17" t="s">
        <v>17</v>
      </c>
      <c r="C36" s="18"/>
      <c r="D36" s="19"/>
      <c r="E36" s="20"/>
      <c r="F36" s="21">
        <v>-1989449.66</v>
      </c>
      <c r="G36" s="22"/>
      <c r="H36" s="21">
        <f t="shared" si="5"/>
        <v>1989449.66</v>
      </c>
      <c r="I36" s="23"/>
      <c r="J36" s="26"/>
      <c r="K36" s="25"/>
      <c r="L36" s="26"/>
      <c r="M36" s="23"/>
      <c r="N36" s="21">
        <f t="shared" si="6"/>
        <v>1989449.66</v>
      </c>
      <c r="P36" s="27">
        <f>H39</f>
        <v>4354696.8800000129</v>
      </c>
    </row>
    <row r="37" spans="1:16" x14ac:dyDescent="0.2">
      <c r="A37" s="28"/>
      <c r="B37" s="2" t="s">
        <v>18</v>
      </c>
      <c r="D37" s="29"/>
      <c r="E37" s="23"/>
      <c r="F37" s="29"/>
      <c r="G37" s="23"/>
      <c r="H37" s="21">
        <f t="shared" si="5"/>
        <v>0</v>
      </c>
      <c r="I37" s="23"/>
      <c r="J37" s="30"/>
      <c r="K37" s="25"/>
      <c r="L37" s="30"/>
      <c r="M37" s="23"/>
      <c r="N37" s="31">
        <f t="shared" si="6"/>
        <v>0</v>
      </c>
      <c r="P37" s="27">
        <f>J39</f>
        <v>70643180</v>
      </c>
    </row>
    <row r="38" spans="1:16" x14ac:dyDescent="0.2">
      <c r="A38" s="32">
        <v>3326000</v>
      </c>
      <c r="B38" s="17" t="s">
        <v>19</v>
      </c>
      <c r="C38" s="12"/>
      <c r="D38" s="31">
        <v>-964113</v>
      </c>
      <c r="E38" s="33"/>
      <c r="F38" s="31">
        <f>-969057-540722</f>
        <v>-1509779</v>
      </c>
      <c r="G38" s="33"/>
      <c r="H38" s="21">
        <f t="shared" si="5"/>
        <v>545666</v>
      </c>
      <c r="I38" s="29"/>
      <c r="J38" s="34"/>
      <c r="K38" s="34"/>
      <c r="L38" s="34"/>
      <c r="M38" s="29"/>
      <c r="N38" s="31">
        <f t="shared" si="6"/>
        <v>545666</v>
      </c>
      <c r="P38" s="27">
        <f>L39</f>
        <v>0</v>
      </c>
    </row>
    <row r="39" spans="1:16" ht="12.75" thickBot="1" x14ac:dyDescent="0.25">
      <c r="D39" s="35">
        <f>SUM(D33:D38)</f>
        <v>-73652117</v>
      </c>
      <c r="E39" s="23"/>
      <c r="F39" s="35">
        <f>SUM(F33:F38)</f>
        <v>-78006813.88000001</v>
      </c>
      <c r="G39" s="23"/>
      <c r="H39" s="35">
        <f>SUM(H33:H38)</f>
        <v>4354696.8800000129</v>
      </c>
      <c r="I39" s="23"/>
      <c r="J39" s="35">
        <f>SUM(J33:J38)</f>
        <v>70643180</v>
      </c>
      <c r="K39" s="23"/>
      <c r="L39" s="35">
        <f>SUM(L33:L38)</f>
        <v>0</v>
      </c>
      <c r="M39" s="23"/>
      <c r="N39" s="45">
        <f>SUM(N33:N38)</f>
        <v>74997876.88000001</v>
      </c>
      <c r="P39" s="36">
        <f>SUM(P36:P38)</f>
        <v>74997876.88000001</v>
      </c>
    </row>
    <row r="40" spans="1:16" ht="12.75" thickTop="1" x14ac:dyDescent="0.2">
      <c r="D40" s="23"/>
      <c r="E40" s="23"/>
      <c r="F40" s="23"/>
      <c r="G40" s="23"/>
      <c r="H40" s="23"/>
      <c r="I40" s="23"/>
      <c r="J40" s="37"/>
      <c r="K40" s="23"/>
      <c r="L40" s="23"/>
      <c r="M40" s="23"/>
      <c r="N40" s="38"/>
    </row>
    <row r="41" spans="1:16" x14ac:dyDescent="0.2">
      <c r="A41" s="15">
        <v>2012</v>
      </c>
    </row>
    <row r="42" spans="1:16" x14ac:dyDescent="0.2">
      <c r="A42" s="16" t="s">
        <v>10</v>
      </c>
      <c r="B42" s="17" t="s">
        <v>11</v>
      </c>
      <c r="C42" s="18"/>
      <c r="D42" s="19">
        <f t="shared" ref="D42:D47" si="7">F33</f>
        <v>-62329007.800000012</v>
      </c>
      <c r="E42" s="20"/>
      <c r="F42" s="21">
        <v>-76900000</v>
      </c>
      <c r="G42" s="22"/>
      <c r="H42" s="21">
        <f>D42-F42</f>
        <v>14570992.199999988</v>
      </c>
      <c r="I42" s="23"/>
      <c r="J42" s="26">
        <f>-L33</f>
        <v>0</v>
      </c>
      <c r="K42" s="25"/>
      <c r="L42" s="26"/>
      <c r="M42" s="23"/>
      <c r="N42" s="21">
        <f t="shared" ref="N42:N47" si="8">H42+J42+L42</f>
        <v>14570992.199999988</v>
      </c>
    </row>
    <row r="43" spans="1:16" x14ac:dyDescent="0.2">
      <c r="A43" s="16" t="s">
        <v>12</v>
      </c>
      <c r="B43" s="17" t="s">
        <v>13</v>
      </c>
      <c r="C43" s="18"/>
      <c r="D43" s="19">
        <f t="shared" si="7"/>
        <v>-11488939.630000001</v>
      </c>
      <c r="E43" s="20"/>
      <c r="F43" s="26">
        <v>-12441666.810000001</v>
      </c>
      <c r="G43" s="22"/>
      <c r="H43" s="21">
        <f t="shared" ref="H43:H47" si="9">D43-F43</f>
        <v>952727.1799999997</v>
      </c>
      <c r="I43" s="23"/>
      <c r="J43" s="26">
        <f>-L34</f>
        <v>0</v>
      </c>
      <c r="K43" s="25"/>
      <c r="L43" s="26"/>
      <c r="M43" s="23"/>
      <c r="N43" s="21">
        <f t="shared" si="8"/>
        <v>952727.1799999997</v>
      </c>
    </row>
    <row r="44" spans="1:16" x14ac:dyDescent="0.2">
      <c r="A44" s="16" t="s">
        <v>14</v>
      </c>
      <c r="B44" s="17" t="s">
        <v>15</v>
      </c>
      <c r="C44" s="18"/>
      <c r="D44" s="19">
        <f t="shared" si="7"/>
        <v>-689637.79</v>
      </c>
      <c r="E44" s="20"/>
      <c r="F44" s="26">
        <v>-244953.34</v>
      </c>
      <c r="G44" s="22"/>
      <c r="H44" s="21">
        <f t="shared" si="9"/>
        <v>-444684.45000000007</v>
      </c>
      <c r="I44" s="23"/>
      <c r="J44" s="26"/>
      <c r="K44" s="25"/>
      <c r="L44" s="26"/>
      <c r="M44" s="23"/>
      <c r="N44" s="21">
        <f t="shared" si="8"/>
        <v>-444684.45000000007</v>
      </c>
    </row>
    <row r="45" spans="1:16" x14ac:dyDescent="0.2">
      <c r="A45" s="16" t="s">
        <v>16</v>
      </c>
      <c r="B45" s="17" t="s">
        <v>17</v>
      </c>
      <c r="C45" s="18"/>
      <c r="D45" s="19">
        <f t="shared" si="7"/>
        <v>-1989449.66</v>
      </c>
      <c r="E45" s="20"/>
      <c r="F45" s="26">
        <v>-5709662.1600000001</v>
      </c>
      <c r="G45" s="22"/>
      <c r="H45" s="21">
        <f t="shared" si="9"/>
        <v>3720212.5</v>
      </c>
      <c r="I45" s="23"/>
      <c r="J45" s="26"/>
      <c r="K45" s="25"/>
      <c r="L45" s="26"/>
      <c r="M45" s="23"/>
      <c r="N45" s="21">
        <f t="shared" si="8"/>
        <v>3720212.5</v>
      </c>
      <c r="P45" s="27">
        <f>H48</f>
        <v>18676580.349999987</v>
      </c>
    </row>
    <row r="46" spans="1:16" x14ac:dyDescent="0.2">
      <c r="A46" s="28"/>
      <c r="B46" s="2" t="s">
        <v>18</v>
      </c>
      <c r="D46" s="19">
        <f t="shared" si="7"/>
        <v>0</v>
      </c>
      <c r="E46" s="29"/>
      <c r="F46" s="29"/>
      <c r="G46" s="29"/>
      <c r="H46" s="21">
        <f t="shared" si="9"/>
        <v>0</v>
      </c>
      <c r="I46" s="29"/>
      <c r="J46" s="26">
        <f>-L37</f>
        <v>0</v>
      </c>
      <c r="K46" s="33"/>
      <c r="L46" s="30"/>
      <c r="M46" s="29"/>
      <c r="N46" s="21">
        <f t="shared" si="8"/>
        <v>0</v>
      </c>
      <c r="P46" s="27">
        <f>J48</f>
        <v>0</v>
      </c>
    </row>
    <row r="47" spans="1:16" x14ac:dyDescent="0.2">
      <c r="A47" s="32">
        <v>3326000</v>
      </c>
      <c r="B47" s="17" t="s">
        <v>19</v>
      </c>
      <c r="C47" s="12"/>
      <c r="D47" s="19">
        <f t="shared" si="7"/>
        <v>-1509779</v>
      </c>
      <c r="E47" s="25"/>
      <c r="F47" s="21">
        <v>-1387111.92</v>
      </c>
      <c r="G47" s="25"/>
      <c r="H47" s="21">
        <f t="shared" si="9"/>
        <v>-122667.08000000007</v>
      </c>
      <c r="I47" s="23"/>
      <c r="J47" s="39">
        <v>0</v>
      </c>
      <c r="K47" s="39"/>
      <c r="L47" s="39"/>
      <c r="M47" s="23"/>
      <c r="N47" s="21">
        <f t="shared" si="8"/>
        <v>-122667.08000000007</v>
      </c>
      <c r="P47" s="27">
        <f>L48</f>
        <v>0</v>
      </c>
    </row>
    <row r="48" spans="1:16" ht="12.75" thickBot="1" x14ac:dyDescent="0.25">
      <c r="D48" s="35">
        <f>SUM(D42:D47)</f>
        <v>-78006813.88000001</v>
      </c>
      <c r="E48" s="23"/>
      <c r="F48" s="35">
        <f>SUM(F42:F47)</f>
        <v>-96683394.230000004</v>
      </c>
      <c r="G48" s="23"/>
      <c r="H48" s="35">
        <f>SUM(H42:H47)</f>
        <v>18676580.349999987</v>
      </c>
      <c r="I48" s="23"/>
      <c r="J48" s="35">
        <f>SUM(J42:J47)</f>
        <v>0</v>
      </c>
      <c r="K48" s="23"/>
      <c r="L48" s="35">
        <f>SUM(L42:L47)</f>
        <v>0</v>
      </c>
      <c r="M48" s="23"/>
      <c r="N48" s="45">
        <f>SUM(N42:N47)</f>
        <v>18676580.349999987</v>
      </c>
      <c r="P48" s="36">
        <f>SUM(P45:P47)</f>
        <v>18676580.349999987</v>
      </c>
    </row>
    <row r="49" spans="1:14" ht="12.75" thickTop="1" x14ac:dyDescent="0.2">
      <c r="D49" s="23"/>
      <c r="E49" s="23"/>
      <c r="F49" s="23"/>
      <c r="G49" s="23"/>
      <c r="H49" s="23"/>
      <c r="I49" s="23"/>
      <c r="J49" s="37"/>
      <c r="K49" s="23"/>
      <c r="L49" s="23"/>
      <c r="M49" s="23"/>
      <c r="N49" s="38"/>
    </row>
    <row r="50" spans="1:14" x14ac:dyDescent="0.2">
      <c r="A50" s="40"/>
      <c r="B50" s="40"/>
      <c r="C50" s="40"/>
      <c r="D50" s="40"/>
      <c r="E50" s="40"/>
      <c r="F50" s="40"/>
      <c r="G50" s="40"/>
      <c r="H50" s="40"/>
      <c r="I50" s="40"/>
      <c r="J50" s="41"/>
      <c r="K50" s="40"/>
      <c r="L50" s="40"/>
      <c r="M50" s="40"/>
      <c r="N50" s="40"/>
    </row>
    <row r="52" spans="1:14" x14ac:dyDescent="0.2">
      <c r="B52" s="43" t="s">
        <v>21</v>
      </c>
      <c r="N52" s="27">
        <f>N39-N16</f>
        <v>72949317</v>
      </c>
    </row>
    <row r="53" spans="1:14" x14ac:dyDescent="0.2">
      <c r="B53" s="43" t="s">
        <v>22</v>
      </c>
      <c r="N53" s="27">
        <f>N48-N25</f>
        <v>12994704</v>
      </c>
    </row>
    <row r="54" spans="1:14" ht="12.75" thickBot="1" x14ac:dyDescent="0.25">
      <c r="B54" s="28" t="s">
        <v>23</v>
      </c>
      <c r="N54" s="45">
        <f>SUM(N52:N53)</f>
        <v>85944021</v>
      </c>
    </row>
    <row r="55" spans="1:14" ht="12.75" thickTop="1" x14ac:dyDescent="0.2"/>
  </sheetData>
  <mergeCells count="1">
    <mergeCell ref="A1:B1"/>
  </mergeCells>
  <pageMargins left="0.42" right="0" top="0.38" bottom="0.41" header="0.3" footer="0.17"/>
  <pageSetup scale="75" orientation="landscape" r:id="rId1"/>
  <headerFooter>
    <oddFooter>&amp;L&amp;F&amp;R&amp;A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Journal Entries</vt:lpstr>
      <vt:lpstr>EMP201 Adjustment Calc</vt:lpstr>
      <vt:lpstr>'EMP201 Adjustment Calc'!Print_Area</vt:lpstr>
      <vt:lpstr>'Journal Entries'!Print_Area</vt:lpstr>
      <vt:lpstr>'Journal Entries'!Print_Titles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2016-04-18T20:16:04Z</dcterms:created>
  <dcterms:modified xsi:type="dcterms:W3CDTF">2016-04-18T20:16:04Z</dcterms:modified>
</cp:coreProperties>
</file>