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8195" windowHeight="11010"/>
  </bookViews>
  <sheets>
    <sheet name="Sheet1" sheetId="1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"UQYXWFTPKIWYT8GDDXWWXFLW"</definedName>
    <definedName name="_xlnm.Print_Area" localSheetId="0">Sheet1!$A$4:$H$24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D9" i="1"/>
  <c r="D10" i="1"/>
  <c r="D11" i="1"/>
  <c r="D12" i="1"/>
  <c r="D13" i="1"/>
  <c r="D14" i="1"/>
  <c r="D15" i="1"/>
  <c r="D16" i="1"/>
  <c r="D8" i="1"/>
  <c r="C17" i="1"/>
  <c r="D17" i="1" s="1"/>
  <c r="E17" i="1"/>
  <c r="F17" i="1" s="1"/>
  <c r="C18" i="1"/>
  <c r="E18" i="1"/>
  <c r="F18" i="1" s="1"/>
  <c r="C19" i="1"/>
  <c r="E19" i="1"/>
  <c r="C20" i="1"/>
  <c r="D20" i="1" s="1"/>
  <c r="E20" i="1"/>
  <c r="C21" i="1"/>
  <c r="E21" i="1"/>
  <c r="F21" i="1" l="1"/>
  <c r="F19" i="1"/>
  <c r="D21" i="1"/>
  <c r="D19" i="1"/>
  <c r="F20" i="1"/>
  <c r="D18" i="1"/>
  <c r="B18" i="1"/>
  <c r="B19" i="1" s="1"/>
  <c r="B20" i="1" s="1"/>
  <c r="B21" i="1" s="1"/>
</calcChain>
</file>

<file path=xl/sharedStrings.xml><?xml version="1.0" encoding="utf-8"?>
<sst xmlns="http://schemas.openxmlformats.org/spreadsheetml/2006/main" count="24" uniqueCount="10">
  <si>
    <t>Net Energy for Load</t>
  </si>
  <si>
    <t>Retail Delivered Sales</t>
  </si>
  <si>
    <t>MWh</t>
  </si>
  <si>
    <t>FORECAST</t>
  </si>
  <si>
    <t>WN ACTUALS</t>
  </si>
  <si>
    <t>Weather-normalized (WN)</t>
  </si>
  <si>
    <t>Incorporates Adjustment No. 4 from FPL's May 3, 2016 Notice of Adjustments</t>
  </si>
  <si>
    <t>% Change</t>
  </si>
  <si>
    <t>SFHHA 010941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</si>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</sst>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7" fontId="0" fillId="0" borderId="0" xfId="0" applyNumberFormat="1"/>
    <xf numFmtId="164" fontId="0" fillId="0" borderId="0" xfId="1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Load_Forecasting_Group/2015%20Update/analysis/rate%20case/Additional%20Support/Adjustments/Peak%20and%20Energy%20Jan2016%20TYSP%20LT%20Price%20Apr2016Revno%20links%20True-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mary"/>
      <sheetName val="composition"/>
      <sheetName val="Hourly_Inputs"/>
      <sheetName val="Winter Peak"/>
      <sheetName val="RAF_Detailed_Juris_COS_ID_NOI"/>
      <sheetName val="Comparison"/>
      <sheetName val="Monthly_NEL_Model"/>
      <sheetName val="Table NEL"/>
      <sheetName val="Table NEL_no_inc_DSM-UPC "/>
      <sheetName val="Table SumPK PER CUST no adj"/>
      <sheetName val="Monthly_NEL_WN"/>
      <sheetName val="Solar NEL &amp; Peaks"/>
      <sheetName val="Summer Peak"/>
      <sheetName val="Retail-Wholesale Unbilled Calc"/>
      <sheetName val="calculation_WN_retail"/>
      <sheetName val="calculation_WN_retail_Delta"/>
      <sheetName val="calc_WN_retail_Delta_Jan2016"/>
      <sheetName val="NEL_Calendar"/>
      <sheetName val="Total_customers_month"/>
      <sheetName val="Customers_revenue_class"/>
      <sheetName val="Sales by Class (ST) Delta"/>
      <sheetName val="SalesbyClass (ST) Delta Jan2016"/>
      <sheetName val="Sales by Class (ST) "/>
      <sheetName val="NEL,SALES,Unbilled ST"/>
      <sheetName val=" NEL,SALES,Unbilled ST Calc"/>
      <sheetName val="Sales(ST)"/>
      <sheetName val="Lg COMM Sales Model "/>
      <sheetName val="Med COMM Sales Model  "/>
      <sheetName val="Small COMM Sales Model  "/>
      <sheetName val="Commercial_Customers"/>
      <sheetName val="Lg IND Sales Model"/>
      <sheetName val="Med IND Sales Mod"/>
      <sheetName val="Small IND Sales Mod"/>
      <sheetName val="Industrial_Customers"/>
      <sheetName val="Monthly Peaks Rev for DSM"/>
      <sheetName val="RES_Sales Model"/>
      <sheetName val="SHY"/>
      <sheetName val="Other"/>
      <sheetName val="METRO"/>
      <sheetName val="Wholesale Sales"/>
      <sheetName val="Wholesale NEL"/>
      <sheetName val="Table NEL PER CUSTOMER"/>
      <sheetName val="Table NEL_no_inc_DSM"/>
      <sheetName val="Table SumPK PER CUSTOMER"/>
      <sheetName val="Table Winter Peak"/>
      <sheetName val="Table FL Pop- AprJul values"/>
      <sheetName val="Table Fla Population Avg Annual"/>
      <sheetName val="Table Real Per Capita Inc"/>
      <sheetName val="Table Income"/>
      <sheetName val="Table CPI"/>
      <sheetName val="Table CPI-Energy"/>
      <sheetName val="Table Customers"/>
      <sheetName val="Table Summer Peak"/>
      <sheetName val="Checkoff Sheet"/>
      <sheetName val="Model Variables"/>
      <sheetName val="Annual Input Check"/>
      <sheetName val="Econ-Weat Input Check"/>
      <sheetName val="Annual Weather Input Check"/>
      <sheetName val="Monthly Weather Input Check"/>
      <sheetName val="Checks for Jan2016 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33">
          <cell r="AP733">
            <v>119644060.11408594</v>
          </cell>
        </row>
        <row r="734">
          <cell r="AP734">
            <v>118929391.25440854</v>
          </cell>
        </row>
        <row r="735">
          <cell r="AP735">
            <v>119748222.65093467</v>
          </cell>
        </row>
        <row r="736">
          <cell r="AP736">
            <v>120572979.91364004</v>
          </cell>
        </row>
        <row r="737">
          <cell r="AP737">
            <v>121987484.52173659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>
            <v>8469671</v>
          </cell>
        </row>
        <row r="700">
          <cell r="K700">
            <v>107447157.59444961</v>
          </cell>
        </row>
        <row r="701">
          <cell r="K701">
            <v>107354177.32123353</v>
          </cell>
        </row>
        <row r="702">
          <cell r="K702">
            <v>108064393.54359309</v>
          </cell>
        </row>
        <row r="703">
          <cell r="K703">
            <v>108778520.39084809</v>
          </cell>
        </row>
        <row r="704">
          <cell r="K704">
            <v>110053493.88560955</v>
          </cell>
        </row>
      </sheetData>
      <sheetData sheetId="16"/>
      <sheetData sheetId="17"/>
      <sheetData sheetId="18"/>
      <sheetData sheetId="19">
        <row r="11">
          <cell r="H11">
            <v>4476835</v>
          </cell>
        </row>
      </sheetData>
      <sheetData sheetId="20"/>
      <sheetData sheetId="21"/>
      <sheetData sheetId="22"/>
      <sheetData sheetId="23"/>
      <sheetData sheetId="24"/>
      <sheetData sheetId="25">
        <row r="104">
          <cell r="G104">
            <v>7196786.9069999997</v>
          </cell>
        </row>
      </sheetData>
      <sheetData sheetId="26">
        <row r="699">
          <cell r="R699">
            <v>57251548.077090271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sqref="A1:A2"/>
    </sheetView>
  </sheetViews>
  <sheetFormatPr defaultRowHeight="15" x14ac:dyDescent="0.25"/>
  <cols>
    <col min="1" max="1" width="15.140625" customWidth="1"/>
    <col min="2" max="2" width="5.7109375" bestFit="1" customWidth="1"/>
    <col min="3" max="3" width="15" customWidth="1"/>
    <col min="4" max="4" width="9.5703125" bestFit="1" customWidth="1"/>
    <col min="5" max="5" width="16.42578125" customWidth="1"/>
    <col min="6" max="6" width="9.5703125" bestFit="1" customWidth="1"/>
  </cols>
  <sheetData>
    <row r="1" spans="1:6" ht="14.45" x14ac:dyDescent="0.3">
      <c r="A1" s="11" t="s">
        <v>8</v>
      </c>
    </row>
    <row r="2" spans="1:6" ht="14.45" x14ac:dyDescent="0.3">
      <c r="A2" s="11" t="s">
        <v>9</v>
      </c>
    </row>
    <row r="4" spans="1:6" ht="14.45" x14ac:dyDescent="0.3">
      <c r="C4" s="12" t="s">
        <v>2</v>
      </c>
      <c r="D4" s="12"/>
      <c r="E4" s="12"/>
    </row>
    <row r="6" spans="1:6" ht="28.9" x14ac:dyDescent="0.3">
      <c r="C6" s="2" t="s">
        <v>0</v>
      </c>
      <c r="D6" s="2" t="s">
        <v>7</v>
      </c>
      <c r="E6" s="2" t="s">
        <v>1</v>
      </c>
      <c r="F6" s="2" t="s">
        <v>7</v>
      </c>
    </row>
    <row r="7" spans="1:6" ht="14.45" x14ac:dyDescent="0.3">
      <c r="A7" t="s">
        <v>4</v>
      </c>
      <c r="B7">
        <v>2006</v>
      </c>
      <c r="C7" s="8">
        <v>114462762.10500266</v>
      </c>
      <c r="D7" s="8"/>
      <c r="E7" s="8">
        <v>104614535.56904818</v>
      </c>
    </row>
    <row r="8" spans="1:6" ht="14.45" x14ac:dyDescent="0.3">
      <c r="A8" t="s">
        <v>4</v>
      </c>
      <c r="B8">
        <v>2007</v>
      </c>
      <c r="C8" s="8">
        <v>114225712.65778685</v>
      </c>
      <c r="D8" s="10">
        <f>+C8/C7-1</f>
        <v>-2.0709743750404463E-3</v>
      </c>
      <c r="E8" s="8">
        <v>105013790.92332682</v>
      </c>
      <c r="F8" s="10">
        <f>+E8/E7-1</f>
        <v>3.8164424485269688E-3</v>
      </c>
    </row>
    <row r="9" spans="1:6" ht="14.45" x14ac:dyDescent="0.3">
      <c r="A9" t="s">
        <v>4</v>
      </c>
      <c r="B9">
        <v>2008</v>
      </c>
      <c r="C9" s="8">
        <v>112298236.52788775</v>
      </c>
      <c r="D9" s="10">
        <f t="shared" ref="D9:F21" si="0">+C9/C8-1</f>
        <v>-1.6874275371550507E-2</v>
      </c>
      <c r="E9" s="8">
        <v>103860476.39683698</v>
      </c>
      <c r="F9" s="10">
        <f t="shared" si="0"/>
        <v>-1.0982505405712883E-2</v>
      </c>
    </row>
    <row r="10" spans="1:6" ht="14.45" x14ac:dyDescent="0.3">
      <c r="A10" t="s">
        <v>4</v>
      </c>
      <c r="B10">
        <v>2009</v>
      </c>
      <c r="C10" s="8">
        <v>109055354.53476538</v>
      </c>
      <c r="D10" s="10">
        <f t="shared" si="0"/>
        <v>-2.8877407993108117E-2</v>
      </c>
      <c r="E10" s="8">
        <v>100734123.29167974</v>
      </c>
      <c r="F10" s="10">
        <f t="shared" si="0"/>
        <v>-3.0101470873403868E-2</v>
      </c>
    </row>
    <row r="11" spans="1:6" ht="14.45" x14ac:dyDescent="0.3">
      <c r="A11" t="s">
        <v>4</v>
      </c>
      <c r="B11">
        <v>2010</v>
      </c>
      <c r="C11" s="8">
        <v>110704589.20563057</v>
      </c>
      <c r="D11" s="10">
        <f t="shared" si="0"/>
        <v>1.5122913293903695E-2</v>
      </c>
      <c r="E11" s="8">
        <v>101400074.28755978</v>
      </c>
      <c r="F11" s="10">
        <f t="shared" si="0"/>
        <v>6.6109772351097273E-3</v>
      </c>
    </row>
    <row r="12" spans="1:6" ht="14.45" x14ac:dyDescent="0.3">
      <c r="A12" t="s">
        <v>4</v>
      </c>
      <c r="B12">
        <v>2011</v>
      </c>
      <c r="C12" s="8">
        <v>109467257.48487541</v>
      </c>
      <c r="D12" s="10">
        <f t="shared" si="0"/>
        <v>-1.1176878299569371E-2</v>
      </c>
      <c r="E12" s="8">
        <v>101569361.18816426</v>
      </c>
      <c r="F12" s="10">
        <f t="shared" si="0"/>
        <v>1.6694948380846508E-3</v>
      </c>
    </row>
    <row r="13" spans="1:6" ht="14.45" x14ac:dyDescent="0.3">
      <c r="A13" t="s">
        <v>4</v>
      </c>
      <c r="B13">
        <v>2012</v>
      </c>
      <c r="C13" s="3">
        <v>111635607.32769865</v>
      </c>
      <c r="D13" s="10">
        <f t="shared" si="0"/>
        <v>1.9808204687349784E-2</v>
      </c>
      <c r="E13" s="3">
        <v>102853385.09982459</v>
      </c>
      <c r="F13" s="10">
        <f t="shared" si="0"/>
        <v>1.2641842940033676E-2</v>
      </c>
    </row>
    <row r="14" spans="1:6" ht="14.45" x14ac:dyDescent="0.3">
      <c r="A14" t="s">
        <v>4</v>
      </c>
      <c r="B14">
        <v>2013</v>
      </c>
      <c r="C14" s="3">
        <v>111806187.27803616</v>
      </c>
      <c r="D14" s="10">
        <f t="shared" si="0"/>
        <v>1.5280066496774491E-3</v>
      </c>
      <c r="E14" s="3">
        <v>103198401.78352302</v>
      </c>
      <c r="F14" s="10">
        <f t="shared" si="0"/>
        <v>3.3544514199856934E-3</v>
      </c>
    </row>
    <row r="15" spans="1:6" ht="14.45" x14ac:dyDescent="0.3">
      <c r="A15" t="s">
        <v>4</v>
      </c>
      <c r="B15">
        <v>2014</v>
      </c>
      <c r="C15" s="3">
        <v>116402558.86718586</v>
      </c>
      <c r="D15" s="10">
        <f t="shared" si="0"/>
        <v>4.1110171995397682E-2</v>
      </c>
      <c r="E15" s="3">
        <v>104849039.96203335</v>
      </c>
      <c r="F15" s="10">
        <f t="shared" si="0"/>
        <v>1.5994803698344384E-2</v>
      </c>
    </row>
    <row r="16" spans="1:6" ht="14.45" x14ac:dyDescent="0.3">
      <c r="A16" t="s">
        <v>4</v>
      </c>
      <c r="B16">
        <v>2015</v>
      </c>
      <c r="C16" s="3">
        <v>117907706.19186267</v>
      </c>
      <c r="D16" s="10">
        <f t="shared" si="0"/>
        <v>1.2930534683470052E-2</v>
      </c>
      <c r="E16" s="3">
        <v>105704054.88795687</v>
      </c>
      <c r="F16" s="10">
        <f t="shared" si="0"/>
        <v>8.1547234598726703E-3</v>
      </c>
    </row>
    <row r="17" spans="1:6" ht="14.45" x14ac:dyDescent="0.3">
      <c r="A17" t="s">
        <v>3</v>
      </c>
      <c r="B17">
        <v>2016</v>
      </c>
      <c r="C17" s="3">
        <f>[1]Monthly_NEL_Model!AP733</f>
        <v>119644060.11408594</v>
      </c>
      <c r="D17" s="10">
        <f t="shared" si="0"/>
        <v>1.4726382000832317E-2</v>
      </c>
      <c r="E17" s="3">
        <f>[1]calculation_WN_retail!K700</f>
        <v>107447157.59444961</v>
      </c>
      <c r="F17" s="10">
        <f t="shared" si="0"/>
        <v>1.6490405295618737E-2</v>
      </c>
    </row>
    <row r="18" spans="1:6" ht="14.45" x14ac:dyDescent="0.3">
      <c r="A18" t="s">
        <v>3</v>
      </c>
      <c r="B18">
        <f>B17+1</f>
        <v>2017</v>
      </c>
      <c r="C18" s="3">
        <f>[1]Monthly_NEL_Model!AP734</f>
        <v>118929391.25440854</v>
      </c>
      <c r="D18" s="10">
        <f t="shared" si="0"/>
        <v>-5.9732916034104244E-3</v>
      </c>
      <c r="E18" s="3">
        <f>[1]calculation_WN_retail!K701</f>
        <v>107354177.32123353</v>
      </c>
      <c r="F18" s="10">
        <f t="shared" si="0"/>
        <v>-8.6535814718369242E-4</v>
      </c>
    </row>
    <row r="19" spans="1:6" ht="14.45" x14ac:dyDescent="0.3">
      <c r="A19" t="s">
        <v>3</v>
      </c>
      <c r="B19">
        <f>B18+1</f>
        <v>2018</v>
      </c>
      <c r="C19" s="3">
        <f>[1]Monthly_NEL_Model!AP735</f>
        <v>119748222.65093467</v>
      </c>
      <c r="D19" s="10">
        <f t="shared" si="0"/>
        <v>6.8850213382032344E-3</v>
      </c>
      <c r="E19" s="3">
        <f>[1]calculation_WN_retail!K702</f>
        <v>108064393.54359309</v>
      </c>
      <c r="F19" s="10">
        <f t="shared" si="0"/>
        <v>6.615636578671813E-3</v>
      </c>
    </row>
    <row r="20" spans="1:6" ht="14.45" x14ac:dyDescent="0.3">
      <c r="A20" t="s">
        <v>3</v>
      </c>
      <c r="B20">
        <f>B19+1</f>
        <v>2019</v>
      </c>
      <c r="C20" s="3">
        <f>[1]Monthly_NEL_Model!AP736</f>
        <v>120572979.91364004</v>
      </c>
      <c r="D20" s="10">
        <f t="shared" si="0"/>
        <v>6.8874280089277207E-3</v>
      </c>
      <c r="E20" s="3">
        <f>[1]calculation_WN_retail!K703</f>
        <v>108778520.39084809</v>
      </c>
      <c r="F20" s="10">
        <f t="shared" si="0"/>
        <v>6.6083454858505419E-3</v>
      </c>
    </row>
    <row r="21" spans="1:6" ht="14.45" x14ac:dyDescent="0.3">
      <c r="A21" t="s">
        <v>3</v>
      </c>
      <c r="B21">
        <f>B20+1</f>
        <v>2020</v>
      </c>
      <c r="C21" s="3">
        <f>[1]Monthly_NEL_Model!AP737</f>
        <v>121987484.52173659</v>
      </c>
      <c r="D21" s="10">
        <f t="shared" si="0"/>
        <v>1.1731522345302281E-2</v>
      </c>
      <c r="E21" s="3">
        <f>[1]calculation_WN_retail!K704</f>
        <v>110053493.88560955</v>
      </c>
      <c r="F21" s="10">
        <f t="shared" si="0"/>
        <v>1.1720820343762872E-2</v>
      </c>
    </row>
    <row r="22" spans="1:6" ht="14.45" x14ac:dyDescent="0.3">
      <c r="C22" s="5"/>
      <c r="D22" s="5"/>
      <c r="E22" s="5"/>
    </row>
    <row r="23" spans="1:6" ht="14.45" x14ac:dyDescent="0.3">
      <c r="B23" t="s">
        <v>5</v>
      </c>
      <c r="C23" s="1"/>
      <c r="D23" s="9"/>
      <c r="E23" s="1"/>
    </row>
    <row r="24" spans="1:6" ht="14.45" x14ac:dyDescent="0.3">
      <c r="B24" t="s">
        <v>6</v>
      </c>
      <c r="C24" s="5"/>
      <c r="D24" s="5"/>
      <c r="E24" s="5"/>
    </row>
    <row r="25" spans="1:6" ht="14.45" x14ac:dyDescent="0.3">
      <c r="C25" s="5"/>
      <c r="D25" s="5"/>
      <c r="E25" s="5"/>
    </row>
    <row r="26" spans="1:6" ht="14.45" x14ac:dyDescent="0.3">
      <c r="B26" s="4"/>
      <c r="C26" s="3"/>
      <c r="D26" s="3"/>
      <c r="E26" s="5"/>
    </row>
    <row r="27" spans="1:6" ht="14.45" x14ac:dyDescent="0.3">
      <c r="B27" s="4"/>
      <c r="C27" s="3"/>
      <c r="D27" s="3"/>
      <c r="E27" s="5"/>
    </row>
    <row r="28" spans="1:6" ht="14.45" x14ac:dyDescent="0.3">
      <c r="C28" s="5"/>
      <c r="D28" s="5"/>
      <c r="E28" s="5"/>
    </row>
    <row r="29" spans="1:6" ht="14.45" x14ac:dyDescent="0.3">
      <c r="C29" s="5"/>
      <c r="D29" s="5"/>
      <c r="E29" s="5"/>
    </row>
    <row r="30" spans="1:6" ht="14.45" x14ac:dyDescent="0.3">
      <c r="C30" s="5"/>
      <c r="D30" s="5"/>
      <c r="E30" s="5"/>
    </row>
    <row r="31" spans="1:6" ht="14.45" x14ac:dyDescent="0.3">
      <c r="C31" s="5"/>
      <c r="D31" s="5"/>
      <c r="E31" s="5"/>
    </row>
    <row r="32" spans="1:6" ht="14.45" x14ac:dyDescent="0.3">
      <c r="C32" s="5"/>
      <c r="D32" s="5"/>
      <c r="E32" s="5"/>
    </row>
    <row r="33" spans="3:5" ht="14.45" x14ac:dyDescent="0.3">
      <c r="C33" s="5"/>
      <c r="D33" s="5"/>
      <c r="E33" s="5"/>
    </row>
    <row r="35" spans="3:5" x14ac:dyDescent="0.25">
      <c r="E35" s="6"/>
    </row>
    <row r="36" spans="3:5" x14ac:dyDescent="0.25">
      <c r="E36" s="7"/>
    </row>
  </sheetData>
  <mergeCells count="1">
    <mergeCell ref="C4:E4"/>
  </mergeCells>
  <pageMargins left="0.95" right="0.7" top="0.75" bottom="0.75" header="0.3" footer="0.3"/>
  <pageSetup scale="97" fitToHeight="0" orientation="portrait" r:id="rId1"/>
  <headerFooter>
    <oddFooter>&amp;C&amp;Z&amp;F&amp;A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2016-08-01T15:02:47Z</dcterms:created>
  <dcterms:modified xsi:type="dcterms:W3CDTF">2016-08-01T15:02:50Z</dcterms:modified>
</cp:coreProperties>
</file>