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18960" windowHeight="7092"/>
  </bookViews>
  <sheets>
    <sheet name="(S2)" sheetId="14" r:id="rId1"/>
    <sheet name=" (S3)" sheetId="7" r:id="rId2"/>
    <sheet name="(S4)" sheetId="11" r:id="rId3"/>
    <sheet name=" (S5)" sheetId="9" r:id="rId4"/>
    <sheet name=" (S6)" sheetId="12" r:id="rId5"/>
    <sheet name=" (S7)" sheetId="10" r:id="rId6"/>
  </sheets>
  <externalReferences>
    <externalReference r:id="rId7"/>
  </externalReferences>
  <definedNames>
    <definedName name="\0" localSheetId="4">'[1]Input 1'!#REF!</definedName>
    <definedName name="\0">'[1]Input 1'!#REF!</definedName>
    <definedName name="\d" localSheetId="4">'[1]Input 1'!#REF!</definedName>
    <definedName name="\d">'[1]Input 1'!#REF!</definedName>
    <definedName name="\h" localSheetId="4">'[1]Input 1'!#REF!</definedName>
    <definedName name="\h">'[1]Input 1'!#REF!</definedName>
    <definedName name="\l" localSheetId="4">'[1]Input 1'!#REF!</definedName>
    <definedName name="\l">'[1]Input 1'!#REF!</definedName>
    <definedName name="\p" localSheetId="4">'[1]Monthly Accrual'!#REF!</definedName>
    <definedName name="\p">'[1]Monthly Accrual'!#REF!</definedName>
    <definedName name="\s" localSheetId="4">'[1]Input 1'!#REF!</definedName>
    <definedName name="\s">'[1]Input 1'!#REF!</definedName>
    <definedName name="_xlnm._FilterDatabase" localSheetId="4" hidden="1">' (S6)'!$B$10:$T$96</definedName>
    <definedName name="LOCATE" localSheetId="4">'[1]Input 1'!#REF!</definedName>
    <definedName name="LOCATE">'[1]Input 1'!#REF!</definedName>
    <definedName name="_xlnm.Print_Area" localSheetId="1">' (S3)'!$A$7:$F$70</definedName>
    <definedName name="_xlnm.Print_Area" localSheetId="3">' (S5)'!$A$7:$M$79</definedName>
    <definedName name="_xlnm.Print_Area" localSheetId="4">' (S6)'!$A$1:$U$98</definedName>
    <definedName name="_xlnm.Print_Area" localSheetId="5">' (S7)'!$A$7:$F$43</definedName>
    <definedName name="_xlnm.Print_Area" localSheetId="0">'(S2)'!$A$7:$H$17</definedName>
    <definedName name="_xlnm.Print_Area" localSheetId="2">'(S4)'!$A$7:$F$188</definedName>
    <definedName name="_xlnm.Print_Titles" localSheetId="4">' (S6)'!$7:$10</definedName>
  </definedNames>
  <calcPr calcId="145621"/>
</workbook>
</file>

<file path=xl/calcChain.xml><?xml version="1.0" encoding="utf-8"?>
<calcChain xmlns="http://schemas.openxmlformats.org/spreadsheetml/2006/main">
  <c r="H19" i="14" l="1"/>
  <c r="G19" i="14"/>
  <c r="B19" i="14"/>
  <c r="D72" i="7"/>
  <c r="D98" i="12" l="1"/>
  <c r="G9" i="14" l="1"/>
  <c r="H9" i="14" s="1"/>
  <c r="G10" i="14"/>
  <c r="G11" i="14"/>
  <c r="G12" i="14" l="1"/>
  <c r="E12" i="14"/>
  <c r="F12" i="14"/>
  <c r="C59" i="7" l="1"/>
  <c r="D59" i="7"/>
  <c r="N98" i="12" l="1"/>
  <c r="M98" i="12"/>
  <c r="K98" i="12"/>
  <c r="J98" i="12"/>
  <c r="I98" i="12"/>
  <c r="B12" i="14" l="1"/>
  <c r="D12" i="14"/>
  <c r="C12" i="14" l="1"/>
  <c r="H11" i="14"/>
  <c r="H10" i="14"/>
  <c r="H12" i="14" l="1"/>
  <c r="U98" i="12"/>
  <c r="T98" i="12"/>
  <c r="S98" i="12"/>
  <c r="R98" i="12"/>
  <c r="Q98" i="12"/>
  <c r="P98" i="12"/>
  <c r="K101" i="12"/>
  <c r="E107" i="11" l="1"/>
  <c r="F107" i="11"/>
  <c r="E109" i="11"/>
  <c r="F109" i="11"/>
  <c r="E111" i="11"/>
  <c r="F111" i="11"/>
  <c r="E121" i="11"/>
  <c r="F121" i="11"/>
  <c r="C43" i="10"/>
  <c r="C46" i="10" s="1"/>
  <c r="F16" i="11"/>
  <c r="F18" i="11"/>
  <c r="E16" i="11"/>
  <c r="E18" i="11"/>
  <c r="F186" i="11"/>
  <c r="E186" i="11"/>
  <c r="F185" i="11"/>
  <c r="E185" i="11"/>
  <c r="F184" i="11"/>
  <c r="E184" i="11"/>
  <c r="F183" i="11"/>
  <c r="E183" i="11"/>
  <c r="F180" i="11"/>
  <c r="E180" i="11"/>
  <c r="F179" i="11"/>
  <c r="E179" i="11"/>
  <c r="F178" i="11"/>
  <c r="E178" i="11"/>
  <c r="F177" i="11"/>
  <c r="E177" i="11"/>
  <c r="F168" i="11"/>
  <c r="E168" i="11"/>
  <c r="F173" i="11"/>
  <c r="E173" i="11"/>
  <c r="F172" i="11"/>
  <c r="E172" i="11"/>
  <c r="F174" i="11"/>
  <c r="E174" i="11"/>
  <c r="F171" i="11"/>
  <c r="E171" i="11"/>
  <c r="F165" i="11"/>
  <c r="E165" i="11"/>
  <c r="F166" i="11"/>
  <c r="E166" i="11"/>
  <c r="F164" i="11"/>
  <c r="E164" i="11"/>
  <c r="F161" i="11"/>
  <c r="E161" i="11"/>
  <c r="F160" i="11"/>
  <c r="E160" i="11"/>
  <c r="F159" i="11"/>
  <c r="E159" i="11"/>
  <c r="F156" i="11"/>
  <c r="E156" i="11"/>
  <c r="F155" i="11"/>
  <c r="E155" i="11"/>
  <c r="F151" i="11"/>
  <c r="E151" i="11"/>
  <c r="F152" i="11"/>
  <c r="E152" i="11"/>
  <c r="F150" i="11"/>
  <c r="E150" i="11"/>
  <c r="F147" i="11"/>
  <c r="E147" i="11"/>
  <c r="F146" i="11"/>
  <c r="E146" i="11"/>
  <c r="F141" i="11"/>
  <c r="E141" i="11"/>
  <c r="F140" i="11"/>
  <c r="E140" i="11"/>
  <c r="F139" i="11"/>
  <c r="E139" i="11"/>
  <c r="F138" i="11"/>
  <c r="E138" i="11"/>
  <c r="F137" i="11"/>
  <c r="E137" i="11"/>
  <c r="F143" i="11"/>
  <c r="E143" i="11"/>
  <c r="F136" i="11"/>
  <c r="E136" i="11"/>
  <c r="F131" i="11"/>
  <c r="E131" i="11"/>
  <c r="F130" i="11"/>
  <c r="E130" i="11"/>
  <c r="F129" i="11"/>
  <c r="E129" i="11"/>
  <c r="F133" i="11"/>
  <c r="E133" i="11"/>
  <c r="F128" i="11"/>
  <c r="E128" i="11"/>
  <c r="F117" i="11"/>
  <c r="E117" i="11"/>
  <c r="F116" i="11"/>
  <c r="E116" i="11"/>
  <c r="F115" i="11"/>
  <c r="E115" i="11"/>
  <c r="F118" i="11"/>
  <c r="E118" i="11"/>
  <c r="F114" i="11"/>
  <c r="E114" i="11"/>
  <c r="F124" i="11"/>
  <c r="E124" i="11"/>
  <c r="F123" i="11"/>
  <c r="E123" i="11"/>
  <c r="F122" i="11"/>
  <c r="E122" i="11"/>
  <c r="F125" i="11"/>
  <c r="E125" i="11"/>
  <c r="F105" i="11"/>
  <c r="E105" i="11"/>
  <c r="F104" i="11"/>
  <c r="E104" i="11"/>
  <c r="F101" i="11"/>
  <c r="E101" i="11"/>
  <c r="D188" i="11"/>
  <c r="C188" i="11"/>
  <c r="F13" i="11"/>
  <c r="F14" i="11"/>
  <c r="F20" i="11"/>
  <c r="F30" i="11"/>
  <c r="F34" i="11"/>
  <c r="F31" i="11"/>
  <c r="F32" i="11"/>
  <c r="F33" i="11"/>
  <c r="F23" i="11"/>
  <c r="F27" i="11"/>
  <c r="F24" i="11"/>
  <c r="F25" i="11"/>
  <c r="F26" i="11"/>
  <c r="F37" i="11"/>
  <c r="F42" i="11"/>
  <c r="F38" i="11"/>
  <c r="F39" i="11"/>
  <c r="F40" i="11"/>
  <c r="F45" i="11"/>
  <c r="F52" i="11"/>
  <c r="F46" i="11"/>
  <c r="F47" i="11"/>
  <c r="F48" i="11"/>
  <c r="F49" i="11"/>
  <c r="F50" i="11"/>
  <c r="F55" i="11"/>
  <c r="F56" i="11"/>
  <c r="F59" i="11"/>
  <c r="F61" i="11"/>
  <c r="F60" i="11"/>
  <c r="F64" i="11"/>
  <c r="F65" i="11"/>
  <c r="F68" i="11"/>
  <c r="F69" i="11"/>
  <c r="F70" i="11"/>
  <c r="F73" i="11"/>
  <c r="F75" i="11"/>
  <c r="F74" i="11"/>
  <c r="F80" i="11"/>
  <c r="F83" i="11"/>
  <c r="F81" i="11"/>
  <c r="F82" i="11"/>
  <c r="F77" i="11"/>
  <c r="F86" i="11"/>
  <c r="F87" i="11"/>
  <c r="F88" i="11"/>
  <c r="F89" i="11"/>
  <c r="F92" i="11"/>
  <c r="F93" i="11"/>
  <c r="F94" i="11"/>
  <c r="F95" i="11"/>
  <c r="F10" i="11"/>
  <c r="E13" i="11"/>
  <c r="E14" i="11"/>
  <c r="E20" i="11"/>
  <c r="E30" i="11"/>
  <c r="E34" i="11"/>
  <c r="E31" i="11"/>
  <c r="E32" i="11"/>
  <c r="E33" i="11"/>
  <c r="E23" i="11"/>
  <c r="E27" i="11"/>
  <c r="E24" i="11"/>
  <c r="E25" i="11"/>
  <c r="E26" i="11"/>
  <c r="E37" i="11"/>
  <c r="E42" i="11"/>
  <c r="E38" i="11"/>
  <c r="E39" i="11"/>
  <c r="E40" i="11"/>
  <c r="E45" i="11"/>
  <c r="E52" i="11"/>
  <c r="E46" i="11"/>
  <c r="E47" i="11"/>
  <c r="E48" i="11"/>
  <c r="E49" i="11"/>
  <c r="E50" i="11"/>
  <c r="E55" i="11"/>
  <c r="E56" i="11"/>
  <c r="E59" i="11"/>
  <c r="E61" i="11"/>
  <c r="E60" i="11"/>
  <c r="E64" i="11"/>
  <c r="E65" i="11"/>
  <c r="E68" i="11"/>
  <c r="E69" i="11"/>
  <c r="E70" i="11"/>
  <c r="E73" i="11"/>
  <c r="E75" i="11"/>
  <c r="E74" i="11"/>
  <c r="E80" i="11"/>
  <c r="E83" i="11"/>
  <c r="E81" i="11"/>
  <c r="E82" i="11"/>
  <c r="E77" i="11"/>
  <c r="E86" i="11"/>
  <c r="E87" i="11"/>
  <c r="E88" i="11"/>
  <c r="E89" i="11"/>
  <c r="E92" i="11"/>
  <c r="E93" i="11"/>
  <c r="E94" i="11"/>
  <c r="E95" i="11"/>
  <c r="E10" i="11"/>
  <c r="D97" i="11"/>
  <c r="C97" i="11"/>
  <c r="L50" i="9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I50" i="9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F50" i="9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C50" i="9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M20" i="9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M69" i="9" s="1"/>
  <c r="M70" i="9" s="1"/>
  <c r="M71" i="9" s="1"/>
  <c r="M72" i="9" s="1"/>
  <c r="M73" i="9" s="1"/>
  <c r="M74" i="9" s="1"/>
  <c r="M75" i="9" s="1"/>
  <c r="M76" i="9" s="1"/>
  <c r="M77" i="9" s="1"/>
  <c r="M78" i="9" s="1"/>
  <c r="M79" i="9" s="1"/>
  <c r="J20" i="9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J74" i="9" s="1"/>
  <c r="J75" i="9" s="1"/>
  <c r="J76" i="9" s="1"/>
  <c r="J77" i="9" s="1"/>
  <c r="J78" i="9" s="1"/>
  <c r="J79" i="9" s="1"/>
  <c r="G20" i="9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D20" i="9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191" i="11" l="1"/>
  <c r="D192" i="11"/>
  <c r="C191" i="11"/>
  <c r="C192" i="11"/>
  <c r="E188" i="11"/>
  <c r="F97" i="11"/>
  <c r="E97" i="11"/>
  <c r="F188" i="11"/>
  <c r="E57" i="7" l="1"/>
  <c r="E55" i="7"/>
  <c r="E53" i="7"/>
  <c r="E51" i="7"/>
  <c r="E49" i="7"/>
  <c r="E47" i="7"/>
  <c r="E45" i="7"/>
  <c r="E43" i="7"/>
  <c r="E41" i="7"/>
  <c r="E39" i="7"/>
  <c r="E37" i="7"/>
  <c r="E35" i="7"/>
  <c r="E33" i="7"/>
  <c r="E31" i="7"/>
  <c r="E29" i="7"/>
  <c r="E27" i="7"/>
  <c r="E25" i="7"/>
  <c r="E23" i="7"/>
  <c r="E21" i="7"/>
  <c r="E19" i="7"/>
  <c r="E17" i="7"/>
  <c r="E15" i="7"/>
  <c r="E13" i="7"/>
  <c r="E63" i="7" l="1"/>
  <c r="E59" i="7"/>
  <c r="E62" i="7" s="1"/>
  <c r="E64" i="7" l="1"/>
</calcChain>
</file>

<file path=xl/sharedStrings.xml><?xml version="1.0" encoding="utf-8"?>
<sst xmlns="http://schemas.openxmlformats.org/spreadsheetml/2006/main" count="423" uniqueCount="185">
  <si>
    <t>Unit</t>
  </si>
  <si>
    <t>Other</t>
  </si>
  <si>
    <t>Clause</t>
  </si>
  <si>
    <t>Steam</t>
  </si>
  <si>
    <t>Martin Solar</t>
  </si>
  <si>
    <t>Cedar Bay</t>
  </si>
  <si>
    <t xml:space="preserve"> </t>
  </si>
  <si>
    <t>Plant Site</t>
  </si>
  <si>
    <t>Cape Canaveral</t>
  </si>
  <si>
    <t>Manatee</t>
  </si>
  <si>
    <t>Martin</t>
  </si>
  <si>
    <t>Port Everglades</t>
  </si>
  <si>
    <t>Sanford</t>
  </si>
  <si>
    <t>Scherer</t>
  </si>
  <si>
    <t>Turkey Point</t>
  </si>
  <si>
    <t>DeSoto Solar</t>
  </si>
  <si>
    <t>Space Coast Solar</t>
  </si>
  <si>
    <t>Manatee Solar</t>
  </si>
  <si>
    <t>Okeechobee</t>
  </si>
  <si>
    <t>Grand Total</t>
  </si>
  <si>
    <t>Line</t>
  </si>
  <si>
    <t>No.</t>
  </si>
  <si>
    <t>Per Docket No. 090130-EI</t>
  </si>
  <si>
    <t>Order No. PSC-10-0153-FOF-EI</t>
  </si>
  <si>
    <t>Annual Accrual</t>
  </si>
  <si>
    <t>Proposed</t>
  </si>
  <si>
    <t>Effective 1/1/2017</t>
  </si>
  <si>
    <t>in Annual</t>
  </si>
  <si>
    <t xml:space="preserve">Dismantlement </t>
  </si>
  <si>
    <t>Accrual</t>
  </si>
  <si>
    <t>Desoto Solar</t>
  </si>
  <si>
    <t>Lauderdale</t>
  </si>
  <si>
    <t>West County</t>
  </si>
  <si>
    <t>Total</t>
  </si>
  <si>
    <t>Notes:</t>
  </si>
  <si>
    <t>Less accrual for solar units (DeSoto, Martin and Space Coast) recovered through clause</t>
  </si>
  <si>
    <t>Citrus Solar</t>
  </si>
  <si>
    <r>
      <t>Babcock Ranch Solar</t>
    </r>
    <r>
      <rPr>
        <vertAlign val="superscript"/>
        <sz val="11"/>
        <color theme="1"/>
        <rFont val="Times New Roman"/>
        <family val="1"/>
      </rPr>
      <t>1</t>
    </r>
  </si>
  <si>
    <r>
      <t>Cape Canaveral</t>
    </r>
    <r>
      <rPr>
        <vertAlign val="superscript"/>
        <sz val="11"/>
        <color theme="1"/>
        <rFont val="Times New Roman"/>
        <family val="1"/>
      </rPr>
      <t>2</t>
    </r>
  </si>
  <si>
    <r>
      <t>Cedar Bay</t>
    </r>
    <r>
      <rPr>
        <vertAlign val="superscript"/>
        <sz val="11"/>
        <color theme="1"/>
        <rFont val="Times New Roman"/>
        <family val="1"/>
      </rPr>
      <t>1</t>
    </r>
  </si>
  <si>
    <r>
      <t>Citrus Solar</t>
    </r>
    <r>
      <rPr>
        <vertAlign val="superscript"/>
        <sz val="11"/>
        <color theme="1"/>
        <rFont val="Times New Roman"/>
        <family val="1"/>
      </rPr>
      <t>1</t>
    </r>
  </si>
  <si>
    <r>
      <t>Manatee Solar</t>
    </r>
    <r>
      <rPr>
        <vertAlign val="superscript"/>
        <sz val="11"/>
        <color theme="1"/>
        <rFont val="Times New Roman"/>
        <family val="1"/>
      </rPr>
      <t>1</t>
    </r>
  </si>
  <si>
    <r>
      <t>Okeechobee</t>
    </r>
    <r>
      <rPr>
        <vertAlign val="superscript"/>
        <sz val="11"/>
        <color theme="1"/>
        <rFont val="Times New Roman"/>
        <family val="1"/>
      </rPr>
      <t>1</t>
    </r>
  </si>
  <si>
    <r>
      <t>Port Everglades</t>
    </r>
    <r>
      <rPr>
        <vertAlign val="superscript"/>
        <sz val="11"/>
        <color theme="1"/>
        <rFont val="Times New Roman"/>
        <family val="1"/>
      </rPr>
      <t>2</t>
    </r>
  </si>
  <si>
    <r>
      <t>Riviera</t>
    </r>
    <r>
      <rPr>
        <vertAlign val="superscript"/>
        <sz val="11"/>
        <color theme="1"/>
        <rFont val="Times New Roman"/>
        <family val="1"/>
      </rPr>
      <t>2</t>
    </r>
  </si>
  <si>
    <r>
      <t>Turkey Point</t>
    </r>
    <r>
      <rPr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</si>
  <si>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Added since 2009 Dismantlement Study</t>
    </r>
  </si>
  <si>
    <t>ck</t>
  </si>
  <si>
    <t>dif</t>
  </si>
  <si>
    <r>
      <t xml:space="preserve">Plant Retirements/Adj </t>
    </r>
    <r>
      <rPr>
        <b/>
        <u/>
        <vertAlign val="superscript"/>
        <sz val="11"/>
        <color theme="1"/>
        <rFont val="Times New Roman"/>
        <family val="1"/>
      </rPr>
      <t>1</t>
    </r>
  </si>
  <si>
    <t>INFLATION FORECAST</t>
  </si>
  <si>
    <t>The U.S. Economy</t>
  </si>
  <si>
    <t>GLOBAL INSIGHT</t>
  </si>
  <si>
    <t>30 Year Outlook  (May 2015)</t>
  </si>
  <si>
    <t>PCJWSSNF</t>
  </si>
  <si>
    <t>PCWPISOP2000</t>
  </si>
  <si>
    <t>PCJPGDP</t>
  </si>
  <si>
    <t>PCWPI10</t>
  </si>
  <si>
    <t>Compensation per Hour (Non-Farm)</t>
  </si>
  <si>
    <t>Producer Price Index (Intermediate Materials)</t>
  </si>
  <si>
    <t>GDP Deflator (Implicit)</t>
  </si>
  <si>
    <t>METAL &amp; METAL PRODUCTS</t>
  </si>
  <si>
    <t>ANNUAL</t>
  </si>
  <si>
    <t>COMPOUNDED</t>
  </si>
  <si>
    <t>RATE OF</t>
  </si>
  <si>
    <t>MULTIPLIER</t>
  </si>
  <si>
    <t>YEAR</t>
  </si>
  <si>
    <t>CHANGE</t>
  </si>
  <si>
    <t xml:space="preserve">  FROM 2015</t>
  </si>
  <si>
    <t>Year</t>
  </si>
  <si>
    <t>Projected Dismantlement Expenditures</t>
  </si>
  <si>
    <t>Jurisdictional</t>
  </si>
  <si>
    <t>2017 Jurisdictional Factor:</t>
  </si>
  <si>
    <t>2018 Jurisdictional Factor:</t>
  </si>
  <si>
    <t>Future Cost</t>
  </si>
  <si>
    <t>Difference</t>
  </si>
  <si>
    <t>Economic Recovery Year</t>
  </si>
  <si>
    <t>Recovery Period As of 1/1/2017</t>
  </si>
  <si>
    <t>1st Yr Expense (Future $)</t>
  </si>
  <si>
    <t>2nd Yr Expense (Future $)</t>
  </si>
  <si>
    <t>Total Future $ Cost</t>
  </si>
  <si>
    <t>Adj Reserve as of 12/31/2016</t>
  </si>
  <si>
    <t>Amount To Accrue</t>
  </si>
  <si>
    <t>4 Year Average</t>
  </si>
  <si>
    <t>Monthly Accrual</t>
  </si>
  <si>
    <t>N/A</t>
  </si>
  <si>
    <t>Babcock Ranch Solar</t>
  </si>
  <si>
    <t>Common</t>
  </si>
  <si>
    <t>Unit 1</t>
  </si>
  <si>
    <t>Unit 4</t>
  </si>
  <si>
    <t>Unit 5</t>
  </si>
  <si>
    <t>Gas Turbines</t>
  </si>
  <si>
    <t>Ft. Myers</t>
  </si>
  <si>
    <t>Unit 2</t>
  </si>
  <si>
    <t>Unit 3</t>
  </si>
  <si>
    <t>Unit 6 (Combustion Turbine Peakers)</t>
  </si>
  <si>
    <t>Unit 4 (Combustion Turbine Peakers)</t>
  </si>
  <si>
    <t>Unit 8</t>
  </si>
  <si>
    <t>Riviera Beach</t>
  </si>
  <si>
    <t>Handling</t>
  </si>
  <si>
    <t>Dismantlement Cost in 2016 Dollars</t>
  </si>
  <si>
    <t>Dismantlement Cost in Future Dollars</t>
  </si>
  <si>
    <t>Site/Unit</t>
  </si>
  <si>
    <t>Totals</t>
  </si>
  <si>
    <t>Future Dismantlement Expenditures by Year
(Per 2016 Dismantlement Study)</t>
  </si>
  <si>
    <r>
      <t xml:space="preserve">Reserve Amortization </t>
    </r>
    <r>
      <rPr>
        <b/>
        <u/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</si>
  <si>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St. Lucie Wind which was not constructed</t>
    </r>
  </si>
  <si>
    <t>St. Johns River</t>
  </si>
  <si>
    <r>
      <t xml:space="preserve">Updated Costs and Escalation Rates </t>
    </r>
    <r>
      <rPr>
        <b/>
        <u/>
        <vertAlign val="superscript"/>
        <sz val="11"/>
        <color theme="1"/>
        <rFont val="Times New Roman"/>
        <family val="1"/>
      </rPr>
      <t>3</t>
    </r>
  </si>
  <si>
    <t>Increase / (Decrease)</t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</si>
  <si>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Plant was not constructed</t>
    </r>
  </si>
  <si>
    <r>
      <t>Cutler</t>
    </r>
    <r>
      <rPr>
        <vertAlign val="superscript"/>
        <sz val="11"/>
        <color theme="1"/>
        <rFont val="Times New Roman"/>
        <family val="1"/>
      </rPr>
      <t>2</t>
    </r>
  </si>
  <si>
    <r>
      <t>Putnam</t>
    </r>
    <r>
      <rPr>
        <vertAlign val="superscript"/>
        <sz val="11"/>
        <color theme="1"/>
        <rFont val="Times New Roman"/>
        <family val="1"/>
      </rPr>
      <t>2</t>
    </r>
  </si>
  <si>
    <r>
      <t>Sanford</t>
    </r>
    <r>
      <rPr>
        <vertAlign val="superscript"/>
        <sz val="11"/>
        <color theme="1"/>
        <rFont val="Times New Roman"/>
        <family val="1"/>
      </rPr>
      <t>2</t>
    </r>
  </si>
  <si>
    <r>
      <t>St. Lucie Wind</t>
    </r>
    <r>
      <rPr>
        <vertAlign val="superscript"/>
        <sz val="11"/>
        <color theme="1"/>
        <rFont val="Times New Roman"/>
        <family val="1"/>
      </rPr>
      <t>3</t>
    </r>
  </si>
  <si>
    <r>
      <t xml:space="preserve">2009 Study Annual Accrual </t>
    </r>
    <r>
      <rPr>
        <b/>
        <vertAlign val="superscript"/>
        <sz val="11"/>
        <color theme="1"/>
        <rFont val="Times New Roman"/>
        <family val="1"/>
      </rPr>
      <t>1</t>
    </r>
  </si>
  <si>
    <t>2016 Study Annual Accrual</t>
  </si>
  <si>
    <t xml:space="preserve">[A] </t>
  </si>
  <si>
    <t>[A] Total increase in dismantlement accrual</t>
  </si>
  <si>
    <t>Increase in base rate dismantlement accrual</t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</si>
  <si>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Plant was partially dismantled or fully dismantled since 2009 Dismantlement Study as a result of a repowering, final retirement of a unit or conversion to synchronous condenser (Turkey Point)</t>
    </r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</si>
  <si>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Reflects amortization of $146 million of dismantlement reserve enabled by Order No. PSC-13-0023-S-EI (Docket No. 120015-EI).</t>
    </r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</si>
  <si>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Includes $52 million reallocation of theoretical dismantlement reserve surplus</t>
    </r>
  </si>
  <si>
    <t>Babcock Solar **</t>
  </si>
  <si>
    <t>Cape Canaveral CC Common ***</t>
  </si>
  <si>
    <t>Cape Canaveral CC Unit 5 ***</t>
  </si>
  <si>
    <t>DeSoto (Citrus Solar) **</t>
  </si>
  <si>
    <t>DeSoto Solar Energy Ctr</t>
  </si>
  <si>
    <t>Ft. Myers Common</t>
  </si>
  <si>
    <t>Ft. Myers Unit 2</t>
  </si>
  <si>
    <t>Ft. Myers Unit 3</t>
  </si>
  <si>
    <t>Ft. Myers Unit 4 **</t>
  </si>
  <si>
    <t>Ft. Myers Gas Turbines</t>
  </si>
  <si>
    <t>Ft. Lauderdale Common</t>
  </si>
  <si>
    <t>Ft. Lauderdale Unit 4</t>
  </si>
  <si>
    <t>Ft. Lauderdale Unit 5</t>
  </si>
  <si>
    <t>Ft. Lauderdale Unit 6 **</t>
  </si>
  <si>
    <t>Ft. Lauderdale GT Units 1 &amp; 2</t>
  </si>
  <si>
    <t>Manatee Common</t>
  </si>
  <si>
    <t>Manatee Unit 1</t>
  </si>
  <si>
    <t>Manatee Unit 2</t>
  </si>
  <si>
    <t>Manatee Unit 3</t>
  </si>
  <si>
    <t>Manatee Solar **</t>
  </si>
  <si>
    <t>Martin Common</t>
  </si>
  <si>
    <t>Martin Unit 1</t>
  </si>
  <si>
    <t>Martin Unit 2</t>
  </si>
  <si>
    <t>Martin Unit 3</t>
  </si>
  <si>
    <t>Martin Unit 4</t>
  </si>
  <si>
    <t>Martin Unit 8</t>
  </si>
  <si>
    <t>Okeechobee Clean Energy Common **</t>
  </si>
  <si>
    <t>Okeechobee Clean Energy Unit 1 **</t>
  </si>
  <si>
    <t>Port Everglades Common ***</t>
  </si>
  <si>
    <t>Port Everglades Unit 5 ***</t>
  </si>
  <si>
    <t>Port Everglades GTs</t>
  </si>
  <si>
    <t>Riviera Beach Common ***</t>
  </si>
  <si>
    <t>Riviera Beach Unit 5 ***</t>
  </si>
  <si>
    <t>Sanford Common</t>
  </si>
  <si>
    <t>Sanford Unit 4</t>
  </si>
  <si>
    <t>Sanford Unit 5</t>
  </si>
  <si>
    <t>Scherer Common 1</t>
  </si>
  <si>
    <t>Scherer Unit 4 1</t>
  </si>
  <si>
    <t>Scherer Handling 1</t>
  </si>
  <si>
    <t>Space Coast Common</t>
  </si>
  <si>
    <t>SJRPP Common 1</t>
  </si>
  <si>
    <t>SJRPP Unit 1 1</t>
  </si>
  <si>
    <t>SJRPP Unit 2 1</t>
  </si>
  <si>
    <t>SJRPP Handling 1</t>
  </si>
  <si>
    <t>Turkey Point Common</t>
  </si>
  <si>
    <t>Turkey Point Unit 1 *</t>
  </si>
  <si>
    <t>Turkey Point Unit 2 *</t>
  </si>
  <si>
    <t>Turkey Point Unit 5</t>
  </si>
  <si>
    <t>West County Common</t>
  </si>
  <si>
    <t>West County Unit 1</t>
  </si>
  <si>
    <t>West County Unit 2</t>
  </si>
  <si>
    <t>West County Unit 3</t>
  </si>
  <si>
    <t>Adj Dismantlement
Cost in 2016 Dollars</t>
  </si>
  <si>
    <t xml:space="preserve">4 After-tax amount is $4,528,894.  This corrected amount is different than the after-tax amount of $5,419,038 reflected as a Per Book Company Adjustment on MFR C-3 for both the 2017 Test Year and 2018 Subsequent Year. </t>
  </si>
  <si>
    <t>New Plants</t>
  </si>
  <si>
    <t>OPC 030443</t>
  </si>
  <si>
    <t>FPL RC-16</t>
  </si>
  <si>
    <t>OPC 030444</t>
  </si>
  <si>
    <t>OPC 030445</t>
  </si>
  <si>
    <t>OPC 030446</t>
  </si>
  <si>
    <t>OPC 030447</t>
  </si>
  <si>
    <t>OPC 030448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</si>
</sst>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_(* #,##0_);_(* \(#,##0\);_(* &quot;-&quot;??_);_(@_)"/>
    <numFmt numFmtId="175" formatCode="General_)"/>
    <numFmt numFmtId="176" formatCode="0.000000_)"/>
    <numFmt numFmtId="177" formatCode="0.0%"/>
    <numFmt numFmtId="178" formatCode="_(* #,##0.000_);_(* \(#,##0.000\);_(* &quot;-&quot;??_);_(@_)"/>
    <numFmt numFmtId="179" formatCode="0.00000%"/>
    <numFmt numFmtId="180" formatCode="_(&quot;$&quot;* #,##0_);_(&quot;$&quot;* \(#,##0\);_(&quot;$&quot;* &quot;-&quot;??_);_(@_)"/>
    <numFmt numFmtId="181" formatCode="_(&quot;$&quot;* #,##0_);_(&quot;$&quot;* \(#,##0\);_(&quot;$&quot;* &quot;0&quot;_);_(@_)"/>
    <numFmt numFmtId="182" formatCode="_(&quot;$&quot;* #,##0.00_);_(&quot;$&quot;* \(#,##0.00\);_(&quot;$&quot;* &quot;-&quot;_);_(@_)"/>
  </numFmts>
  <fonts count="87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u/>
      <vertAlign val="superscript"/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0"/>
      <name val="Times New Roman"/>
      <family val="1"/>
    </font>
    <font>
      <i/>
      <sz val="10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i/>
      <sz val="1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4214">
    <xf numFmtId="0" fontId="0" fillId="0" borderId="0"/>
    <xf numFmtId="43" fontId="9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15" fillId="0" borderId="0"/>
    <xf numFmtId="44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5" fillId="0" borderId="0"/>
    <xf numFmtId="164" fontId="15" fillId="0" borderId="0"/>
    <xf numFmtId="164" fontId="16" fillId="0" borderId="0"/>
    <xf numFmtId="164" fontId="15" fillId="0" borderId="0"/>
    <xf numFmtId="164" fontId="17" fillId="3" borderId="0" applyNumberFormat="0" applyBorder="0" applyAlignment="0" applyProtection="0"/>
    <xf numFmtId="164" fontId="13" fillId="6" borderId="2" applyNumberFormat="0" applyAlignment="0" applyProtection="0"/>
    <xf numFmtId="0" fontId="13" fillId="6" borderId="2" applyNumberFormat="0" applyAlignment="0" applyProtection="0"/>
    <xf numFmtId="0" fontId="13" fillId="6" borderId="2" applyNumberFormat="0" applyAlignment="0" applyProtection="0"/>
    <xf numFmtId="164" fontId="13" fillId="6" borderId="2" applyNumberFormat="0" applyAlignment="0" applyProtection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20" fillId="0" borderId="0">
      <protection locked="0"/>
    </xf>
    <xf numFmtId="164" fontId="21" fillId="0" borderId="0" applyFont="0" applyFill="0" applyBorder="0" applyAlignment="0" applyProtection="0"/>
    <xf numFmtId="168" fontId="20" fillId="0" borderId="0">
      <protection locked="0"/>
    </xf>
    <xf numFmtId="164" fontId="10" fillId="2" borderId="0" applyNumberFormat="0" applyBorder="0" applyAlignment="0" applyProtection="0"/>
    <xf numFmtId="9" fontId="22" fillId="7" borderId="0" applyNumberFormat="0" applyFill="0" applyBorder="0" applyAlignment="0" applyProtection="0"/>
    <xf numFmtId="169" fontId="23" fillId="0" borderId="0">
      <protection locked="0"/>
    </xf>
    <xf numFmtId="169" fontId="23" fillId="0" borderId="0">
      <protection locked="0"/>
    </xf>
    <xf numFmtId="0" fontId="24" fillId="0" borderId="0" applyNumberFormat="0" applyFill="0" applyBorder="0" applyAlignment="0" applyProtection="0"/>
    <xf numFmtId="164" fontId="12" fillId="5" borderId="1" applyNumberFormat="0" applyAlignment="0" applyProtection="0"/>
    <xf numFmtId="0" fontId="12" fillId="5" borderId="1" applyNumberFormat="0" applyAlignment="0" applyProtection="0"/>
    <xf numFmtId="0" fontId="12" fillId="5" borderId="1" applyNumberFormat="0" applyAlignment="0" applyProtection="0"/>
    <xf numFmtId="164" fontId="12" fillId="5" borderId="1" applyNumberFormat="0" applyAlignment="0" applyProtection="0"/>
    <xf numFmtId="164" fontId="25" fillId="0" borderId="0"/>
    <xf numFmtId="164" fontId="25" fillId="0" borderId="0"/>
    <xf numFmtId="164" fontId="25" fillId="0" borderId="0"/>
    <xf numFmtId="164" fontId="11" fillId="4" borderId="0" applyNumberFormat="0" applyBorder="0" applyAlignment="0" applyProtection="0"/>
    <xf numFmtId="37" fontId="26" fillId="0" borderId="0"/>
    <xf numFmtId="170" fontId="27" fillId="0" borderId="0"/>
    <xf numFmtId="170" fontId="28" fillId="0" borderId="3"/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64" fontId="30" fillId="0" borderId="0" applyNumberFormat="0" applyAlignment="0">
      <alignment horizontal="center"/>
    </xf>
    <xf numFmtId="164" fontId="30" fillId="0" borderId="0" applyNumberFormat="0" applyAlignment="0">
      <alignment horizontal="center"/>
    </xf>
    <xf numFmtId="171" fontId="31" fillId="0" borderId="0" applyNumberFormat="0" applyAlignment="0"/>
    <xf numFmtId="171" fontId="32" fillId="0" borderId="0" applyNumberFormat="0"/>
    <xf numFmtId="164" fontId="15" fillId="0" borderId="0"/>
    <xf numFmtId="0" fontId="9" fillId="0" borderId="0"/>
    <xf numFmtId="0" fontId="9" fillId="0" borderId="0"/>
    <xf numFmtId="164" fontId="9" fillId="0" borderId="0"/>
    <xf numFmtId="0" fontId="9" fillId="0" borderId="0"/>
    <xf numFmtId="0" fontId="15" fillId="0" borderId="0"/>
    <xf numFmtId="164" fontId="15" fillId="0" borderId="0"/>
    <xf numFmtId="44" fontId="15" fillId="0" borderId="0"/>
    <xf numFmtId="44" fontId="15" fillId="0" borderId="0"/>
    <xf numFmtId="44" fontId="15" fillId="0" borderId="0"/>
    <xf numFmtId="44" fontId="15" fillId="0" borderId="0"/>
    <xf numFmtId="0" fontId="15" fillId="0" borderId="0"/>
    <xf numFmtId="164" fontId="15" fillId="0" borderId="0"/>
    <xf numFmtId="164" fontId="15" fillId="0" borderId="0"/>
    <xf numFmtId="0" fontId="9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15" fillId="0" borderId="0"/>
    <xf numFmtId="164" fontId="33" fillId="0" borderId="0"/>
    <xf numFmtId="164" fontId="15" fillId="0" borderId="0"/>
    <xf numFmtId="164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71" fontId="28" fillId="0" borderId="4"/>
    <xf numFmtId="171" fontId="28" fillId="0" borderId="4"/>
    <xf numFmtId="171" fontId="28" fillId="0" borderId="4"/>
    <xf numFmtId="171" fontId="28" fillId="0" borderId="4"/>
    <xf numFmtId="171" fontId="28" fillId="0" borderId="4"/>
    <xf numFmtId="171" fontId="25" fillId="0" borderId="0" applyNumberForma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4" fillId="0" borderId="0" applyNumberFormat="0" applyFill="0" applyBorder="0" applyAlignment="0" applyProtection="0"/>
    <xf numFmtId="172" fontId="15" fillId="0" borderId="0">
      <alignment horizontal="left" wrapText="1"/>
    </xf>
    <xf numFmtId="172" fontId="15" fillId="0" borderId="0">
      <alignment horizontal="left" wrapText="1"/>
    </xf>
    <xf numFmtId="164" fontId="35" fillId="0" borderId="0"/>
    <xf numFmtId="164" fontId="35" fillId="0" borderId="0"/>
    <xf numFmtId="164" fontId="35" fillId="0" borderId="0"/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164" fontId="37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8" fillId="0" borderId="0"/>
    <xf numFmtId="40" fontId="38" fillId="0" borderId="0" applyFont="0" applyFill="0" applyBorder="0" applyAlignment="0" applyProtection="0"/>
    <xf numFmtId="0" fontId="38" fillId="0" borderId="0"/>
    <xf numFmtId="0" fontId="38" fillId="0" borderId="0"/>
    <xf numFmtId="4" fontId="39" fillId="0" borderId="0" applyNumberFormat="0" applyProtection="0">
      <alignment horizontal="right" vertical="justify"/>
    </xf>
    <xf numFmtId="4" fontId="40" fillId="8" borderId="9" applyNumberFormat="0" applyProtection="0">
      <alignment vertical="center"/>
    </xf>
    <xf numFmtId="4" fontId="41" fillId="8" borderId="9" applyNumberFormat="0" applyProtection="0">
      <alignment horizontal="left" vertical="center" indent="1"/>
    </xf>
    <xf numFmtId="0" fontId="42" fillId="0" borderId="0" applyNumberFormat="0" applyProtection="0">
      <alignment horizontal="center"/>
    </xf>
    <xf numFmtId="4" fontId="41" fillId="0" borderId="0" applyNumberFormat="0" applyProtection="0">
      <alignment horizontal="left"/>
    </xf>
    <xf numFmtId="4" fontId="39" fillId="9" borderId="9" applyNumberFormat="0" applyProtection="0">
      <alignment horizontal="right" vertical="center"/>
    </xf>
    <xf numFmtId="4" fontId="39" fillId="10" borderId="9" applyNumberFormat="0" applyProtection="0">
      <alignment horizontal="right" vertical="center"/>
    </xf>
    <xf numFmtId="4" fontId="39" fillId="14" borderId="9" applyNumberFormat="0" applyProtection="0">
      <alignment horizontal="right" vertical="center"/>
    </xf>
    <xf numFmtId="4" fontId="39" fillId="12" borderId="9" applyNumberFormat="0" applyProtection="0">
      <alignment horizontal="right" vertical="center"/>
    </xf>
    <xf numFmtId="4" fontId="39" fillId="13" borderId="9" applyNumberFormat="0" applyProtection="0">
      <alignment horizontal="right" vertical="center"/>
    </xf>
    <xf numFmtId="4" fontId="39" fillId="16" borderId="9" applyNumberFormat="0" applyProtection="0">
      <alignment horizontal="right" vertical="center"/>
    </xf>
    <xf numFmtId="4" fontId="39" fillId="15" borderId="9" applyNumberFormat="0" applyProtection="0">
      <alignment horizontal="right" vertical="center"/>
    </xf>
    <xf numFmtId="4" fontId="39" fillId="17" borderId="9" applyNumberFormat="0" applyProtection="0">
      <alignment horizontal="right" vertical="center"/>
    </xf>
    <xf numFmtId="4" fontId="39" fillId="11" borderId="9" applyNumberFormat="0" applyProtection="0">
      <alignment horizontal="right" vertical="center"/>
    </xf>
    <xf numFmtId="4" fontId="41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43" fillId="18" borderId="0" applyNumberFormat="0" applyProtection="0">
      <alignment horizontal="left" vertical="center" indent="1"/>
    </xf>
    <xf numFmtId="4" fontId="39" fillId="19" borderId="9" applyNumberFormat="0" applyProtection="0">
      <alignment horizontal="right" vertical="center"/>
    </xf>
    <xf numFmtId="4" fontId="41" fillId="0" borderId="0" applyNumberFormat="0" applyProtection="0">
      <alignment horizontal="left" vertical="center" indent="1"/>
    </xf>
    <xf numFmtId="4" fontId="44" fillId="0" borderId="0" applyNumberFormat="0" applyProtection="0">
      <alignment horizontal="right" vertical="center"/>
    </xf>
    <xf numFmtId="0" fontId="45" fillId="0" borderId="0" applyNumberFormat="0" applyProtection="0">
      <alignment horizontal="left" vertical="center" indent="1"/>
    </xf>
    <xf numFmtId="0" fontId="15" fillId="18" borderId="9" applyNumberFormat="0" applyProtection="0">
      <alignment horizontal="left" vertical="top" indent="1"/>
    </xf>
    <xf numFmtId="0" fontId="46" fillId="0" borderId="0" applyNumberFormat="0" applyProtection="0">
      <alignment horizontal="left" vertical="center" indent="1"/>
    </xf>
    <xf numFmtId="0" fontId="15" fillId="20" borderId="9" applyNumberFormat="0" applyProtection="0">
      <alignment horizontal="left" vertical="top" indent="1"/>
    </xf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21" borderId="9" applyNumberFormat="0" applyProtection="0">
      <alignment horizontal="left" vertical="top" indent="1"/>
    </xf>
    <xf numFmtId="0" fontId="15" fillId="0" borderId="0" applyNumberFormat="0" applyProtection="0">
      <alignment horizontal="left" vertical="center" indent="1"/>
    </xf>
    <xf numFmtId="0" fontId="15" fillId="22" borderId="9" applyNumberFormat="0" applyProtection="0">
      <alignment horizontal="left" vertical="top" indent="1"/>
    </xf>
    <xf numFmtId="4" fontId="39" fillId="23" borderId="9" applyNumberFormat="0" applyProtection="0">
      <alignment vertical="center"/>
    </xf>
    <xf numFmtId="4" fontId="47" fillId="23" borderId="9" applyNumberFormat="0" applyProtection="0">
      <alignment vertical="center"/>
    </xf>
    <xf numFmtId="4" fontId="39" fillId="23" borderId="9" applyNumberFormat="0" applyProtection="0">
      <alignment horizontal="left" vertical="center" indent="1"/>
    </xf>
    <xf numFmtId="0" fontId="39" fillId="23" borderId="9" applyNumberFormat="0" applyProtection="0">
      <alignment horizontal="left" vertical="top" indent="1"/>
    </xf>
    <xf numFmtId="4" fontId="39" fillId="0" borderId="0" applyNumberFormat="0" applyProtection="0">
      <alignment horizontal="right" vertical="justify"/>
    </xf>
    <xf numFmtId="4" fontId="47" fillId="24" borderId="9" applyNumberFormat="0" applyProtection="0">
      <alignment horizontal="right" vertical="center"/>
    </xf>
    <xf numFmtId="4" fontId="41" fillId="0" borderId="0" applyNumberFormat="0" applyProtection="0">
      <alignment horizontal="left" vertical="center" wrapText="1" indent="1"/>
    </xf>
    <xf numFmtId="0" fontId="42" fillId="0" borderId="0" applyNumberFormat="0" applyProtection="0">
      <alignment horizontal="center" wrapText="1"/>
    </xf>
    <xf numFmtId="4" fontId="48" fillId="0" borderId="0" applyNumberFormat="0" applyProtection="0">
      <alignment horizontal="left"/>
    </xf>
    <xf numFmtId="4" fontId="49" fillId="0" borderId="0" applyNumberFormat="0" applyProtection="0">
      <alignment horizontal="right"/>
    </xf>
    <xf numFmtId="43" fontId="15" fillId="0" borderId="0" applyFont="0" applyFill="0" applyBorder="0" applyAlignment="0" applyProtection="0"/>
    <xf numFmtId="0" fontId="15" fillId="0" borderId="0"/>
    <xf numFmtId="40" fontId="38" fillId="0" borderId="0" applyFont="0" applyFill="0" applyBorder="0" applyAlignment="0" applyProtection="0"/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0" borderId="0"/>
    <xf numFmtId="0" fontId="15" fillId="0" borderId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38" fillId="0" borderId="0"/>
    <xf numFmtId="0" fontId="15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/>
    <xf numFmtId="0" fontId="38" fillId="0" borderId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4" fontId="14" fillId="0" borderId="0" applyFont="0" applyFill="0" applyBorder="0" applyAlignment="0" applyProtection="0"/>
    <xf numFmtId="0" fontId="9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7" fontId="50" fillId="0" borderId="0"/>
    <xf numFmtId="1" fontId="50" fillId="0" borderId="0"/>
    <xf numFmtId="37" fontId="50" fillId="0" borderId="0"/>
    <xf numFmtId="1" fontId="50" fillId="0" borderId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26" fillId="0" borderId="0"/>
    <xf numFmtId="175" fontId="50" fillId="0" borderId="0"/>
    <xf numFmtId="0" fontId="14" fillId="0" borderId="0"/>
    <xf numFmtId="1" fontId="50" fillId="0" borderId="0"/>
    <xf numFmtId="0" fontId="15" fillId="0" borderId="0"/>
    <xf numFmtId="0" fontId="15" fillId="0" borderId="0"/>
    <xf numFmtId="0" fontId="38" fillId="0" borderId="0"/>
    <xf numFmtId="37" fontId="50" fillId="0" borderId="0"/>
    <xf numFmtId="0" fontId="15" fillId="0" borderId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" fontId="50" fillId="0" borderId="0"/>
    <xf numFmtId="0" fontId="52" fillId="0" borderId="0"/>
    <xf numFmtId="43" fontId="52" fillId="0" borderId="0" applyFont="0" applyFill="0" applyBorder="0" applyAlignment="0" applyProtection="0"/>
    <xf numFmtId="0" fontId="14" fillId="0" borderId="0"/>
    <xf numFmtId="37" fontId="50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" fontId="50" fillId="0" borderId="0"/>
    <xf numFmtId="9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" fontId="50" fillId="0" borderId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39" fontId="26" fillId="0" borderId="0"/>
    <xf numFmtId="37" fontId="26" fillId="0" borderId="0"/>
    <xf numFmtId="37" fontId="50" fillId="0" borderId="0"/>
    <xf numFmtId="0" fontId="38" fillId="0" borderId="0"/>
    <xf numFmtId="37" fontId="50" fillId="0" borderId="0"/>
    <xf numFmtId="173" fontId="50" fillId="0" borderId="0"/>
    <xf numFmtId="39" fontId="26" fillId="0" borderId="0"/>
    <xf numFmtId="39" fontId="26" fillId="0" borderId="0"/>
    <xf numFmtId="173" fontId="50" fillId="0" borderId="0"/>
    <xf numFmtId="1" fontId="50" fillId="0" borderId="0"/>
    <xf numFmtId="175" fontId="53" fillId="0" borderId="0"/>
    <xf numFmtId="173" fontId="50" fillId="0" borderId="0"/>
    <xf numFmtId="173" fontId="50" fillId="0" borderId="0"/>
    <xf numFmtId="175" fontId="50" fillId="0" borderId="0"/>
    <xf numFmtId="173" fontId="50" fillId="0" borderId="0"/>
    <xf numFmtId="175" fontId="50" fillId="0" borderId="0"/>
    <xf numFmtId="175" fontId="50" fillId="0" borderId="0"/>
    <xf numFmtId="39" fontId="26" fillId="0" borderId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1" fontId="50" fillId="0" borderId="0"/>
    <xf numFmtId="1" fontId="50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50" fillId="0" borderId="0"/>
    <xf numFmtId="9" fontId="14" fillId="0" borderId="0" applyFont="0" applyFill="0" applyBorder="0" applyAlignment="0" applyProtection="0"/>
    <xf numFmtId="1" fontId="50" fillId="0" borderId="0"/>
    <xf numFmtId="1" fontId="50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" fontId="50" fillId="0" borderId="0"/>
    <xf numFmtId="0" fontId="51" fillId="0" borderId="0"/>
    <xf numFmtId="0" fontId="38" fillId="0" borderId="0"/>
    <xf numFmtId="43" fontId="5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5" fillId="0" borderId="0"/>
    <xf numFmtId="0" fontId="9" fillId="0" borderId="0"/>
    <xf numFmtId="44" fontId="15" fillId="0" borderId="0"/>
    <xf numFmtId="44" fontId="15" fillId="0" borderId="0"/>
    <xf numFmtId="44" fontId="15" fillId="0" borderId="0"/>
    <xf numFmtId="44" fontId="15" fillId="0" borderId="0"/>
    <xf numFmtId="43" fontId="14" fillId="0" borderId="0" applyFont="0" applyFill="0" applyBorder="0" applyAlignment="0" applyProtection="0"/>
    <xf numFmtId="164" fontId="15" fillId="0" borderId="0"/>
    <xf numFmtId="164" fontId="15" fillId="0" borderId="0"/>
    <xf numFmtId="0" fontId="9" fillId="0" borderId="0"/>
    <xf numFmtId="0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15" fillId="0" borderId="0"/>
    <xf numFmtId="164" fontId="15" fillId="0" borderId="0"/>
    <xf numFmtId="164" fontId="15" fillId="0" borderId="0"/>
    <xf numFmtId="0" fontId="9" fillId="0" borderId="0"/>
    <xf numFmtId="0" fontId="9" fillId="0" borderId="0"/>
    <xf numFmtId="164" fontId="15" fillId="0" borderId="0"/>
    <xf numFmtId="164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38" fillId="0" borderId="0" applyFont="0" applyFill="0" applyBorder="0" applyAlignment="0" applyProtection="0"/>
    <xf numFmtId="173" fontId="50" fillId="0" borderId="0"/>
    <xf numFmtId="37" fontId="26" fillId="0" borderId="0"/>
    <xf numFmtId="43" fontId="15" fillId="0" borderId="0" applyFont="0" applyFill="0" applyBorder="0" applyAlignment="0" applyProtection="0"/>
    <xf numFmtId="0" fontId="38" fillId="0" borderId="0"/>
    <xf numFmtId="175" fontId="50" fillId="0" borderId="0"/>
    <xf numFmtId="175" fontId="5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43" fontId="9" fillId="0" borderId="0" applyFont="0" applyFill="0" applyBorder="0" applyAlignment="0" applyProtection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4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0" fontId="15" fillId="0" borderId="0"/>
    <xf numFmtId="1" fontId="54" fillId="0" borderId="0"/>
    <xf numFmtId="43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1" fontId="54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" fontId="54" fillId="0" borderId="0"/>
    <xf numFmtId="43" fontId="55" fillId="0" borderId="0" applyFont="0" applyFill="0" applyBorder="0" applyAlignment="0" applyProtection="0"/>
    <xf numFmtId="1" fontId="54" fillId="0" borderId="0"/>
    <xf numFmtId="43" fontId="55" fillId="0" borderId="0" applyFont="0" applyFill="0" applyBorder="0" applyAlignment="0" applyProtection="0"/>
    <xf numFmtId="1" fontId="54" fillId="0" borderId="0"/>
    <xf numFmtId="1" fontId="54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" fontId="54" fillId="0" borderId="0"/>
    <xf numFmtId="0" fontId="14" fillId="0" borderId="0"/>
    <xf numFmtId="43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" fontId="50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15" fillId="0" borderId="0" applyFont="0" applyFill="0" applyBorder="0" applyAlignment="0" applyProtection="0"/>
    <xf numFmtId="37" fontId="26" fillId="0" borderId="0"/>
    <xf numFmtId="0" fontId="15" fillId="0" borderId="0"/>
    <xf numFmtId="164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15" fillId="0" borderId="0" applyFont="0" applyFill="0" applyBorder="0" applyAlignment="0" applyProtection="0"/>
    <xf numFmtId="37" fontId="26" fillId="0" borderId="0"/>
    <xf numFmtId="0" fontId="15" fillId="0" borderId="0"/>
    <xf numFmtId="164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43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50" fillId="0" borderId="0"/>
    <xf numFmtId="1" fontId="50" fillId="0" borderId="0"/>
    <xf numFmtId="1" fontId="5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0" fillId="0" borderId="0" xfId="0" applyFont="1" applyBorder="1" applyAlignment="1">
      <alignment horizontal="center"/>
    </xf>
    <xf numFmtId="0" fontId="59" fillId="0" borderId="7" xfId="0" applyFont="1" applyBorder="1" applyAlignment="1">
      <alignment horizontal="center"/>
    </xf>
    <xf numFmtId="0" fontId="59" fillId="0" borderId="0" xfId="0" applyFont="1"/>
    <xf numFmtId="0" fontId="62" fillId="0" borderId="0" xfId="0" applyFont="1"/>
    <xf numFmtId="37" fontId="58" fillId="0" borderId="7" xfId="0" applyNumberFormat="1" applyFont="1" applyBorder="1"/>
    <xf numFmtId="0" fontId="63" fillId="0" borderId="0" xfId="0" applyFont="1" applyFill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0" fontId="64" fillId="0" borderId="0" xfId="1188" applyFont="1"/>
    <xf numFmtId="174" fontId="66" fillId="0" borderId="0" xfId="1188" applyNumberFormat="1" applyFont="1"/>
    <xf numFmtId="0" fontId="58" fillId="0" borderId="0" xfId="1188" applyFont="1"/>
    <xf numFmtId="174" fontId="70" fillId="0" borderId="0" xfId="77" applyNumberFormat="1" applyFont="1" applyFill="1" applyBorder="1" applyAlignment="1">
      <alignment horizontal="center" wrapText="1"/>
    </xf>
    <xf numFmtId="0" fontId="71" fillId="0" borderId="0" xfId="1188" applyFont="1" applyAlignment="1">
      <alignment horizontal="center" wrapText="1"/>
    </xf>
    <xf numFmtId="0" fontId="72" fillId="0" borderId="0" xfId="1188" applyFont="1" applyFill="1" applyBorder="1" applyAlignment="1">
      <alignment horizontal="right"/>
    </xf>
    <xf numFmtId="174" fontId="63" fillId="0" borderId="0" xfId="1189" applyNumberFormat="1" applyFont="1" applyFill="1" applyBorder="1"/>
    <xf numFmtId="43" fontId="63" fillId="0" borderId="0" xfId="1189" applyNumberFormat="1" applyFont="1" applyFill="1" applyBorder="1"/>
    <xf numFmtId="0" fontId="73" fillId="0" borderId="0" xfId="1198" applyFont="1" applyBorder="1"/>
    <xf numFmtId="0" fontId="56" fillId="0" borderId="0" xfId="603" applyNumberFormat="1" applyFont="1"/>
    <xf numFmtId="0" fontId="66" fillId="0" borderId="0" xfId="603" applyNumberFormat="1" applyFont="1"/>
    <xf numFmtId="1" fontId="56" fillId="0" borderId="0" xfId="512" applyFont="1"/>
    <xf numFmtId="0" fontId="56" fillId="0" borderId="0" xfId="512" applyNumberFormat="1" applyFont="1" applyAlignment="1">
      <alignment horizontal="center"/>
    </xf>
    <xf numFmtId="0" fontId="56" fillId="0" borderId="0" xfId="512" applyNumberFormat="1" applyFont="1"/>
    <xf numFmtId="0" fontId="56" fillId="0" borderId="0" xfId="1198" applyFont="1" applyBorder="1"/>
    <xf numFmtId="0" fontId="56" fillId="0" borderId="0" xfId="1198" applyFont="1" applyAlignment="1">
      <alignment horizontal="left"/>
    </xf>
    <xf numFmtId="0" fontId="36" fillId="0" borderId="0" xfId="603" applyNumberFormat="1" applyFont="1" applyAlignment="1">
      <alignment horizontal="center"/>
    </xf>
    <xf numFmtId="1" fontId="74" fillId="0" borderId="0" xfId="512" applyFont="1" applyAlignment="1">
      <alignment horizontal="center"/>
    </xf>
    <xf numFmtId="173" fontId="36" fillId="0" borderId="16" xfId="586" applyNumberFormat="1" applyFont="1" applyFill="1" applyBorder="1" applyAlignment="1" applyProtection="1">
      <alignment horizontal="center"/>
    </xf>
    <xf numFmtId="0" fontId="66" fillId="0" borderId="0" xfId="603" applyNumberFormat="1" applyFont="1" applyFill="1"/>
    <xf numFmtId="177" fontId="36" fillId="0" borderId="8" xfId="586" applyNumberFormat="1" applyFont="1" applyFill="1" applyBorder="1" applyAlignment="1">
      <alignment horizontal="center"/>
    </xf>
    <xf numFmtId="173" fontId="36" fillId="0" borderId="16" xfId="586" applyNumberFormat="1" applyFont="1" applyBorder="1" applyAlignment="1" applyProtection="1">
      <alignment horizontal="center"/>
    </xf>
    <xf numFmtId="177" fontId="36" fillId="0" borderId="8" xfId="586" applyNumberFormat="1" applyFont="1" applyBorder="1" applyAlignment="1">
      <alignment horizontal="center"/>
    </xf>
    <xf numFmtId="178" fontId="36" fillId="0" borderId="17" xfId="223" applyNumberFormat="1" applyFont="1" applyFill="1" applyBorder="1"/>
    <xf numFmtId="1" fontId="56" fillId="0" borderId="0" xfId="512" applyFont="1" applyFill="1"/>
    <xf numFmtId="1" fontId="56" fillId="0" borderId="0" xfId="512" applyFont="1" applyBorder="1"/>
    <xf numFmtId="0" fontId="66" fillId="0" borderId="0" xfId="512" applyNumberFormat="1" applyFont="1" applyFill="1"/>
    <xf numFmtId="0" fontId="66" fillId="0" borderId="0" xfId="512" applyNumberFormat="1" applyFont="1" applyFill="1" applyBorder="1"/>
    <xf numFmtId="0" fontId="66" fillId="0" borderId="0" xfId="512" applyNumberFormat="1" applyFont="1"/>
    <xf numFmtId="173" fontId="36" fillId="0" borderId="18" xfId="586" applyNumberFormat="1" applyFont="1" applyBorder="1" applyAlignment="1" applyProtection="1">
      <alignment horizontal="center"/>
    </xf>
    <xf numFmtId="177" fontId="36" fillId="0" borderId="19" xfId="586" applyNumberFormat="1" applyFont="1" applyBorder="1" applyAlignment="1">
      <alignment horizontal="center"/>
    </xf>
    <xf numFmtId="178" fontId="36" fillId="0" borderId="20" xfId="223" applyNumberFormat="1" applyFont="1" applyFill="1" applyBorder="1"/>
    <xf numFmtId="0" fontId="66" fillId="0" borderId="0" xfId="512" applyNumberFormat="1" applyFont="1" applyAlignment="1">
      <alignment horizontal="center"/>
    </xf>
    <xf numFmtId="0" fontId="66" fillId="0" borderId="0" xfId="0" applyFont="1"/>
    <xf numFmtId="41" fontId="66" fillId="0" borderId="0" xfId="0" applyNumberFormat="1" applyFont="1"/>
    <xf numFmtId="0" fontId="7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6" xfId="0" applyFont="1" applyBorder="1" applyAlignment="1">
      <alignment horizontal="center"/>
    </xf>
    <xf numFmtId="0" fontId="72" fillId="0" borderId="0" xfId="0" applyFont="1"/>
    <xf numFmtId="0" fontId="72" fillId="0" borderId="8" xfId="0" applyFont="1" applyFill="1" applyBorder="1"/>
    <xf numFmtId="0" fontId="72" fillId="0" borderId="8" xfId="77" applyFont="1" applyFill="1" applyBorder="1"/>
    <xf numFmtId="0" fontId="72" fillId="0" borderId="8" xfId="0" applyFont="1" applyFill="1" applyBorder="1" applyAlignment="1" applyProtection="1">
      <alignment horizontal="left"/>
    </xf>
    <xf numFmtId="0" fontId="72" fillId="0" borderId="19" xfId="0" applyFont="1" applyFill="1" applyBorder="1"/>
    <xf numFmtId="0" fontId="63" fillId="0" borderId="4" xfId="0" applyFont="1" applyFill="1" applyBorder="1" applyAlignment="1">
      <alignment horizontal="center" vertical="center"/>
    </xf>
    <xf numFmtId="0" fontId="72" fillId="0" borderId="0" xfId="0" applyFont="1" applyFill="1"/>
    <xf numFmtId="0" fontId="63" fillId="0" borderId="7" xfId="0" applyFont="1" applyBorder="1" applyAlignment="1">
      <alignment vertical="center"/>
    </xf>
    <xf numFmtId="179" fontId="63" fillId="0" borderId="7" xfId="1197" applyNumberFormat="1" applyFont="1" applyBorder="1"/>
    <xf numFmtId="0" fontId="76" fillId="0" borderId="0" xfId="0" applyFont="1"/>
    <xf numFmtId="37" fontId="58" fillId="0" borderId="0" xfId="1" applyNumberFormat="1" applyFont="1" applyAlignment="1">
      <alignment horizontal="right"/>
    </xf>
    <xf numFmtId="179" fontId="59" fillId="0" borderId="7" xfId="1197" applyNumberFormat="1" applyFont="1" applyBorder="1"/>
    <xf numFmtId="0" fontId="70" fillId="0" borderId="8" xfId="0" applyFont="1" applyFill="1" applyBorder="1"/>
    <xf numFmtId="0" fontId="70" fillId="0" borderId="8" xfId="77" applyFont="1" applyFill="1" applyBorder="1"/>
    <xf numFmtId="0" fontId="70" fillId="0" borderId="8" xfId="0" applyFont="1" applyFill="1" applyBorder="1" applyAlignment="1" applyProtection="1">
      <alignment horizontal="left"/>
    </xf>
    <xf numFmtId="0" fontId="63" fillId="0" borderId="0" xfId="0" applyFont="1"/>
    <xf numFmtId="0" fontId="72" fillId="0" borderId="16" xfId="0" applyFont="1" applyFill="1" applyBorder="1"/>
    <xf numFmtId="0" fontId="70" fillId="0" borderId="16" xfId="0" applyFont="1" applyBorder="1"/>
    <xf numFmtId="0" fontId="72" fillId="0" borderId="16" xfId="0" applyFont="1" applyBorder="1"/>
    <xf numFmtId="37" fontId="63" fillId="0" borderId="13" xfId="514" applyNumberFormat="1" applyFont="1" applyFill="1" applyBorder="1" applyAlignment="1" applyProtection="1">
      <alignment horizontal="center" vertical="center" wrapText="1"/>
    </xf>
    <xf numFmtId="0" fontId="72" fillId="0" borderId="0" xfId="0" applyFont="1" applyBorder="1"/>
    <xf numFmtId="0" fontId="58" fillId="0" borderId="0" xfId="1199" applyFont="1"/>
    <xf numFmtId="0" fontId="59" fillId="0" borderId="0" xfId="1199" applyFont="1" applyAlignment="1">
      <alignment horizontal="center" vertical="center"/>
    </xf>
    <xf numFmtId="0" fontId="77" fillId="0" borderId="0" xfId="1199" applyFont="1" applyAlignment="1">
      <alignment horizontal="center" vertical="center"/>
    </xf>
    <xf numFmtId="0" fontId="77" fillId="0" borderId="0" xfId="1199" applyFont="1" applyFill="1" applyAlignment="1">
      <alignment horizontal="center"/>
    </xf>
    <xf numFmtId="43" fontId="58" fillId="0" borderId="0" xfId="1201" applyFont="1" applyFill="1"/>
    <xf numFmtId="0" fontId="58" fillId="0" borderId="0" xfId="1199" applyFont="1" applyFill="1"/>
    <xf numFmtId="0" fontId="58" fillId="25" borderId="0" xfId="1199" applyFont="1" applyFill="1"/>
    <xf numFmtId="0" fontId="59" fillId="0" borderId="0" xfId="1199" applyFont="1" applyBorder="1"/>
    <xf numFmtId="43" fontId="59" fillId="0" borderId="0" xfId="1199" applyNumberFormat="1" applyFont="1" applyBorder="1"/>
    <xf numFmtId="0" fontId="58" fillId="0" borderId="0" xfId="1199" applyFont="1" applyBorder="1" applyAlignment="1">
      <alignment horizontal="left"/>
    </xf>
    <xf numFmtId="0" fontId="71" fillId="0" borderId="0" xfId="1199" applyFont="1" applyAlignment="1">
      <alignment horizontal="center"/>
    </xf>
    <xf numFmtId="174" fontId="72" fillId="0" borderId="0" xfId="1201" applyNumberFormat="1" applyFont="1" applyBorder="1"/>
    <xf numFmtId="43" fontId="72" fillId="0" borderId="0" xfId="1199" applyNumberFormat="1" applyFont="1" applyBorder="1"/>
    <xf numFmtId="180" fontId="58" fillId="0" borderId="0" xfId="1199" applyNumberFormat="1" applyFont="1" applyBorder="1"/>
    <xf numFmtId="180" fontId="63" fillId="0" borderId="0" xfId="6" applyNumberFormat="1" applyFont="1" applyFill="1" applyBorder="1"/>
    <xf numFmtId="43" fontId="59" fillId="0" borderId="0" xfId="1201" applyFont="1" applyBorder="1"/>
    <xf numFmtId="180" fontId="58" fillId="0" borderId="0" xfId="1199" applyNumberFormat="1" applyFont="1"/>
    <xf numFmtId="174" fontId="71" fillId="0" borderId="0" xfId="1199" applyNumberFormat="1" applyFont="1" applyAlignment="1">
      <alignment horizontal="right"/>
    </xf>
    <xf numFmtId="0" fontId="71" fillId="0" borderId="0" xfId="1199" applyFont="1" applyAlignment="1">
      <alignment horizontal="right"/>
    </xf>
    <xf numFmtId="0" fontId="0" fillId="0" borderId="0" xfId="0"/>
    <xf numFmtId="0" fontId="56" fillId="0" borderId="0" xfId="1188" applyFont="1" applyFill="1" applyBorder="1"/>
    <xf numFmtId="0" fontId="57" fillId="0" borderId="0" xfId="1199" applyFont="1"/>
    <xf numFmtId="0" fontId="79" fillId="0" borderId="0" xfId="1199" applyFont="1" applyAlignment="1">
      <alignment horizontal="center"/>
    </xf>
    <xf numFmtId="0" fontId="64" fillId="0" borderId="16" xfId="1199" applyFont="1" applyBorder="1" applyAlignment="1">
      <alignment horizontal="center"/>
    </xf>
    <xf numFmtId="0" fontId="64" fillId="0" borderId="0" xfId="1199" applyFont="1" applyBorder="1" applyAlignment="1">
      <alignment horizontal="center"/>
    </xf>
    <xf numFmtId="0" fontId="64" fillId="0" borderId="0" xfId="1199" applyFont="1"/>
    <xf numFmtId="9" fontId="80" fillId="0" borderId="0" xfId="1200" applyFont="1" applyBorder="1" applyAlignment="1">
      <alignment horizontal="center"/>
    </xf>
    <xf numFmtId="0" fontId="76" fillId="0" borderId="4" xfId="1199" applyFont="1" applyBorder="1" applyAlignment="1">
      <alignment horizontal="center" vertical="center"/>
    </xf>
    <xf numFmtId="37" fontId="57" fillId="0" borderId="16" xfId="514" applyNumberFormat="1" applyFont="1" applyFill="1" applyBorder="1" applyAlignment="1" applyProtection="1">
      <alignment horizontal="center" vertical="center"/>
    </xf>
    <xf numFmtId="37" fontId="57" fillId="0" borderId="4" xfId="514" applyNumberFormat="1" applyFont="1" applyFill="1" applyBorder="1" applyAlignment="1" applyProtection="1">
      <alignment horizontal="center" vertical="center" wrapText="1"/>
    </xf>
    <xf numFmtId="0" fontId="76" fillId="0" borderId="4" xfId="1199" applyFont="1" applyBorder="1" applyAlignment="1">
      <alignment horizontal="center" vertical="center" wrapText="1"/>
    </xf>
    <xf numFmtId="0" fontId="76" fillId="0" borderId="0" xfId="1199" applyFont="1" applyBorder="1" applyAlignment="1">
      <alignment horizontal="center" vertical="center" wrapText="1"/>
    </xf>
    <xf numFmtId="0" fontId="76" fillId="0" borderId="17" xfId="1199" applyFont="1" applyBorder="1" applyAlignment="1">
      <alignment horizontal="center" vertical="center"/>
    </xf>
    <xf numFmtId="0" fontId="76" fillId="0" borderId="4" xfId="1199" applyFont="1" applyFill="1" applyBorder="1" applyAlignment="1">
      <alignment horizontal="center" vertical="center" wrapText="1"/>
    </xf>
    <xf numFmtId="0" fontId="76" fillId="0" borderId="0" xfId="1199" applyFont="1" applyAlignment="1">
      <alignment horizontal="center" vertical="center"/>
    </xf>
    <xf numFmtId="3" fontId="56" fillId="0" borderId="16" xfId="564" applyNumberFormat="1" applyFont="1" applyFill="1" applyBorder="1"/>
    <xf numFmtId="0" fontId="64" fillId="0" borderId="16" xfId="1199" applyFont="1" applyFill="1" applyBorder="1" applyAlignment="1">
      <alignment horizontal="center"/>
    </xf>
    <xf numFmtId="0" fontId="64" fillId="0" borderId="0" xfId="1199" applyFont="1" applyFill="1" applyBorder="1" applyAlignment="1">
      <alignment horizontal="center"/>
    </xf>
    <xf numFmtId="174" fontId="64" fillId="0" borderId="0" xfId="1199" applyNumberFormat="1" applyFont="1" applyFill="1"/>
    <xf numFmtId="0" fontId="81" fillId="0" borderId="16" xfId="1199" applyFont="1" applyBorder="1"/>
    <xf numFmtId="0" fontId="64" fillId="0" borderId="0" xfId="1199" applyFont="1" applyBorder="1"/>
    <xf numFmtId="0" fontId="64" fillId="0" borderId="8" xfId="1199" applyFont="1" applyBorder="1" applyAlignment="1">
      <alignment horizontal="center"/>
    </xf>
    <xf numFmtId="0" fontId="73" fillId="0" borderId="16" xfId="0" applyFont="1" applyBorder="1"/>
    <xf numFmtId="0" fontId="64" fillId="0" borderId="18" xfId="1199" applyFont="1" applyFill="1" applyBorder="1" applyAlignment="1">
      <alignment horizontal="center"/>
    </xf>
    <xf numFmtId="174" fontId="64" fillId="0" borderId="0" xfId="420" applyNumberFormat="1" applyFont="1" applyFill="1" applyBorder="1"/>
    <xf numFmtId="0" fontId="76" fillId="0" borderId="6" xfId="1199" applyFont="1" applyBorder="1"/>
    <xf numFmtId="37" fontId="63" fillId="0" borderId="4" xfId="514" applyNumberFormat="1" applyFont="1" applyFill="1" applyBorder="1" applyAlignment="1" applyProtection="1">
      <alignment horizontal="center" vertical="center" wrapText="1"/>
    </xf>
    <xf numFmtId="37" fontId="57" fillId="0" borderId="17" xfId="514" applyNumberFormat="1" applyFont="1" applyFill="1" applyBorder="1" applyAlignment="1" applyProtection="1">
      <alignment horizontal="center" vertical="center"/>
    </xf>
    <xf numFmtId="3" fontId="56" fillId="0" borderId="17" xfId="564" applyNumberFormat="1" applyFont="1" applyFill="1" applyBorder="1"/>
    <xf numFmtId="0" fontId="73" fillId="0" borderId="16" xfId="1199" applyFont="1" applyFill="1" applyBorder="1"/>
    <xf numFmtId="0" fontId="73" fillId="0" borderId="16" xfId="0" applyFont="1" applyFill="1" applyBorder="1"/>
    <xf numFmtId="0" fontId="56" fillId="0" borderId="16" xfId="77" applyFont="1" applyFill="1" applyBorder="1"/>
    <xf numFmtId="0" fontId="73" fillId="0" borderId="16" xfId="0" applyFont="1" applyFill="1" applyBorder="1" applyAlignment="1" applyProtection="1">
      <alignment horizontal="left"/>
    </xf>
    <xf numFmtId="0" fontId="56" fillId="0" borderId="16" xfId="1199" applyFont="1" applyFill="1" applyBorder="1"/>
    <xf numFmtId="0" fontId="56" fillId="0" borderId="16" xfId="0" applyFont="1" applyFill="1" applyBorder="1"/>
    <xf numFmtId="0" fontId="56" fillId="0" borderId="18" xfId="0" applyFont="1" applyFill="1" applyBorder="1"/>
    <xf numFmtId="0" fontId="58" fillId="0" borderId="0" xfId="0" applyFont="1" applyAlignment="1">
      <alignment wrapText="1"/>
    </xf>
    <xf numFmtId="5" fontId="76" fillId="0" borderId="6" xfId="1199" applyNumberFormat="1" applyFont="1" applyBorder="1"/>
    <xf numFmtId="5" fontId="58" fillId="0" borderId="0" xfId="1199" applyNumberFormat="1" applyFont="1"/>
    <xf numFmtId="0" fontId="59" fillId="0" borderId="21" xfId="0" pivotButton="1" applyFont="1" applyBorder="1" applyAlignment="1">
      <alignment horizontal="center"/>
    </xf>
    <xf numFmtId="41" fontId="59" fillId="0" borderId="21" xfId="0" applyNumberFormat="1" applyFont="1" applyBorder="1" applyAlignment="1">
      <alignment horizontal="center" wrapText="1"/>
    </xf>
    <xf numFmtId="3" fontId="56" fillId="0" borderId="16" xfId="564" applyNumberFormat="1" applyFont="1" applyFill="1" applyBorder="1" applyAlignment="1">
      <alignment horizontal="right"/>
    </xf>
    <xf numFmtId="174" fontId="56" fillId="0" borderId="16" xfId="1201" applyNumberFormat="1" applyFont="1" applyBorder="1" applyAlignment="1">
      <alignment horizontal="right"/>
    </xf>
    <xf numFmtId="3" fontId="56" fillId="0" borderId="18" xfId="564" applyNumberFormat="1" applyFont="1" applyFill="1" applyBorder="1" applyAlignment="1">
      <alignment horizontal="right"/>
    </xf>
    <xf numFmtId="174" fontId="56" fillId="0" borderId="16" xfId="1" applyNumberFormat="1" applyFont="1" applyFill="1" applyBorder="1" applyAlignment="1">
      <alignment horizontal="right"/>
    </xf>
    <xf numFmtId="174" fontId="64" fillId="0" borderId="0" xfId="420" applyNumberFormat="1" applyFont="1" applyFill="1" applyBorder="1" applyAlignment="1">
      <alignment horizontal="right"/>
    </xf>
    <xf numFmtId="174" fontId="64" fillId="0" borderId="8" xfId="1201" applyNumberFormat="1" applyFont="1" applyFill="1" applyBorder="1" applyAlignment="1">
      <alignment horizontal="right"/>
    </xf>
    <xf numFmtId="174" fontId="64" fillId="0" borderId="0" xfId="1201" applyNumberFormat="1" applyFont="1" applyFill="1" applyBorder="1" applyAlignment="1">
      <alignment horizontal="right"/>
    </xf>
    <xf numFmtId="174" fontId="64" fillId="0" borderId="17" xfId="1199" applyNumberFormat="1" applyFont="1" applyFill="1" applyBorder="1" applyAlignment="1">
      <alignment horizontal="right"/>
    </xf>
    <xf numFmtId="0" fontId="64" fillId="0" borderId="8" xfId="1199" applyFont="1" applyBorder="1" applyAlignment="1">
      <alignment horizontal="right"/>
    </xf>
    <xf numFmtId="0" fontId="64" fillId="0" borderId="0" xfId="1199" applyFont="1" applyBorder="1" applyAlignment="1">
      <alignment horizontal="right"/>
    </xf>
    <xf numFmtId="174" fontId="56" fillId="0" borderId="17" xfId="1201" applyNumberFormat="1" applyFont="1" applyBorder="1" applyAlignment="1">
      <alignment horizontal="right"/>
    </xf>
    <xf numFmtId="174" fontId="64" fillId="0" borderId="19" xfId="1201" applyNumberFormat="1" applyFont="1" applyFill="1" applyBorder="1" applyAlignment="1">
      <alignment horizontal="right"/>
    </xf>
    <xf numFmtId="174" fontId="64" fillId="0" borderId="7" xfId="1201" applyNumberFormat="1" applyFont="1" applyFill="1" applyBorder="1" applyAlignment="1">
      <alignment horizontal="right"/>
    </xf>
    <xf numFmtId="174" fontId="64" fillId="0" borderId="20" xfId="1199" applyNumberFormat="1" applyFont="1" applyFill="1" applyBorder="1" applyAlignment="1">
      <alignment horizontal="right"/>
    </xf>
    <xf numFmtId="174" fontId="64" fillId="0" borderId="8" xfId="1" applyNumberFormat="1" applyFont="1" applyFill="1" applyBorder="1" applyAlignment="1">
      <alignment horizontal="right"/>
    </xf>
    <xf numFmtId="174" fontId="64" fillId="0" borderId="0" xfId="1" applyNumberFormat="1" applyFont="1" applyFill="1" applyBorder="1" applyAlignment="1">
      <alignment horizontal="right"/>
    </xf>
    <xf numFmtId="174" fontId="64" fillId="0" borderId="17" xfId="1" applyNumberFormat="1" applyFont="1" applyFill="1" applyBorder="1" applyAlignment="1">
      <alignment horizontal="right"/>
    </xf>
    <xf numFmtId="174" fontId="64" fillId="0" borderId="0" xfId="1201" applyNumberFormat="1" applyFont="1" applyFill="1" applyAlignment="1">
      <alignment horizontal="right"/>
    </xf>
    <xf numFmtId="174" fontId="64" fillId="0" borderId="0" xfId="1199" applyNumberFormat="1" applyFont="1" applyFill="1" applyAlignment="1">
      <alignment horizontal="right"/>
    </xf>
    <xf numFmtId="174" fontId="56" fillId="0" borderId="8" xfId="1199" applyNumberFormat="1" applyFont="1" applyBorder="1" applyAlignment="1">
      <alignment horizontal="right"/>
    </xf>
    <xf numFmtId="43" fontId="64" fillId="0" borderId="8" xfId="1201" applyFont="1" applyBorder="1" applyAlignment="1">
      <alignment horizontal="right"/>
    </xf>
    <xf numFmtId="174" fontId="56" fillId="0" borderId="19" xfId="1199" applyNumberFormat="1" applyFont="1" applyBorder="1" applyAlignment="1">
      <alignment horizontal="right"/>
    </xf>
    <xf numFmtId="174" fontId="56" fillId="0" borderId="8" xfId="1" applyNumberFormat="1" applyFont="1" applyBorder="1" applyAlignment="1">
      <alignment horizontal="right"/>
    </xf>
    <xf numFmtId="174" fontId="56" fillId="0" borderId="0" xfId="1199" applyNumberFormat="1" applyFont="1" applyFill="1" applyBorder="1" applyAlignment="1">
      <alignment horizontal="right"/>
    </xf>
    <xf numFmtId="174" fontId="64" fillId="0" borderId="16" xfId="1199" applyNumberFormat="1" applyFont="1" applyFill="1" applyBorder="1" applyAlignment="1">
      <alignment horizontal="right"/>
    </xf>
    <xf numFmtId="174" fontId="64" fillId="0" borderId="16" xfId="1201" applyNumberFormat="1" applyFont="1" applyFill="1" applyBorder="1" applyAlignment="1">
      <alignment horizontal="right"/>
    </xf>
    <xf numFmtId="174" fontId="64" fillId="0" borderId="16" xfId="1201" applyNumberFormat="1" applyFont="1" applyBorder="1" applyAlignment="1">
      <alignment horizontal="right"/>
    </xf>
    <xf numFmtId="174" fontId="64" fillId="0" borderId="18" xfId="1199" applyNumberFormat="1" applyFont="1" applyFill="1" applyBorder="1" applyAlignment="1">
      <alignment horizontal="right"/>
    </xf>
    <xf numFmtId="174" fontId="64" fillId="0" borderId="18" xfId="1201" applyNumberFormat="1" applyFont="1" applyFill="1" applyBorder="1" applyAlignment="1">
      <alignment horizontal="right"/>
    </xf>
    <xf numFmtId="174" fontId="64" fillId="0" borderId="16" xfId="1" applyNumberFormat="1" applyFont="1" applyFill="1" applyBorder="1" applyAlignment="1">
      <alignment horizontal="right"/>
    </xf>
    <xf numFmtId="0" fontId="64" fillId="0" borderId="0" xfId="1199" applyFont="1" applyFill="1" applyAlignment="1">
      <alignment horizontal="right"/>
    </xf>
    <xf numFmtId="0" fontId="58" fillId="0" borderId="0" xfId="0" applyFont="1" applyAlignment="1">
      <alignment horizontal="left" vertical="top"/>
    </xf>
    <xf numFmtId="174" fontId="72" fillId="0" borderId="8" xfId="564" applyNumberFormat="1" applyFont="1" applyFill="1" applyBorder="1" applyAlignment="1">
      <alignment horizontal="right"/>
    </xf>
    <xf numFmtId="174" fontId="72" fillId="0" borderId="17" xfId="0" applyNumberFormat="1" applyFont="1" applyFill="1" applyBorder="1" applyAlignment="1">
      <alignment horizontal="right"/>
    </xf>
    <xf numFmtId="174" fontId="72" fillId="0" borderId="8" xfId="1" applyNumberFormat="1" applyFont="1" applyBorder="1" applyAlignment="1">
      <alignment horizontal="right"/>
    </xf>
    <xf numFmtId="174" fontId="72" fillId="0" borderId="17" xfId="1" applyNumberFormat="1" applyFont="1" applyBorder="1" applyAlignment="1">
      <alignment horizontal="right"/>
    </xf>
    <xf numFmtId="174" fontId="72" fillId="0" borderId="0" xfId="420" applyNumberFormat="1" applyFont="1" applyFill="1" applyBorder="1" applyAlignment="1">
      <alignment horizontal="right"/>
    </xf>
    <xf numFmtId="174" fontId="72" fillId="0" borderId="0" xfId="0" applyNumberFormat="1" applyFont="1" applyFill="1" applyAlignment="1">
      <alignment horizontal="right"/>
    </xf>
    <xf numFmtId="174" fontId="72" fillId="0" borderId="0" xfId="0" applyNumberFormat="1" applyFont="1" applyBorder="1" applyAlignment="1">
      <alignment horizontal="right"/>
    </xf>
    <xf numFmtId="37" fontId="72" fillId="0" borderId="8" xfId="564" applyNumberFormat="1" applyFont="1" applyFill="1" applyBorder="1" applyAlignment="1">
      <alignment horizontal="right"/>
    </xf>
    <xf numFmtId="37" fontId="72" fillId="0" borderId="17" xfId="0" applyNumberFormat="1" applyFont="1" applyFill="1" applyBorder="1" applyAlignment="1">
      <alignment horizontal="right"/>
    </xf>
    <xf numFmtId="37" fontId="72" fillId="0" borderId="8" xfId="1" applyNumberFormat="1" applyFont="1" applyBorder="1" applyAlignment="1">
      <alignment horizontal="right"/>
    </xf>
    <xf numFmtId="37" fontId="72" fillId="0" borderId="17" xfId="1" applyNumberFormat="1" applyFont="1" applyBorder="1" applyAlignment="1">
      <alignment horizontal="right"/>
    </xf>
    <xf numFmtId="37" fontId="72" fillId="0" borderId="0" xfId="1" applyNumberFormat="1" applyFont="1" applyBorder="1" applyAlignment="1">
      <alignment horizontal="right"/>
    </xf>
    <xf numFmtId="37" fontId="72" fillId="0" borderId="0" xfId="564" applyNumberFormat="1" applyFont="1" applyFill="1" applyBorder="1" applyAlignment="1">
      <alignment horizontal="right"/>
    </xf>
    <xf numFmtId="37" fontId="72" fillId="0" borderId="0" xfId="0" applyNumberFormat="1" applyFont="1" applyAlignment="1">
      <alignment horizontal="right"/>
    </xf>
    <xf numFmtId="37" fontId="72" fillId="0" borderId="17" xfId="0" applyNumberFormat="1" applyFont="1" applyBorder="1" applyAlignment="1">
      <alignment horizontal="right"/>
    </xf>
    <xf numFmtId="37" fontId="72" fillId="0" borderId="0" xfId="0" applyNumberFormat="1" applyFont="1" applyBorder="1" applyAlignment="1">
      <alignment horizontal="right"/>
    </xf>
    <xf numFmtId="37" fontId="72" fillId="0" borderId="19" xfId="564" applyNumberFormat="1" applyFont="1" applyFill="1" applyBorder="1" applyAlignment="1">
      <alignment horizontal="right"/>
    </xf>
    <xf numFmtId="37" fontId="72" fillId="0" borderId="20" xfId="0" applyNumberFormat="1" applyFont="1" applyFill="1" applyBorder="1" applyAlignment="1">
      <alignment horizontal="right"/>
    </xf>
    <xf numFmtId="37" fontId="72" fillId="0" borderId="7" xfId="1" applyNumberFormat="1" applyFont="1" applyBorder="1" applyAlignment="1">
      <alignment horizontal="right"/>
    </xf>
    <xf numFmtId="37" fontId="72" fillId="0" borderId="20" xfId="1" applyNumberFormat="1" applyFont="1" applyBorder="1" applyAlignment="1">
      <alignment horizontal="right"/>
    </xf>
    <xf numFmtId="174" fontId="72" fillId="0" borderId="0" xfId="0" applyNumberFormat="1" applyFont="1" applyAlignment="1">
      <alignment horizontal="right"/>
    </xf>
    <xf numFmtId="37" fontId="72" fillId="0" borderId="19" xfId="1" applyNumberFormat="1" applyFont="1" applyBorder="1" applyAlignment="1">
      <alignment horizontal="right"/>
    </xf>
    <xf numFmtId="37" fontId="36" fillId="0" borderId="13" xfId="586" applyNumberFormat="1" applyFont="1" applyFill="1" applyBorder="1" applyAlignment="1" applyProtection="1">
      <alignment horizontal="center"/>
    </xf>
    <xf numFmtId="37" fontId="36" fillId="0" borderId="14" xfId="586" applyNumberFormat="1" applyFont="1" applyFill="1" applyBorder="1" applyAlignment="1" applyProtection="1">
      <alignment horizontal="center"/>
    </xf>
    <xf numFmtId="176" fontId="36" fillId="0" borderId="15" xfId="586" applyNumberFormat="1" applyFont="1" applyFill="1" applyBorder="1" applyAlignment="1" applyProtection="1">
      <alignment horizontal="center"/>
    </xf>
    <xf numFmtId="1" fontId="36" fillId="0" borderId="16" xfId="514" applyFont="1" applyFill="1" applyBorder="1" applyAlignment="1">
      <alignment horizontal="center"/>
    </xf>
    <xf numFmtId="37" fontId="36" fillId="0" borderId="8" xfId="586" applyNumberFormat="1" applyFont="1" applyFill="1" applyBorder="1" applyAlignment="1" applyProtection="1">
      <alignment horizontal="center"/>
    </xf>
    <xf numFmtId="176" fontId="36" fillId="0" borderId="17" xfId="586" applyNumberFormat="1" applyFont="1" applyFill="1" applyBorder="1" applyAlignment="1" applyProtection="1">
      <alignment horizontal="center"/>
    </xf>
    <xf numFmtId="37" fontId="36" fillId="0" borderId="18" xfId="586" applyNumberFormat="1" applyFont="1" applyFill="1" applyBorder="1" applyAlignment="1" applyProtection="1">
      <alignment horizontal="center"/>
    </xf>
    <xf numFmtId="37" fontId="36" fillId="0" borderId="19" xfId="586" applyNumberFormat="1" applyFont="1" applyFill="1" applyBorder="1" applyAlignment="1" applyProtection="1">
      <alignment horizontal="center"/>
    </xf>
    <xf numFmtId="0" fontId="56" fillId="0" borderId="0" xfId="603" applyNumberFormat="1" applyFont="1" applyAlignment="1">
      <alignment horizontal="center"/>
    </xf>
    <xf numFmtId="0" fontId="36" fillId="0" borderId="0" xfId="603" applyNumberFormat="1" applyFont="1"/>
    <xf numFmtId="0" fontId="36" fillId="0" borderId="0" xfId="512" applyNumberFormat="1" applyFont="1"/>
    <xf numFmtId="0" fontId="36" fillId="0" borderId="0" xfId="603" applyNumberFormat="1" applyFont="1" applyFill="1" applyAlignment="1">
      <alignment horizontal="center"/>
    </xf>
    <xf numFmtId="0" fontId="36" fillId="0" borderId="0" xfId="603" applyNumberFormat="1" applyFont="1" applyFill="1"/>
    <xf numFmtId="0" fontId="36" fillId="0" borderId="7" xfId="603" applyNumberFormat="1" applyFont="1" applyFill="1" applyBorder="1"/>
    <xf numFmtId="176" fontId="36" fillId="0" borderId="20" xfId="586" quotePrefix="1" applyNumberFormat="1" applyFont="1" applyFill="1" applyBorder="1" applyAlignment="1" applyProtection="1">
      <alignment horizontal="center"/>
      <protection locked="0"/>
    </xf>
    <xf numFmtId="37" fontId="58" fillId="0" borderId="0" xfId="0" applyNumberFormat="1" applyFont="1" applyAlignment="1">
      <alignment horizontal="right"/>
    </xf>
    <xf numFmtId="5" fontId="63" fillId="0" borderId="0" xfId="1971" applyNumberFormat="1" applyFont="1" applyFill="1" applyBorder="1" applyAlignment="1">
      <alignment horizontal="right"/>
    </xf>
    <xf numFmtId="181" fontId="58" fillId="0" borderId="0" xfId="1" applyNumberFormat="1" applyFont="1" applyAlignment="1">
      <alignment horizontal="right"/>
    </xf>
    <xf numFmtId="42" fontId="59" fillId="0" borderId="6" xfId="1" applyNumberFormat="1" applyFont="1" applyBorder="1" applyAlignment="1">
      <alignment horizontal="right"/>
    </xf>
    <xf numFmtId="180" fontId="58" fillId="0" borderId="0" xfId="1971" applyNumberFormat="1" applyFont="1"/>
    <xf numFmtId="180" fontId="63" fillId="0" borderId="6" xfId="1971" applyNumberFormat="1" applyFont="1" applyFill="1" applyBorder="1" applyAlignment="1">
      <alignment horizontal="right"/>
    </xf>
    <xf numFmtId="180" fontId="58" fillId="0" borderId="0" xfId="1971" applyNumberFormat="1" applyFont="1" applyAlignment="1">
      <alignment horizontal="right"/>
    </xf>
    <xf numFmtId="180" fontId="72" fillId="0" borderId="14" xfId="1971" applyNumberFormat="1" applyFont="1" applyFill="1" applyBorder="1" applyAlignment="1">
      <alignment horizontal="right"/>
    </xf>
    <xf numFmtId="180" fontId="72" fillId="0" borderId="15" xfId="1971" applyNumberFormat="1" applyFont="1" applyFill="1" applyBorder="1" applyAlignment="1">
      <alignment horizontal="right"/>
    </xf>
    <xf numFmtId="180" fontId="72" fillId="0" borderId="14" xfId="1971" applyNumberFormat="1" applyFont="1" applyBorder="1" applyAlignment="1">
      <alignment horizontal="right"/>
    </xf>
    <xf numFmtId="180" fontId="72" fillId="0" borderId="15" xfId="1971" applyNumberFormat="1" applyFont="1" applyBorder="1" applyAlignment="1">
      <alignment horizontal="right"/>
    </xf>
    <xf numFmtId="180" fontId="63" fillId="0" borderId="6" xfId="1971" applyNumberFormat="1" applyFont="1" applyBorder="1" applyAlignment="1">
      <alignment horizontal="right"/>
    </xf>
    <xf numFmtId="180" fontId="72" fillId="0" borderId="0" xfId="1971" applyNumberFormat="1" applyFont="1"/>
    <xf numFmtId="180" fontId="56" fillId="0" borderId="16" xfId="1971" applyNumberFormat="1" applyFont="1" applyFill="1" applyBorder="1" applyAlignment="1">
      <alignment horizontal="right"/>
    </xf>
    <xf numFmtId="180" fontId="64" fillId="0" borderId="8" xfId="1971" applyNumberFormat="1" applyFont="1" applyFill="1" applyBorder="1" applyAlignment="1">
      <alignment horizontal="right"/>
    </xf>
    <xf numFmtId="180" fontId="64" fillId="0" borderId="0" xfId="1971" applyNumberFormat="1" applyFont="1" applyFill="1" applyBorder="1" applyAlignment="1">
      <alignment horizontal="right"/>
    </xf>
    <xf numFmtId="180" fontId="64" fillId="0" borderId="17" xfId="1971" applyNumberFormat="1" applyFont="1" applyFill="1" applyBorder="1" applyAlignment="1">
      <alignment horizontal="right"/>
    </xf>
    <xf numFmtId="180" fontId="56" fillId="0" borderId="14" xfId="1971" applyNumberFormat="1" applyFont="1" applyBorder="1" applyAlignment="1">
      <alignment horizontal="right"/>
    </xf>
    <xf numFmtId="180" fontId="64" fillId="0" borderId="15" xfId="1971" applyNumberFormat="1" applyFont="1" applyFill="1" applyBorder="1" applyAlignment="1">
      <alignment horizontal="right"/>
    </xf>
    <xf numFmtId="180" fontId="64" fillId="0" borderId="16" xfId="1971" applyNumberFormat="1" applyFont="1" applyFill="1" applyBorder="1" applyAlignment="1">
      <alignment horizontal="right"/>
    </xf>
    <xf numFmtId="180" fontId="76" fillId="0" borderId="6" xfId="1971" applyNumberFormat="1" applyFont="1" applyBorder="1" applyAlignment="1">
      <alignment horizontal="right"/>
    </xf>
    <xf numFmtId="180" fontId="59" fillId="0" borderId="6" xfId="1971" applyNumberFormat="1" applyFont="1" applyBorder="1" applyAlignment="1">
      <alignment horizontal="right"/>
    </xf>
    <xf numFmtId="0" fontId="61" fillId="0" borderId="0" xfId="0" applyFont="1" applyAlignment="1">
      <alignment horizontal="left"/>
    </xf>
    <xf numFmtId="0" fontId="83" fillId="0" borderId="0" xfId="0" applyFont="1"/>
    <xf numFmtId="0" fontId="64" fillId="0" borderId="0" xfId="0" quotePrefix="1" applyFont="1"/>
    <xf numFmtId="0" fontId="64" fillId="0" borderId="0" xfId="0" applyFont="1"/>
    <xf numFmtId="37" fontId="58" fillId="0" borderId="0" xfId="0" applyNumberFormat="1" applyFont="1" applyBorder="1"/>
    <xf numFmtId="0" fontId="0" fillId="0" borderId="0" xfId="0" applyFill="1"/>
    <xf numFmtId="0" fontId="67" fillId="0" borderId="0" xfId="1188" applyFont="1" applyFill="1" applyAlignment="1">
      <alignment horizontal="center" wrapText="1"/>
    </xf>
    <xf numFmtId="180" fontId="72" fillId="0" borderId="0" xfId="1971" applyNumberFormat="1" applyFont="1" applyFill="1" applyAlignment="1">
      <alignment horizontal="right"/>
    </xf>
    <xf numFmtId="180" fontId="58" fillId="0" borderId="0" xfId="1971" applyNumberFormat="1" applyFont="1" applyFill="1" applyAlignment="1">
      <alignment horizontal="right"/>
    </xf>
    <xf numFmtId="180" fontId="58" fillId="0" borderId="0" xfId="1971" applyNumberFormat="1" applyFont="1" applyFill="1" applyBorder="1" applyAlignment="1">
      <alignment horizontal="right"/>
    </xf>
    <xf numFmtId="37" fontId="72" fillId="0" borderId="0" xfId="1" applyNumberFormat="1" applyFont="1" applyFill="1" applyAlignment="1">
      <alignment horizontal="right"/>
    </xf>
    <xf numFmtId="37" fontId="58" fillId="0" borderId="0" xfId="1" applyNumberFormat="1" applyFont="1" applyFill="1" applyAlignment="1">
      <alignment horizontal="right"/>
    </xf>
    <xf numFmtId="37" fontId="58" fillId="0" borderId="0" xfId="1" applyNumberFormat="1" applyFont="1" applyFill="1" applyBorder="1" applyAlignment="1">
      <alignment horizontal="right"/>
    </xf>
    <xf numFmtId="43" fontId="84" fillId="0" borderId="0" xfId="1" applyFont="1" applyAlignment="1">
      <alignment horizontal="center"/>
    </xf>
    <xf numFmtId="181" fontId="58" fillId="0" borderId="0" xfId="1" applyNumberFormat="1" applyFont="1" applyFill="1" applyAlignment="1">
      <alignment horizontal="right"/>
    </xf>
    <xf numFmtId="182" fontId="59" fillId="0" borderId="6" xfId="1" applyNumberFormat="1" applyFont="1" applyBorder="1" applyAlignment="1">
      <alignment horizontal="right"/>
    </xf>
    <xf numFmtId="0" fontId="58" fillId="0" borderId="0" xfId="0" applyFont="1" applyFill="1"/>
    <xf numFmtId="0" fontId="84" fillId="0" borderId="14" xfId="0" applyFont="1" applyBorder="1" applyAlignment="1">
      <alignment horizontal="center"/>
    </xf>
    <xf numFmtId="43" fontId="84" fillId="0" borderId="22" xfId="1" applyFont="1" applyBorder="1" applyAlignment="1">
      <alignment horizontal="center"/>
    </xf>
    <xf numFmtId="180" fontId="84" fillId="0" borderId="22" xfId="1971" applyNumberFormat="1" applyFont="1" applyBorder="1" applyAlignment="1">
      <alignment horizontal="center"/>
    </xf>
    <xf numFmtId="180" fontId="84" fillId="0" borderId="15" xfId="1971" applyNumberFormat="1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43" fontId="84" fillId="0" borderId="7" xfId="1" applyFont="1" applyBorder="1" applyAlignment="1">
      <alignment horizontal="center"/>
    </xf>
    <xf numFmtId="180" fontId="72" fillId="0" borderId="7" xfId="1971" applyNumberFormat="1" applyFont="1" applyBorder="1"/>
    <xf numFmtId="180" fontId="72" fillId="0" borderId="20" xfId="1971" applyNumberFormat="1" applyFont="1" applyBorder="1"/>
    <xf numFmtId="0" fontId="85" fillId="0" borderId="0" xfId="0" applyFont="1" applyAlignment="1">
      <alignment horizontal="center"/>
    </xf>
    <xf numFmtId="174" fontId="85" fillId="0" borderId="0" xfId="1" applyNumberFormat="1" applyFont="1"/>
    <xf numFmtId="174" fontId="0" fillId="0" borderId="0" xfId="0" applyNumberFormat="1"/>
    <xf numFmtId="0" fontId="64" fillId="0" borderId="0" xfId="0" applyFont="1" applyAlignment="1">
      <alignment horizontal="left" wrapText="1"/>
    </xf>
    <xf numFmtId="0" fontId="64" fillId="0" borderId="0" xfId="0" applyFont="1" applyFill="1" applyAlignment="1">
      <alignment horizontal="left" wrapText="1"/>
    </xf>
    <xf numFmtId="0" fontId="63" fillId="0" borderId="10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56" fillId="0" borderId="0" xfId="603" applyNumberFormat="1" applyFont="1" applyAlignment="1">
      <alignment horizontal="center"/>
    </xf>
    <xf numFmtId="0" fontId="82" fillId="0" borderId="0" xfId="603" applyNumberFormat="1" applyFont="1" applyFill="1" applyAlignment="1">
      <alignment horizontal="center"/>
    </xf>
    <xf numFmtId="0" fontId="64" fillId="0" borderId="10" xfId="1199" applyFont="1" applyBorder="1" applyAlignment="1">
      <alignment horizontal="center"/>
    </xf>
    <xf numFmtId="0" fontId="64" fillId="0" borderId="12" xfId="1199" applyFont="1" applyBorder="1" applyAlignment="1">
      <alignment horizontal="center"/>
    </xf>
    <xf numFmtId="0" fontId="64" fillId="0" borderId="11" xfId="1199" applyFont="1" applyBorder="1" applyAlignment="1">
      <alignment horizontal="center"/>
    </xf>
    <xf numFmtId="0" fontId="56" fillId="0" borderId="10" xfId="1199" applyFont="1" applyBorder="1" applyAlignment="1">
      <alignment horizontal="center"/>
    </xf>
    <xf numFmtId="0" fontId="56" fillId="0" borderId="11" xfId="1199" applyFont="1" applyBorder="1" applyAlignment="1">
      <alignment horizontal="center"/>
    </xf>
    <xf numFmtId="0" fontId="56" fillId="0" borderId="12" xfId="1199" applyFont="1" applyBorder="1" applyAlignment="1">
      <alignment horizontal="center"/>
    </xf>
    <xf numFmtId="0" fontId="59" fillId="0" borderId="0" xfId="0" applyFont="1" applyAlignment="1">
      <alignment horizontal="center" wrapText="1"/>
    </xf>
    <xf numFmtId="0" fontId="75" fillId="0" borderId="0" xfId="0" applyFont="1"/>
    <xf numFmtId="41" fontId="75" fillId="0" borderId="0" xfId="0" applyNumberFormat="1" applyFont="1"/>
    <xf numFmtId="0" fontId="59" fillId="0" borderId="0" xfId="1199" applyFont="1"/>
    <xf numFmtId="0" fontId="75" fillId="0" borderId="0" xfId="512" applyNumberFormat="1" applyFont="1" applyAlignment="1">
      <alignment horizontal="center"/>
    </xf>
    <xf numFmtId="0" fontId="75" fillId="0" borderId="0" xfId="512" applyNumberFormat="1" applyFont="1"/>
    <xf numFmtId="1" fontId="57" fillId="0" borderId="0" xfId="512" applyFont="1"/>
    <xf numFmtId="0" fontId="86" fillId="0" borderId="0" xfId="0" applyFont="1"/>
    <xf numFmtId="0" fontId="75" fillId="0" borderId="0" xfId="512" applyNumberFormat="1" applyFont="1" applyAlignment="1">
      <alignment horizontal="left"/>
    </xf>
  </cellXfs>
  <cellStyles count="4214">
    <cellStyle name="_x0013_" xfId="13"/>
    <cellStyle name="_x0013_ 2" xfId="14"/>
    <cellStyle name="??_HB_diagram-HHH" xfId="15"/>
    <cellStyle name="_x0013__Ocotillo" xfId="16"/>
    <cellStyle name="Bad 2" xfId="17"/>
    <cellStyle name="Check Cell 2" xfId="18"/>
    <cellStyle name="Check Cell 3" xfId="19"/>
    <cellStyle name="Check Cell 3 2" xfId="20"/>
    <cellStyle name="Check Cell 3 3" xfId="21"/>
    <cellStyle name="Comma" xfId="1" builtinId="3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[0] 2" xfId="864"/>
    <cellStyle name="Comma [0] 2 2" xfId="865"/>
    <cellStyle name="Comma [0] 2 2 2" xfId="1340"/>
    <cellStyle name="Comma [0] 2 2 2 2" xfId="1849"/>
    <cellStyle name="Comma [0] 2 2 2 2 2" xfId="3490"/>
    <cellStyle name="Comma [0] 2 2 2 3" xfId="2573"/>
    <cellStyle name="Comma [0] 2 2 2 3 2" xfId="3905"/>
    <cellStyle name="Comma [0] 2 2 2 4" xfId="2986"/>
    <cellStyle name="Comma [0] 2 2 3" xfId="1596"/>
    <cellStyle name="Comma [0] 2 2 3 2" xfId="3237"/>
    <cellStyle name="Comma [0] 2 2 4" xfId="2129"/>
    <cellStyle name="Comma [0] 2 2 4 2" xfId="3770"/>
    <cellStyle name="Comma [0] 2 2 5" xfId="2439"/>
    <cellStyle name="Comma [0] 2 2 5 2" xfId="3906"/>
    <cellStyle name="Comma [0] 2 2 6" xfId="2715"/>
    <cellStyle name="Comma [0] 2 3" xfId="1339"/>
    <cellStyle name="Comma [0] 2 3 2" xfId="1848"/>
    <cellStyle name="Comma [0] 2 3 2 2" xfId="3489"/>
    <cellStyle name="Comma [0] 2 3 3" xfId="2572"/>
    <cellStyle name="Comma [0] 2 3 3 2" xfId="3907"/>
    <cellStyle name="Comma [0] 2 3 4" xfId="2985"/>
    <cellStyle name="Comma [0] 2 4" xfId="1595"/>
    <cellStyle name="Comma [0] 2 4 2" xfId="3236"/>
    <cellStyle name="Comma [0] 2 5" xfId="2128"/>
    <cellStyle name="Comma [0] 2 5 2" xfId="3769"/>
    <cellStyle name="Comma [0] 2 6" xfId="2438"/>
    <cellStyle name="Comma [0] 2 6 2" xfId="3908"/>
    <cellStyle name="Comma [0] 2 7" xfId="2714"/>
    <cellStyle name="Comma 10" xfId="221"/>
    <cellStyle name="Comma 10 2" xfId="749"/>
    <cellStyle name="Comma 10 2 2" xfId="978"/>
    <cellStyle name="Comma 10 2 2 2" xfId="1431"/>
    <cellStyle name="Comma 10 2 2 2 2" xfId="1940"/>
    <cellStyle name="Comma 10 2 2 2 2 2" xfId="3581"/>
    <cellStyle name="Comma 10 2 2 2 3" xfId="3077"/>
    <cellStyle name="Comma 10 2 2 3" xfId="1687"/>
    <cellStyle name="Comma 10 2 2 3 2" xfId="3328"/>
    <cellStyle name="Comma 10 2 2 4" xfId="2220"/>
    <cellStyle name="Comma 10 2 2 4 2" xfId="3861"/>
    <cellStyle name="Comma 10 2 2 5" xfId="2530"/>
    <cellStyle name="Comma 10 2 2 5 2" xfId="3909"/>
    <cellStyle name="Comma 10 2 2 6" xfId="2806"/>
    <cellStyle name="Comma 10 2 3" xfId="903"/>
    <cellStyle name="Comma 10 2 3 2" xfId="1356"/>
    <cellStyle name="Comma 10 2 3 2 2" xfId="1865"/>
    <cellStyle name="Comma 10 2 3 2 2 2" xfId="3506"/>
    <cellStyle name="Comma 10 2 3 2 3" xfId="3002"/>
    <cellStyle name="Comma 10 2 3 3" xfId="1612"/>
    <cellStyle name="Comma 10 2 3 3 2" xfId="3253"/>
    <cellStyle name="Comma 10 2 3 4" xfId="2145"/>
    <cellStyle name="Comma 10 2 3 4 2" xfId="3786"/>
    <cellStyle name="Comma 10 2 3 5" xfId="2455"/>
    <cellStyle name="Comma 10 2 3 5 2" xfId="3910"/>
    <cellStyle name="Comma 10 2 3 6" xfId="2731"/>
    <cellStyle name="Comma 10 2 4" xfId="1269"/>
    <cellStyle name="Comma 10 2 4 2" xfId="1778"/>
    <cellStyle name="Comma 10 2 4 2 2" xfId="3419"/>
    <cellStyle name="Comma 10 2 4 3" xfId="2915"/>
    <cellStyle name="Comma 10 2 5" xfId="1525"/>
    <cellStyle name="Comma 10 2 5 2" xfId="3166"/>
    <cellStyle name="Comma 10 2 6" xfId="2058"/>
    <cellStyle name="Comma 10 2 6 2" xfId="3699"/>
    <cellStyle name="Comma 10 2 7" xfId="2368"/>
    <cellStyle name="Comma 10 2 7 2" xfId="3911"/>
    <cellStyle name="Comma 10 2 8" xfId="2644"/>
    <cellStyle name="Comma 10 3" xfId="855"/>
    <cellStyle name="Comma 10 3 2" xfId="1334"/>
    <cellStyle name="Comma 10 3 2 2" xfId="1843"/>
    <cellStyle name="Comma 10 3 2 2 2" xfId="3484"/>
    <cellStyle name="Comma 10 3 2 3" xfId="2980"/>
    <cellStyle name="Comma 10 3 3" xfId="1590"/>
    <cellStyle name="Comma 10 3 3 2" xfId="3231"/>
    <cellStyle name="Comma 10 3 4" xfId="2123"/>
    <cellStyle name="Comma 10 3 4 2" xfId="3764"/>
    <cellStyle name="Comma 10 3 5" xfId="2433"/>
    <cellStyle name="Comma 10 3 5 2" xfId="3912"/>
    <cellStyle name="Comma 10 3 6" xfId="2709"/>
    <cellStyle name="Comma 10 4" xfId="866"/>
    <cellStyle name="Comma 10 5" xfId="927"/>
    <cellStyle name="Comma 10 5 2" xfId="1380"/>
    <cellStyle name="Comma 10 5 2 2" xfId="1889"/>
    <cellStyle name="Comma 10 5 2 2 2" xfId="3530"/>
    <cellStyle name="Comma 10 5 2 3" xfId="3026"/>
    <cellStyle name="Comma 10 5 3" xfId="1636"/>
    <cellStyle name="Comma 10 5 3 2" xfId="3277"/>
    <cellStyle name="Comma 10 5 4" xfId="2169"/>
    <cellStyle name="Comma 10 5 4 2" xfId="3810"/>
    <cellStyle name="Comma 10 5 5" xfId="2479"/>
    <cellStyle name="Comma 10 5 5 2" xfId="3913"/>
    <cellStyle name="Comma 10 5 6" xfId="2755"/>
    <cellStyle name="Comma 10 6" xfId="571"/>
    <cellStyle name="Comma 10 6 2" xfId="1219"/>
    <cellStyle name="Comma 10 6 2 2" xfId="1729"/>
    <cellStyle name="Comma 10 6 2 2 2" xfId="3370"/>
    <cellStyle name="Comma 10 6 2 3" xfId="2866"/>
    <cellStyle name="Comma 10 6 3" xfId="1476"/>
    <cellStyle name="Comma 10 6 3 2" xfId="3117"/>
    <cellStyle name="Comma 10 6 4" xfId="2003"/>
    <cellStyle name="Comma 10 6 4 2" xfId="3644"/>
    <cellStyle name="Comma 10 6 5" xfId="2317"/>
    <cellStyle name="Comma 10 6 5 2" xfId="3914"/>
    <cellStyle name="Comma 10 6 6" xfId="2594"/>
    <cellStyle name="Comma 10 7" xfId="2247"/>
    <cellStyle name="Comma 10 8" xfId="2267"/>
    <cellStyle name="Comma 100" xfId="1018"/>
    <cellStyle name="Comma 101" xfId="1020"/>
    <cellStyle name="Comma 102" xfId="1022"/>
    <cellStyle name="Comma 103" xfId="1023"/>
    <cellStyle name="Comma 104" xfId="1006"/>
    <cellStyle name="Comma 105" xfId="1027"/>
    <cellStyle name="Comma 106" xfId="1029"/>
    <cellStyle name="Comma 107" xfId="1031"/>
    <cellStyle name="Comma 108" xfId="1033"/>
    <cellStyle name="Comma 109" xfId="1035"/>
    <cellStyle name="Comma 11" xfId="310"/>
    <cellStyle name="Comma 11 2" xfId="885"/>
    <cellStyle name="Comma 11 3" xfId="672"/>
    <cellStyle name="Comma 110" xfId="1037"/>
    <cellStyle name="Comma 111" xfId="1039"/>
    <cellStyle name="Comma 112" xfId="1041"/>
    <cellStyle name="Comma 113" xfId="1043"/>
    <cellStyle name="Comma 114" xfId="1045"/>
    <cellStyle name="Comma 115" xfId="1047"/>
    <cellStyle name="Comma 116" xfId="1049"/>
    <cellStyle name="Comma 117" xfId="1051"/>
    <cellStyle name="Comma 118" xfId="1053"/>
    <cellStyle name="Comma 119" xfId="1055"/>
    <cellStyle name="Comma 12" xfId="315"/>
    <cellStyle name="Comma 12 2" xfId="772"/>
    <cellStyle name="Comma 12 3" xfId="1213"/>
    <cellStyle name="Comma 12 3 2" xfId="1725"/>
    <cellStyle name="Comma 12 3 2 2" xfId="3366"/>
    <cellStyle name="Comma 12 3 3" xfId="2257"/>
    <cellStyle name="Comma 12 3 3 2" xfId="3889"/>
    <cellStyle name="Comma 12 3 4" xfId="2559"/>
    <cellStyle name="Comma 12 3 4 2" xfId="3915"/>
    <cellStyle name="Comma 12 3 5" xfId="2832"/>
    <cellStyle name="Comma 12 4" xfId="1472"/>
    <cellStyle name="Comma 12 4 2" xfId="2277"/>
    <cellStyle name="Comma 12 4 2 2" xfId="3894"/>
    <cellStyle name="Comma 12 4 3" xfId="2564"/>
    <cellStyle name="Comma 12 4 3 2" xfId="3916"/>
    <cellStyle name="Comma 12 4 4" xfId="2837"/>
    <cellStyle name="Comma 12 5" xfId="1991"/>
    <cellStyle name="Comma 12 5 2" xfId="3632"/>
    <cellStyle name="Comma 12 6" xfId="2310"/>
    <cellStyle name="Comma 12 6 2" xfId="3917"/>
    <cellStyle name="Comma 12 7" xfId="2590"/>
    <cellStyle name="Comma 120" xfId="1057"/>
    <cellStyle name="Comma 121" xfId="1059"/>
    <cellStyle name="Comma 122" xfId="1061"/>
    <cellStyle name="Comma 123" xfId="1063"/>
    <cellStyle name="Comma 124" xfId="1065"/>
    <cellStyle name="Comma 125" xfId="1066"/>
    <cellStyle name="Comma 126" xfId="1068"/>
    <cellStyle name="Comma 127" xfId="1072"/>
    <cellStyle name="Comma 128" xfId="1074"/>
    <cellStyle name="Comma 129" xfId="1076"/>
    <cellStyle name="Comma 13" xfId="799"/>
    <cellStyle name="Comma 130" xfId="1078"/>
    <cellStyle name="Comma 131" xfId="1080"/>
    <cellStyle name="Comma 132" xfId="1082"/>
    <cellStyle name="Comma 133" xfId="1084"/>
    <cellStyle name="Comma 134" xfId="1086"/>
    <cellStyle name="Comma 135" xfId="1088"/>
    <cellStyle name="Comma 136" xfId="1090"/>
    <cellStyle name="Comma 137" xfId="1091"/>
    <cellStyle name="Comma 138" xfId="1070"/>
    <cellStyle name="Comma 139" xfId="1094"/>
    <cellStyle name="Comma 14" xfId="775"/>
    <cellStyle name="Comma 140" xfId="1096"/>
    <cellStyle name="Comma 141" xfId="3"/>
    <cellStyle name="Comma 141 2" xfId="1203"/>
    <cellStyle name="Comma 141 2 2" xfId="1719"/>
    <cellStyle name="Comma 141 2 2 2" xfId="3360"/>
    <cellStyle name="Comma 141 2 3" xfId="2858"/>
    <cellStyle name="Comma 141 3" xfId="1466"/>
    <cellStyle name="Comma 141 3 2" xfId="3109"/>
    <cellStyle name="Comma 141 4" xfId="2245"/>
    <cellStyle name="Comma 141 4 2" xfId="3886"/>
    <cellStyle name="Comma 141 5" xfId="2556"/>
    <cellStyle name="Comma 141 5 2" xfId="3918"/>
    <cellStyle name="Comma 141 6" xfId="2829"/>
    <cellStyle name="Comma 142" xfId="1171"/>
    <cellStyle name="Comma 142 2" xfId="1206"/>
    <cellStyle name="Comma 142 3" xfId="2246"/>
    <cellStyle name="Comma 142 3 2" xfId="3887"/>
    <cellStyle name="Comma 142 4" xfId="2557"/>
    <cellStyle name="Comma 142 4 2" xfId="2845"/>
    <cellStyle name="Comma 142 5" xfId="3919"/>
    <cellStyle name="Comma 142 6" xfId="2830"/>
    <cellStyle name="Comma 143" xfId="1175"/>
    <cellStyle name="Comma 143 2" xfId="1210"/>
    <cellStyle name="Comma 143 3" xfId="2263"/>
    <cellStyle name="Comma 143 3 2" xfId="3890"/>
    <cellStyle name="Comma 143 4" xfId="2560"/>
    <cellStyle name="Comma 143 4 2" xfId="2846"/>
    <cellStyle name="Comma 143 5" xfId="3920"/>
    <cellStyle name="Comma 143 6" xfId="2833"/>
    <cellStyle name="Comma 144" xfId="1178"/>
    <cellStyle name="Comma 144 2" xfId="1207"/>
    <cellStyle name="Comma 144 3" xfId="2264"/>
    <cellStyle name="Comma 144 3 2" xfId="3891"/>
    <cellStyle name="Comma 144 4" xfId="2561"/>
    <cellStyle name="Comma 144 4 2" xfId="2847"/>
    <cellStyle name="Comma 144 5" xfId="3921"/>
    <cellStyle name="Comma 144 6" xfId="2834"/>
    <cellStyle name="Comma 145" xfId="1180"/>
    <cellStyle name="Comma 145 2" xfId="1215"/>
    <cellStyle name="Comma 146" xfId="1176"/>
    <cellStyle name="Comma 146 2" xfId="1464"/>
    <cellStyle name="Comma 147" xfId="1184"/>
    <cellStyle name="Comma 147 2" xfId="1217"/>
    <cellStyle name="Comma 147 3" xfId="2266"/>
    <cellStyle name="Comma 147 3 2" xfId="3892"/>
    <cellStyle name="Comma 147 4" xfId="2562"/>
    <cellStyle name="Comma 147 4 2" xfId="2848"/>
    <cellStyle name="Comma 147 5" xfId="3922"/>
    <cellStyle name="Comma 147 6" xfId="2835"/>
    <cellStyle name="Comma 148" xfId="1183"/>
    <cellStyle name="Comma 148 2" xfId="1454"/>
    <cellStyle name="Comma 149" xfId="1187"/>
    <cellStyle name="Comma 149 2" xfId="1456"/>
    <cellStyle name="Comma 149 2 2" xfId="1964"/>
    <cellStyle name="Comma 149 2 2 2" xfId="3605"/>
    <cellStyle name="Comma 149 2 3" xfId="3101"/>
    <cellStyle name="Comma 149 3" xfId="1711"/>
    <cellStyle name="Comma 149 3 2" xfId="3352"/>
    <cellStyle name="Comma 149 4" xfId="2265"/>
    <cellStyle name="Comma 149 5" xfId="2850"/>
    <cellStyle name="Comma 15" xfId="798"/>
    <cellStyle name="Comma 150" xfId="1189"/>
    <cellStyle name="Comma 150 2" xfId="1458"/>
    <cellStyle name="Comma 150 2 2" xfId="1966"/>
    <cellStyle name="Comma 150 2 2 2" xfId="3607"/>
    <cellStyle name="Comma 150 2 3" xfId="3103"/>
    <cellStyle name="Comma 150 3" xfId="1713"/>
    <cellStyle name="Comma 150 3 2" xfId="3354"/>
    <cellStyle name="Comma 150 4" xfId="2566"/>
    <cellStyle name="Comma 150 5" xfId="3923"/>
    <cellStyle name="Comma 150 6" xfId="2852"/>
    <cellStyle name="Comma 151" xfId="1201"/>
    <cellStyle name="Comma 151 2" xfId="1462"/>
    <cellStyle name="Comma 151 2 2" xfId="1970"/>
    <cellStyle name="Comma 151 2 2 2" xfId="3611"/>
    <cellStyle name="Comma 151 2 3" xfId="3107"/>
    <cellStyle name="Comma 151 3" xfId="1717"/>
    <cellStyle name="Comma 151 3 2" xfId="3358"/>
    <cellStyle name="Comma 151 4" xfId="2575"/>
    <cellStyle name="Comma 151 5" xfId="3924"/>
    <cellStyle name="Comma 151 6" xfId="2856"/>
    <cellStyle name="Comma 152" xfId="1973"/>
    <cellStyle name="Comma 152 2" xfId="3614"/>
    <cellStyle name="Comma 153" xfId="1982"/>
    <cellStyle name="Comma 153 2" xfId="3623"/>
    <cellStyle name="Comma 154" xfId="1980"/>
    <cellStyle name="Comma 154 2" xfId="3621"/>
    <cellStyle name="Comma 155" xfId="1997"/>
    <cellStyle name="Comma 155 2" xfId="3638"/>
    <cellStyle name="Comma 156" xfId="1975"/>
    <cellStyle name="Comma 156 2" xfId="3616"/>
    <cellStyle name="Comma 157" xfId="1998"/>
    <cellStyle name="Comma 157 2" xfId="3639"/>
    <cellStyle name="Comma 158" xfId="1994"/>
    <cellStyle name="Comma 158 2" xfId="3635"/>
    <cellStyle name="Comma 159" xfId="2041"/>
    <cellStyle name="Comma 159 2" xfId="3682"/>
    <cellStyle name="Comma 16" xfId="800"/>
    <cellStyle name="Comma 160" xfId="2283"/>
    <cellStyle name="Comma 160 2" xfId="3895"/>
    <cellStyle name="Comma 161" xfId="1993"/>
    <cellStyle name="Comma 161 2" xfId="3634"/>
    <cellStyle name="Comma 162" xfId="2285"/>
    <cellStyle name="Comma 162 2" xfId="3897"/>
    <cellStyle name="Comma 163" xfId="2011"/>
    <cellStyle name="Comma 163 2" xfId="3652"/>
    <cellStyle name="Comma 164" xfId="1999"/>
    <cellStyle name="Comma 164 2" xfId="3640"/>
    <cellStyle name="Comma 165" xfId="2284"/>
    <cellStyle name="Comma 165 2" xfId="3896"/>
    <cellStyle name="Comma 166" xfId="2000"/>
    <cellStyle name="Comma 166 2" xfId="3641"/>
    <cellStyle name="Comma 167" xfId="2244"/>
    <cellStyle name="Comma 167 2" xfId="3885"/>
    <cellStyle name="Comma 168" xfId="1977"/>
    <cellStyle name="Comma 168 2" xfId="3618"/>
    <cellStyle name="Comma 169" xfId="2243"/>
    <cellStyle name="Comma 169 2" xfId="3884"/>
    <cellStyle name="Comma 17" xfId="797"/>
    <cellStyle name="Comma 170" xfId="2290"/>
    <cellStyle name="Comma 170 2" xfId="3902"/>
    <cellStyle name="Comma 171" xfId="2288"/>
    <cellStyle name="Comma 171 2" xfId="3900"/>
    <cellStyle name="Comma 172" xfId="2294"/>
    <cellStyle name="Comma 172 2" xfId="2842"/>
    <cellStyle name="Comma 173" xfId="2302"/>
    <cellStyle name="Comma 173 2" xfId="2839"/>
    <cellStyle name="Comma 174" xfId="2299"/>
    <cellStyle name="Comma 174 2" xfId="3925"/>
    <cellStyle name="Comma 175" xfId="2313"/>
    <cellStyle name="Comma 175 2" xfId="3926"/>
    <cellStyle name="Comma 176" xfId="2578"/>
    <cellStyle name="Comma 176 2" xfId="3927"/>
    <cellStyle name="Comma 177" xfId="2315"/>
    <cellStyle name="Comma 177 2" xfId="3928"/>
    <cellStyle name="Comma 178" xfId="2297"/>
    <cellStyle name="Comma 178 2" xfId="3929"/>
    <cellStyle name="Comma 179" xfId="2555"/>
    <cellStyle name="Comma 179 2" xfId="3930"/>
    <cellStyle name="Comma 18" xfId="776"/>
    <cellStyle name="Comma 180" xfId="2300"/>
    <cellStyle name="Comma 180 2" xfId="3931"/>
    <cellStyle name="Comma 181" xfId="2301"/>
    <cellStyle name="Comma 181 2" xfId="3932"/>
    <cellStyle name="Comma 182" xfId="2306"/>
    <cellStyle name="Comma 182 2" xfId="3933"/>
    <cellStyle name="Comma 183" xfId="2576"/>
    <cellStyle name="Comma 183 2" xfId="3934"/>
    <cellStyle name="Comma 184" xfId="3935"/>
    <cellStyle name="Comma 185" xfId="3936"/>
    <cellStyle name="Comma 186" xfId="3937"/>
    <cellStyle name="Comma 187" xfId="3938"/>
    <cellStyle name="Comma 188" xfId="3939"/>
    <cellStyle name="Comma 189" xfId="3940"/>
    <cellStyle name="Comma 19" xfId="773"/>
    <cellStyle name="Comma 190" xfId="3941"/>
    <cellStyle name="Comma 191" xfId="3942"/>
    <cellStyle name="Comma 192" xfId="3943"/>
    <cellStyle name="Comma 193" xfId="3944"/>
    <cellStyle name="Comma 194" xfId="3945"/>
    <cellStyle name="Comma 195" xfId="3946"/>
    <cellStyle name="Comma 196" xfId="3947"/>
    <cellStyle name="Comma 197" xfId="2581"/>
    <cellStyle name="Comma 198" xfId="2583"/>
    <cellStyle name="Comma 199" xfId="2629"/>
    <cellStyle name="Comma 2" xfId="30"/>
    <cellStyle name="Comma 2 2" xfId="31"/>
    <cellStyle name="Comma 2 2 2" xfId="298"/>
    <cellStyle name="Comma 2 2 3" xfId="272"/>
    <cellStyle name="Comma 2 2 3 2" xfId="625"/>
    <cellStyle name="Comma 2 2 4" xfId="323"/>
    <cellStyle name="Comma 2 2 4 2" xfId="670"/>
    <cellStyle name="Comma 2 2 4 3" xfId="1162"/>
    <cellStyle name="Comma 2 2 5" xfId="420"/>
    <cellStyle name="Comma 2 2 6" xfId="572"/>
    <cellStyle name="Comma 2 3" xfId="270"/>
    <cellStyle name="Comma 2 3 2" xfId="515"/>
    <cellStyle name="Comma 2 3 3" xfId="579"/>
    <cellStyle name="Comma 2 3 4" xfId="2251"/>
    <cellStyle name="Comma 2 3 5" xfId="2271"/>
    <cellStyle name="Comma 2 4" xfId="516"/>
    <cellStyle name="Comma 2 4 2" xfId="626"/>
    <cellStyle name="Comma 2 4 3" xfId="867"/>
    <cellStyle name="Comma 2 4 4" xfId="2259"/>
    <cellStyle name="Comma 2 4 5" xfId="2279"/>
    <cellStyle name="Comma 2 5" xfId="517"/>
    <cellStyle name="Comma 2 6" xfId="627"/>
    <cellStyle name="Comma 20" xfId="777"/>
    <cellStyle name="Comma 21" xfId="795"/>
    <cellStyle name="Comma 22" xfId="779"/>
    <cellStyle name="Comma 23" xfId="793"/>
    <cellStyle name="Comma 24" xfId="782"/>
    <cellStyle name="Comma 25" xfId="792"/>
    <cellStyle name="Comma 26" xfId="783"/>
    <cellStyle name="Comma 27" xfId="791"/>
    <cellStyle name="Comma 28" xfId="784"/>
    <cellStyle name="Comma 29" xfId="805"/>
    <cellStyle name="Comma 3" xfId="32"/>
    <cellStyle name="Comma 3 10" xfId="223"/>
    <cellStyle name="Comma 3 10 2" xfId="679"/>
    <cellStyle name="Comma 3 11" xfId="324"/>
    <cellStyle name="Comma 3 11 2" xfId="1146"/>
    <cellStyle name="Comma 3 12" xfId="421"/>
    <cellStyle name="Comma 3 13" xfId="568"/>
    <cellStyle name="Comma 3 2" xfId="33"/>
    <cellStyle name="Comma 3 2 2" xfId="299"/>
    <cellStyle name="Comma 3 2 2 2" xfId="868"/>
    <cellStyle name="Comma 3 2 2 3" xfId="680"/>
    <cellStyle name="Comma 3 2 3" xfId="325"/>
    <cellStyle name="Comma 3 2 3 2" xfId="1123"/>
    <cellStyle name="Comma 3 2 4" xfId="422"/>
    <cellStyle name="Comma 3 3" xfId="34"/>
    <cellStyle name="Comma 3 3 2" xfId="277"/>
    <cellStyle name="Comma 3 3 2 2" xfId="629"/>
    <cellStyle name="Comma 3 3 2 2 2" xfId="691"/>
    <cellStyle name="Comma 3 3 2 2 2 2" xfId="963"/>
    <cellStyle name="Comma 3 3 2 2 2 2 2" xfId="1416"/>
    <cellStyle name="Comma 3 3 2 2 2 2 2 2" xfId="1925"/>
    <cellStyle name="Comma 3 3 2 2 2 2 2 2 2" xfId="3566"/>
    <cellStyle name="Comma 3 3 2 2 2 2 2 3" xfId="3062"/>
    <cellStyle name="Comma 3 3 2 2 2 2 3" xfId="1672"/>
    <cellStyle name="Comma 3 3 2 2 2 2 3 2" xfId="3313"/>
    <cellStyle name="Comma 3 3 2 2 2 2 4" xfId="2205"/>
    <cellStyle name="Comma 3 3 2 2 2 2 4 2" xfId="3846"/>
    <cellStyle name="Comma 3 3 2 2 2 2 5" xfId="2515"/>
    <cellStyle name="Comma 3 3 2 2 2 2 5 2" xfId="3948"/>
    <cellStyle name="Comma 3 3 2 2 2 2 6" xfId="2791"/>
    <cellStyle name="Comma 3 3 2 2 2 3" xfId="888"/>
    <cellStyle name="Comma 3 3 2 2 2 3 2" xfId="1341"/>
    <cellStyle name="Comma 3 3 2 2 2 3 2 2" xfId="1850"/>
    <cellStyle name="Comma 3 3 2 2 2 3 2 2 2" xfId="3491"/>
    <cellStyle name="Comma 3 3 2 2 2 3 2 3" xfId="2987"/>
    <cellStyle name="Comma 3 3 2 2 2 3 3" xfId="1597"/>
    <cellStyle name="Comma 3 3 2 2 2 3 3 2" xfId="3238"/>
    <cellStyle name="Comma 3 3 2 2 2 3 4" xfId="2130"/>
    <cellStyle name="Comma 3 3 2 2 2 3 4 2" xfId="3771"/>
    <cellStyle name="Comma 3 3 2 2 2 3 5" xfId="2440"/>
    <cellStyle name="Comma 3 3 2 2 2 3 5 2" xfId="3949"/>
    <cellStyle name="Comma 3 3 2 2 2 3 6" xfId="2716"/>
    <cellStyle name="Comma 3 3 2 2 2 4" xfId="1254"/>
    <cellStyle name="Comma 3 3 2 2 2 4 2" xfId="1763"/>
    <cellStyle name="Comma 3 3 2 2 2 4 2 2" xfId="3404"/>
    <cellStyle name="Comma 3 3 2 2 2 4 3" xfId="2900"/>
    <cellStyle name="Comma 3 3 2 2 2 5" xfId="1510"/>
    <cellStyle name="Comma 3 3 2 2 2 5 2" xfId="3151"/>
    <cellStyle name="Comma 3 3 2 2 2 6" xfId="2042"/>
    <cellStyle name="Comma 3 3 2 2 2 6 2" xfId="3683"/>
    <cellStyle name="Comma 3 3 2 2 2 7" xfId="2353"/>
    <cellStyle name="Comma 3 3 2 2 2 7 2" xfId="3950"/>
    <cellStyle name="Comma 3 3 2 2 2 8" xfId="2628"/>
    <cellStyle name="Comma 3 3 2 2 3" xfId="840"/>
    <cellStyle name="Comma 3 3 2 2 3 2" xfId="1320"/>
    <cellStyle name="Comma 3 3 2 2 3 2 2" xfId="1829"/>
    <cellStyle name="Comma 3 3 2 2 3 2 2 2" xfId="3470"/>
    <cellStyle name="Comma 3 3 2 2 3 2 3" xfId="2966"/>
    <cellStyle name="Comma 3 3 2 2 3 3" xfId="1576"/>
    <cellStyle name="Comma 3 3 2 2 3 3 2" xfId="3217"/>
    <cellStyle name="Comma 3 3 2 2 3 4" xfId="2109"/>
    <cellStyle name="Comma 3 3 2 2 3 4 2" xfId="3750"/>
    <cellStyle name="Comma 3 3 2 2 3 5" xfId="2419"/>
    <cellStyle name="Comma 3 3 2 2 3 5 2" xfId="3951"/>
    <cellStyle name="Comma 3 3 2 2 3 6" xfId="2695"/>
    <cellStyle name="Comma 3 3 2 2 4" xfId="953"/>
    <cellStyle name="Comma 3 3 2 2 4 2" xfId="1406"/>
    <cellStyle name="Comma 3 3 2 2 4 2 2" xfId="1915"/>
    <cellStyle name="Comma 3 3 2 2 4 2 2 2" xfId="3556"/>
    <cellStyle name="Comma 3 3 2 2 4 2 3" xfId="3052"/>
    <cellStyle name="Comma 3 3 2 2 4 3" xfId="1662"/>
    <cellStyle name="Comma 3 3 2 2 4 3 2" xfId="3303"/>
    <cellStyle name="Comma 3 3 2 2 4 4" xfId="2195"/>
    <cellStyle name="Comma 3 3 2 2 4 4 2" xfId="3836"/>
    <cellStyle name="Comma 3 3 2 2 4 5" xfId="2505"/>
    <cellStyle name="Comma 3 3 2 2 4 5 2" xfId="3952"/>
    <cellStyle name="Comma 3 3 2 2 4 6" xfId="2781"/>
    <cellStyle name="Comma 3 3 2 2 5" xfId="1244"/>
    <cellStyle name="Comma 3 3 2 2 5 2" xfId="1753"/>
    <cellStyle name="Comma 3 3 2 2 5 2 2" xfId="3394"/>
    <cellStyle name="Comma 3 3 2 2 5 3" xfId="2890"/>
    <cellStyle name="Comma 3 3 2 2 6" xfId="1500"/>
    <cellStyle name="Comma 3 3 2 2 6 2" xfId="3141"/>
    <cellStyle name="Comma 3 3 2 2 7" xfId="2030"/>
    <cellStyle name="Comma 3 3 2 2 7 2" xfId="3671"/>
    <cellStyle name="Comma 3 3 2 2 8" xfId="2342"/>
    <cellStyle name="Comma 3 3 2 2 8 2" xfId="3953"/>
    <cellStyle name="Comma 3 3 2 2 9" xfId="2618"/>
    <cellStyle name="Comma 3 3 2 3" xfId="620"/>
    <cellStyle name="Comma 3 3 2 3 2" xfId="753"/>
    <cellStyle name="Comma 3 3 2 3 2 2" xfId="982"/>
    <cellStyle name="Comma 3 3 2 3 2 2 2" xfId="1435"/>
    <cellStyle name="Comma 3 3 2 3 2 2 2 2" xfId="1944"/>
    <cellStyle name="Comma 3 3 2 3 2 2 2 2 2" xfId="3585"/>
    <cellStyle name="Comma 3 3 2 3 2 2 2 3" xfId="3081"/>
    <cellStyle name="Comma 3 3 2 3 2 2 3" xfId="1691"/>
    <cellStyle name="Comma 3 3 2 3 2 2 3 2" xfId="3332"/>
    <cellStyle name="Comma 3 3 2 3 2 2 4" xfId="2224"/>
    <cellStyle name="Comma 3 3 2 3 2 2 4 2" xfId="3865"/>
    <cellStyle name="Comma 3 3 2 3 2 2 5" xfId="2534"/>
    <cellStyle name="Comma 3 3 2 3 2 2 5 2" xfId="3954"/>
    <cellStyle name="Comma 3 3 2 3 2 2 6" xfId="2810"/>
    <cellStyle name="Comma 3 3 2 3 2 3" xfId="907"/>
    <cellStyle name="Comma 3 3 2 3 2 3 2" xfId="1360"/>
    <cellStyle name="Comma 3 3 2 3 2 3 2 2" xfId="1869"/>
    <cellStyle name="Comma 3 3 2 3 2 3 2 2 2" xfId="3510"/>
    <cellStyle name="Comma 3 3 2 3 2 3 2 3" xfId="3006"/>
    <cellStyle name="Comma 3 3 2 3 2 3 3" xfId="1616"/>
    <cellStyle name="Comma 3 3 2 3 2 3 3 2" xfId="3257"/>
    <cellStyle name="Comma 3 3 2 3 2 3 4" xfId="2149"/>
    <cellStyle name="Comma 3 3 2 3 2 3 4 2" xfId="3790"/>
    <cellStyle name="Comma 3 3 2 3 2 3 5" xfId="2459"/>
    <cellStyle name="Comma 3 3 2 3 2 3 5 2" xfId="3955"/>
    <cellStyle name="Comma 3 3 2 3 2 3 6" xfId="2735"/>
    <cellStyle name="Comma 3 3 2 3 2 4" xfId="1273"/>
    <cellStyle name="Comma 3 3 2 3 2 4 2" xfId="1782"/>
    <cellStyle name="Comma 3 3 2 3 2 4 2 2" xfId="3423"/>
    <cellStyle name="Comma 3 3 2 3 2 4 3" xfId="2919"/>
    <cellStyle name="Comma 3 3 2 3 2 5" xfId="1529"/>
    <cellStyle name="Comma 3 3 2 3 2 5 2" xfId="3170"/>
    <cellStyle name="Comma 3 3 2 3 2 6" xfId="2062"/>
    <cellStyle name="Comma 3 3 2 3 2 6 2" xfId="3703"/>
    <cellStyle name="Comma 3 3 2 3 2 7" xfId="2372"/>
    <cellStyle name="Comma 3 3 2 3 2 7 2" xfId="3956"/>
    <cellStyle name="Comma 3 3 2 3 2 8" xfId="2648"/>
    <cellStyle name="Comma 3 3 2 3 3" xfId="834"/>
    <cellStyle name="Comma 3 3 2 3 3 2" xfId="1314"/>
    <cellStyle name="Comma 3 3 2 3 3 2 2" xfId="1823"/>
    <cellStyle name="Comma 3 3 2 3 3 2 2 2" xfId="3464"/>
    <cellStyle name="Comma 3 3 2 3 3 2 3" xfId="2960"/>
    <cellStyle name="Comma 3 3 2 3 3 3" xfId="1570"/>
    <cellStyle name="Comma 3 3 2 3 3 3 2" xfId="3211"/>
    <cellStyle name="Comma 3 3 2 3 3 4" xfId="2103"/>
    <cellStyle name="Comma 3 3 2 3 3 4 2" xfId="3744"/>
    <cellStyle name="Comma 3 3 2 3 3 5" xfId="2413"/>
    <cellStyle name="Comma 3 3 2 3 3 5 2" xfId="3957"/>
    <cellStyle name="Comma 3 3 2 3 3 6" xfId="2689"/>
    <cellStyle name="Comma 3 3 2 3 4" xfId="947"/>
    <cellStyle name="Comma 3 3 2 3 4 2" xfId="1400"/>
    <cellStyle name="Comma 3 3 2 3 4 2 2" xfId="1909"/>
    <cellStyle name="Comma 3 3 2 3 4 2 2 2" xfId="3550"/>
    <cellStyle name="Comma 3 3 2 3 4 2 3" xfId="3046"/>
    <cellStyle name="Comma 3 3 2 3 4 3" xfId="1656"/>
    <cellStyle name="Comma 3 3 2 3 4 3 2" xfId="3297"/>
    <cellStyle name="Comma 3 3 2 3 4 4" xfId="2189"/>
    <cellStyle name="Comma 3 3 2 3 4 4 2" xfId="3830"/>
    <cellStyle name="Comma 3 3 2 3 4 5" xfId="2499"/>
    <cellStyle name="Comma 3 3 2 3 4 5 2" xfId="3958"/>
    <cellStyle name="Comma 3 3 2 3 4 6" xfId="2775"/>
    <cellStyle name="Comma 3 3 2 3 5" xfId="1238"/>
    <cellStyle name="Comma 3 3 2 3 5 2" xfId="1747"/>
    <cellStyle name="Comma 3 3 2 3 5 2 2" xfId="3388"/>
    <cellStyle name="Comma 3 3 2 3 5 3" xfId="2884"/>
    <cellStyle name="Comma 3 3 2 3 6" xfId="1494"/>
    <cellStyle name="Comma 3 3 2 3 6 2" xfId="3135"/>
    <cellStyle name="Comma 3 3 2 3 7" xfId="2024"/>
    <cellStyle name="Comma 3 3 2 3 7 2" xfId="3665"/>
    <cellStyle name="Comma 3 3 2 3 8" xfId="2336"/>
    <cellStyle name="Comma 3 3 2 3 8 2" xfId="3959"/>
    <cellStyle name="Comma 3 3 2 3 9" xfId="2612"/>
    <cellStyle name="Comma 3 3 2 4" xfId="767"/>
    <cellStyle name="Comma 3 3 2 4 2" xfId="996"/>
    <cellStyle name="Comma 3 3 2 4 2 2" xfId="1449"/>
    <cellStyle name="Comma 3 3 2 4 2 2 2" xfId="1958"/>
    <cellStyle name="Comma 3 3 2 4 2 2 2 2" xfId="3599"/>
    <cellStyle name="Comma 3 3 2 4 2 2 3" xfId="3095"/>
    <cellStyle name="Comma 3 3 2 4 2 3" xfId="1705"/>
    <cellStyle name="Comma 3 3 2 4 2 3 2" xfId="3346"/>
    <cellStyle name="Comma 3 3 2 4 2 4" xfId="2238"/>
    <cellStyle name="Comma 3 3 2 4 2 4 2" xfId="3879"/>
    <cellStyle name="Comma 3 3 2 4 2 5" xfId="2548"/>
    <cellStyle name="Comma 3 3 2 4 2 5 2" xfId="3960"/>
    <cellStyle name="Comma 3 3 2 4 2 6" xfId="2824"/>
    <cellStyle name="Comma 3 3 2 4 3" xfId="921"/>
    <cellStyle name="Comma 3 3 2 4 3 2" xfId="1374"/>
    <cellStyle name="Comma 3 3 2 4 3 2 2" xfId="1883"/>
    <cellStyle name="Comma 3 3 2 4 3 2 2 2" xfId="3524"/>
    <cellStyle name="Comma 3 3 2 4 3 2 3" xfId="3020"/>
    <cellStyle name="Comma 3 3 2 4 3 3" xfId="1630"/>
    <cellStyle name="Comma 3 3 2 4 3 3 2" xfId="3271"/>
    <cellStyle name="Comma 3 3 2 4 3 4" xfId="2163"/>
    <cellStyle name="Comma 3 3 2 4 3 4 2" xfId="3804"/>
    <cellStyle name="Comma 3 3 2 4 3 5" xfId="2473"/>
    <cellStyle name="Comma 3 3 2 4 3 5 2" xfId="3961"/>
    <cellStyle name="Comma 3 3 2 4 3 6" xfId="2749"/>
    <cellStyle name="Comma 3 3 2 4 4" xfId="1287"/>
    <cellStyle name="Comma 3 3 2 4 4 2" xfId="1796"/>
    <cellStyle name="Comma 3 3 2 4 4 2 2" xfId="3437"/>
    <cellStyle name="Comma 3 3 2 4 4 3" xfId="2933"/>
    <cellStyle name="Comma 3 3 2 4 5" xfId="1543"/>
    <cellStyle name="Comma 3 3 2 4 5 2" xfId="3184"/>
    <cellStyle name="Comma 3 3 2 4 6" xfId="2076"/>
    <cellStyle name="Comma 3 3 2 4 6 2" xfId="3717"/>
    <cellStyle name="Comma 3 3 2 4 7" xfId="2386"/>
    <cellStyle name="Comma 3 3 2 4 7 2" xfId="3962"/>
    <cellStyle name="Comma 3 3 2 4 8" xfId="2662"/>
    <cellStyle name="Comma 3 3 2 5" xfId="822"/>
    <cellStyle name="Comma 3 3 2 5 2" xfId="1302"/>
    <cellStyle name="Comma 3 3 2 5 2 2" xfId="1811"/>
    <cellStyle name="Comma 3 3 2 5 2 2 2" xfId="3452"/>
    <cellStyle name="Comma 3 3 2 5 2 3" xfId="2948"/>
    <cellStyle name="Comma 3 3 2 5 3" xfId="1558"/>
    <cellStyle name="Comma 3 3 2 5 3 2" xfId="3199"/>
    <cellStyle name="Comma 3 3 2 5 4" xfId="2091"/>
    <cellStyle name="Comma 3 3 2 5 4 2" xfId="3732"/>
    <cellStyle name="Comma 3 3 2 5 5" xfId="2401"/>
    <cellStyle name="Comma 3 3 2 5 5 2" xfId="3963"/>
    <cellStyle name="Comma 3 3 2 5 6" xfId="2677"/>
    <cellStyle name="Comma 3 3 2 6" xfId="935"/>
    <cellStyle name="Comma 3 3 2 6 2" xfId="1388"/>
    <cellStyle name="Comma 3 3 2 6 2 2" xfId="1897"/>
    <cellStyle name="Comma 3 3 2 6 2 2 2" xfId="3538"/>
    <cellStyle name="Comma 3 3 2 6 2 3" xfId="3034"/>
    <cellStyle name="Comma 3 3 2 6 3" xfId="1644"/>
    <cellStyle name="Comma 3 3 2 6 3 2" xfId="3285"/>
    <cellStyle name="Comma 3 3 2 6 4" xfId="2177"/>
    <cellStyle name="Comma 3 3 2 6 4 2" xfId="3818"/>
    <cellStyle name="Comma 3 3 2 6 5" xfId="2487"/>
    <cellStyle name="Comma 3 3 2 6 5 2" xfId="3964"/>
    <cellStyle name="Comma 3 3 2 6 6" xfId="2763"/>
    <cellStyle name="Comma 3 3 2 7" xfId="606"/>
    <cellStyle name="Comma 3 3 2 7 2" xfId="1227"/>
    <cellStyle name="Comma 3 3 2 7 2 2" xfId="1736"/>
    <cellStyle name="Comma 3 3 2 7 2 2 2" xfId="3377"/>
    <cellStyle name="Comma 3 3 2 7 2 3" xfId="2873"/>
    <cellStyle name="Comma 3 3 2 7 3" xfId="1483"/>
    <cellStyle name="Comma 3 3 2 7 3 2" xfId="3124"/>
    <cellStyle name="Comma 3 3 2 7 4" xfId="2013"/>
    <cellStyle name="Comma 3 3 2 7 4 2" xfId="3654"/>
    <cellStyle name="Comma 3 3 2 7 5" xfId="2325"/>
    <cellStyle name="Comma 3 3 2 7 5 2" xfId="3965"/>
    <cellStyle name="Comma 3 3 2 7 6" xfId="2601"/>
    <cellStyle name="Comma 3 3 3" xfId="326"/>
    <cellStyle name="Comma 3 3 3 2" xfId="743"/>
    <cellStyle name="Comma 3 3 3 2 2" xfId="972"/>
    <cellStyle name="Comma 3 3 3 2 2 2" xfId="1425"/>
    <cellStyle name="Comma 3 3 3 2 2 2 2" xfId="1934"/>
    <cellStyle name="Comma 3 3 3 2 2 2 2 2" xfId="3575"/>
    <cellStyle name="Comma 3 3 3 2 2 2 3" xfId="3071"/>
    <cellStyle name="Comma 3 3 3 2 2 3" xfId="1681"/>
    <cellStyle name="Comma 3 3 3 2 2 3 2" xfId="3322"/>
    <cellStyle name="Comma 3 3 3 2 2 4" xfId="2214"/>
    <cellStyle name="Comma 3 3 3 2 2 4 2" xfId="3855"/>
    <cellStyle name="Comma 3 3 3 2 2 5" xfId="2524"/>
    <cellStyle name="Comma 3 3 3 2 2 5 2" xfId="3966"/>
    <cellStyle name="Comma 3 3 3 2 2 6" xfId="2800"/>
    <cellStyle name="Comma 3 3 3 2 3" xfId="897"/>
    <cellStyle name="Comma 3 3 3 2 3 2" xfId="1350"/>
    <cellStyle name="Comma 3 3 3 2 3 2 2" xfId="1859"/>
    <cellStyle name="Comma 3 3 3 2 3 2 2 2" xfId="3500"/>
    <cellStyle name="Comma 3 3 3 2 3 2 3" xfId="2996"/>
    <cellStyle name="Comma 3 3 3 2 3 3" xfId="1606"/>
    <cellStyle name="Comma 3 3 3 2 3 3 2" xfId="3247"/>
    <cellStyle name="Comma 3 3 3 2 3 4" xfId="2139"/>
    <cellStyle name="Comma 3 3 3 2 3 4 2" xfId="3780"/>
    <cellStyle name="Comma 3 3 3 2 3 5" xfId="2449"/>
    <cellStyle name="Comma 3 3 3 2 3 5 2" xfId="3967"/>
    <cellStyle name="Comma 3 3 3 2 3 6" xfId="2725"/>
    <cellStyle name="Comma 3 3 3 2 4" xfId="1263"/>
    <cellStyle name="Comma 3 3 3 2 4 2" xfId="1772"/>
    <cellStyle name="Comma 3 3 3 2 4 2 2" xfId="3413"/>
    <cellStyle name="Comma 3 3 3 2 4 3" xfId="2909"/>
    <cellStyle name="Comma 3 3 3 2 5" xfId="1519"/>
    <cellStyle name="Comma 3 3 3 2 5 2" xfId="3160"/>
    <cellStyle name="Comma 3 3 3 2 6" xfId="2052"/>
    <cellStyle name="Comma 3 3 3 2 6 2" xfId="3693"/>
    <cellStyle name="Comma 3 3 3 2 7" xfId="2362"/>
    <cellStyle name="Comma 3 3 3 2 7 2" xfId="3968"/>
    <cellStyle name="Comma 3 3 3 2 8" xfId="2638"/>
    <cellStyle name="Comma 3 3 3 3" xfId="839"/>
    <cellStyle name="Comma 3 3 3 3 2" xfId="1319"/>
    <cellStyle name="Comma 3 3 3 3 2 2" xfId="1828"/>
    <cellStyle name="Comma 3 3 3 3 2 2 2" xfId="3469"/>
    <cellStyle name="Comma 3 3 3 3 2 3" xfId="2965"/>
    <cellStyle name="Comma 3 3 3 3 3" xfId="1575"/>
    <cellStyle name="Comma 3 3 3 3 3 2" xfId="3216"/>
    <cellStyle name="Comma 3 3 3 3 4" xfId="2108"/>
    <cellStyle name="Comma 3 3 3 3 4 2" xfId="3749"/>
    <cellStyle name="Comma 3 3 3 3 5" xfId="2418"/>
    <cellStyle name="Comma 3 3 3 3 5 2" xfId="3969"/>
    <cellStyle name="Comma 3 3 3 3 6" xfId="2694"/>
    <cellStyle name="Comma 3 3 3 4" xfId="952"/>
    <cellStyle name="Comma 3 3 3 4 2" xfId="1405"/>
    <cellStyle name="Comma 3 3 3 4 2 2" xfId="1914"/>
    <cellStyle name="Comma 3 3 3 4 2 2 2" xfId="3555"/>
    <cellStyle name="Comma 3 3 3 4 2 3" xfId="3051"/>
    <cellStyle name="Comma 3 3 3 4 3" xfId="1661"/>
    <cellStyle name="Comma 3 3 3 4 3 2" xfId="3302"/>
    <cellStyle name="Comma 3 3 3 4 4" xfId="2194"/>
    <cellStyle name="Comma 3 3 3 4 4 2" xfId="3835"/>
    <cellStyle name="Comma 3 3 3 4 5" xfId="2504"/>
    <cellStyle name="Comma 3 3 3 4 5 2" xfId="3970"/>
    <cellStyle name="Comma 3 3 3 4 6" xfId="2780"/>
    <cellStyle name="Comma 3 3 3 5" xfId="628"/>
    <cellStyle name="Comma 3 3 3 5 2" xfId="1243"/>
    <cellStyle name="Comma 3 3 3 5 2 2" xfId="1752"/>
    <cellStyle name="Comma 3 3 3 5 2 2 2" xfId="3393"/>
    <cellStyle name="Comma 3 3 3 5 2 3" xfId="2889"/>
    <cellStyle name="Comma 3 3 3 5 3" xfId="1499"/>
    <cellStyle name="Comma 3 3 3 5 3 2" xfId="3140"/>
    <cellStyle name="Comma 3 3 3 5 4" xfId="2029"/>
    <cellStyle name="Comma 3 3 3 5 4 2" xfId="3670"/>
    <cellStyle name="Comma 3 3 3 5 5" xfId="2341"/>
    <cellStyle name="Comma 3 3 3 5 5 2" xfId="3971"/>
    <cellStyle name="Comma 3 3 3 5 6" xfId="2617"/>
    <cellStyle name="Comma 3 3 3 6" xfId="1159"/>
    <cellStyle name="Comma 3 3 4" xfId="423"/>
    <cellStyle name="Comma 3 3 4 2" xfId="737"/>
    <cellStyle name="Comma 3 3 4 2 2" xfId="966"/>
    <cellStyle name="Comma 3 3 4 2 2 2" xfId="1419"/>
    <cellStyle name="Comma 3 3 4 2 2 2 2" xfId="1928"/>
    <cellStyle name="Comma 3 3 4 2 2 2 2 2" xfId="3569"/>
    <cellStyle name="Comma 3 3 4 2 2 2 3" xfId="3065"/>
    <cellStyle name="Comma 3 3 4 2 2 3" xfId="1675"/>
    <cellStyle name="Comma 3 3 4 2 2 3 2" xfId="3316"/>
    <cellStyle name="Comma 3 3 4 2 2 4" xfId="2208"/>
    <cellStyle name="Comma 3 3 4 2 2 4 2" xfId="3849"/>
    <cellStyle name="Comma 3 3 4 2 2 5" xfId="2518"/>
    <cellStyle name="Comma 3 3 4 2 2 5 2" xfId="3972"/>
    <cellStyle name="Comma 3 3 4 2 2 6" xfId="2794"/>
    <cellStyle name="Comma 3 3 4 2 3" xfId="891"/>
    <cellStyle name="Comma 3 3 4 2 3 2" xfId="1344"/>
    <cellStyle name="Comma 3 3 4 2 3 2 2" xfId="1853"/>
    <cellStyle name="Comma 3 3 4 2 3 2 2 2" xfId="3494"/>
    <cellStyle name="Comma 3 3 4 2 3 2 3" xfId="2990"/>
    <cellStyle name="Comma 3 3 4 2 3 3" xfId="1600"/>
    <cellStyle name="Comma 3 3 4 2 3 3 2" xfId="3241"/>
    <cellStyle name="Comma 3 3 4 2 3 4" xfId="2133"/>
    <cellStyle name="Comma 3 3 4 2 3 4 2" xfId="3774"/>
    <cellStyle name="Comma 3 3 4 2 3 5" xfId="2443"/>
    <cellStyle name="Comma 3 3 4 2 3 5 2" xfId="3973"/>
    <cellStyle name="Comma 3 3 4 2 3 6" xfId="2719"/>
    <cellStyle name="Comma 3 3 4 2 4" xfId="1257"/>
    <cellStyle name="Comma 3 3 4 2 4 2" xfId="1766"/>
    <cellStyle name="Comma 3 3 4 2 4 2 2" xfId="3407"/>
    <cellStyle name="Comma 3 3 4 2 4 3" xfId="2903"/>
    <cellStyle name="Comma 3 3 4 2 5" xfId="1513"/>
    <cellStyle name="Comma 3 3 4 2 5 2" xfId="3154"/>
    <cellStyle name="Comma 3 3 4 2 6" xfId="2046"/>
    <cellStyle name="Comma 3 3 4 2 6 2" xfId="3687"/>
    <cellStyle name="Comma 3 3 4 2 7" xfId="2356"/>
    <cellStyle name="Comma 3 3 4 2 7 2" xfId="3974"/>
    <cellStyle name="Comma 3 3 4 2 8" xfId="2632"/>
    <cellStyle name="Comma 3 3 4 3" xfId="828"/>
    <cellStyle name="Comma 3 3 4 3 2" xfId="1308"/>
    <cellStyle name="Comma 3 3 4 3 2 2" xfId="1817"/>
    <cellStyle name="Comma 3 3 4 3 2 2 2" xfId="3458"/>
    <cellStyle name="Comma 3 3 4 3 2 3" xfId="2954"/>
    <cellStyle name="Comma 3 3 4 3 3" xfId="1564"/>
    <cellStyle name="Comma 3 3 4 3 3 2" xfId="3205"/>
    <cellStyle name="Comma 3 3 4 3 4" xfId="2097"/>
    <cellStyle name="Comma 3 3 4 3 4 2" xfId="3738"/>
    <cellStyle name="Comma 3 3 4 3 5" xfId="2407"/>
    <cellStyle name="Comma 3 3 4 3 5 2" xfId="3975"/>
    <cellStyle name="Comma 3 3 4 3 6" xfId="2683"/>
    <cellStyle name="Comma 3 3 4 4" xfId="941"/>
    <cellStyle name="Comma 3 3 4 4 2" xfId="1394"/>
    <cellStyle name="Comma 3 3 4 4 2 2" xfId="1903"/>
    <cellStyle name="Comma 3 3 4 4 2 2 2" xfId="3544"/>
    <cellStyle name="Comma 3 3 4 4 2 3" xfId="3040"/>
    <cellStyle name="Comma 3 3 4 4 3" xfId="1650"/>
    <cellStyle name="Comma 3 3 4 4 3 2" xfId="3291"/>
    <cellStyle name="Comma 3 3 4 4 4" xfId="2183"/>
    <cellStyle name="Comma 3 3 4 4 4 2" xfId="3824"/>
    <cellStyle name="Comma 3 3 4 4 5" xfId="2493"/>
    <cellStyle name="Comma 3 3 4 4 5 2" xfId="3976"/>
    <cellStyle name="Comma 3 3 4 4 6" xfId="2769"/>
    <cellStyle name="Comma 3 3 4 5" xfId="614"/>
    <cellStyle name="Comma 3 3 4 5 2" xfId="1232"/>
    <cellStyle name="Comma 3 3 4 5 2 2" xfId="1741"/>
    <cellStyle name="Comma 3 3 4 5 2 2 2" xfId="3382"/>
    <cellStyle name="Comma 3 3 4 5 2 3" xfId="2878"/>
    <cellStyle name="Comma 3 3 4 5 3" xfId="1488"/>
    <cellStyle name="Comma 3 3 4 5 3 2" xfId="3129"/>
    <cellStyle name="Comma 3 3 4 5 4" xfId="2018"/>
    <cellStyle name="Comma 3 3 4 5 4 2" xfId="3659"/>
    <cellStyle name="Comma 3 3 4 5 5" xfId="2330"/>
    <cellStyle name="Comma 3 3 4 5 5 2" xfId="3977"/>
    <cellStyle name="Comma 3 3 4 5 6" xfId="2606"/>
    <cellStyle name="Comma 3 3 5" xfId="681"/>
    <cellStyle name="Comma 3 3 6" xfId="768"/>
    <cellStyle name="Comma 3 3 6 2" xfId="997"/>
    <cellStyle name="Comma 3 3 6 2 2" xfId="1450"/>
    <cellStyle name="Comma 3 3 6 2 2 2" xfId="1959"/>
    <cellStyle name="Comma 3 3 6 2 2 2 2" xfId="3600"/>
    <cellStyle name="Comma 3 3 6 2 2 3" xfId="3096"/>
    <cellStyle name="Comma 3 3 6 2 3" xfId="1706"/>
    <cellStyle name="Comma 3 3 6 2 3 2" xfId="3347"/>
    <cellStyle name="Comma 3 3 6 2 4" xfId="2239"/>
    <cellStyle name="Comma 3 3 6 2 4 2" xfId="3880"/>
    <cellStyle name="Comma 3 3 6 2 5" xfId="2549"/>
    <cellStyle name="Comma 3 3 6 2 5 2" xfId="3978"/>
    <cellStyle name="Comma 3 3 6 2 6" xfId="2825"/>
    <cellStyle name="Comma 3 3 6 3" xfId="922"/>
    <cellStyle name="Comma 3 3 6 3 2" xfId="1375"/>
    <cellStyle name="Comma 3 3 6 3 2 2" xfId="1884"/>
    <cellStyle name="Comma 3 3 6 3 2 2 2" xfId="3525"/>
    <cellStyle name="Comma 3 3 6 3 2 3" xfId="3021"/>
    <cellStyle name="Comma 3 3 6 3 3" xfId="1631"/>
    <cellStyle name="Comma 3 3 6 3 3 2" xfId="3272"/>
    <cellStyle name="Comma 3 3 6 3 4" xfId="2164"/>
    <cellStyle name="Comma 3 3 6 3 4 2" xfId="3805"/>
    <cellStyle name="Comma 3 3 6 3 5" xfId="2474"/>
    <cellStyle name="Comma 3 3 6 3 5 2" xfId="3979"/>
    <cellStyle name="Comma 3 3 6 3 6" xfId="2750"/>
    <cellStyle name="Comma 3 3 6 4" xfId="1288"/>
    <cellStyle name="Comma 3 3 6 4 2" xfId="1797"/>
    <cellStyle name="Comma 3 3 6 4 2 2" xfId="3438"/>
    <cellStyle name="Comma 3 3 6 4 3" xfId="2934"/>
    <cellStyle name="Comma 3 3 6 5" xfId="1544"/>
    <cellStyle name="Comma 3 3 6 5 2" xfId="3185"/>
    <cellStyle name="Comma 3 3 6 6" xfId="2077"/>
    <cellStyle name="Comma 3 3 6 6 2" xfId="3718"/>
    <cellStyle name="Comma 3 3 6 7" xfId="2387"/>
    <cellStyle name="Comma 3 3 6 7 2" xfId="3980"/>
    <cellStyle name="Comma 3 3 6 8" xfId="2663"/>
    <cellStyle name="Comma 3 3 7" xfId="815"/>
    <cellStyle name="Comma 3 3 7 2" xfId="1295"/>
    <cellStyle name="Comma 3 3 7 2 2" xfId="1804"/>
    <cellStyle name="Comma 3 3 7 2 2 2" xfId="3445"/>
    <cellStyle name="Comma 3 3 7 2 3" xfId="2941"/>
    <cellStyle name="Comma 3 3 7 3" xfId="1551"/>
    <cellStyle name="Comma 3 3 7 3 2" xfId="3192"/>
    <cellStyle name="Comma 3 3 7 4" xfId="2084"/>
    <cellStyle name="Comma 3 3 7 4 2" xfId="3725"/>
    <cellStyle name="Comma 3 3 7 5" xfId="2394"/>
    <cellStyle name="Comma 3 3 7 5 2" xfId="3981"/>
    <cellStyle name="Comma 3 3 7 6" xfId="2670"/>
    <cellStyle name="Comma 3 3 8" xfId="929"/>
    <cellStyle name="Comma 3 3 8 2" xfId="1382"/>
    <cellStyle name="Comma 3 3 8 2 2" xfId="1891"/>
    <cellStyle name="Comma 3 3 8 2 2 2" xfId="3532"/>
    <cellStyle name="Comma 3 3 8 2 3" xfId="3028"/>
    <cellStyle name="Comma 3 3 8 3" xfId="1638"/>
    <cellStyle name="Comma 3 3 8 3 2" xfId="3279"/>
    <cellStyle name="Comma 3 3 8 4" xfId="2171"/>
    <cellStyle name="Comma 3 3 8 4 2" xfId="3812"/>
    <cellStyle name="Comma 3 3 8 5" xfId="2481"/>
    <cellStyle name="Comma 3 3 8 5 2" xfId="3982"/>
    <cellStyle name="Comma 3 3 8 6" xfId="2757"/>
    <cellStyle name="Comma 3 3 9" xfId="577"/>
    <cellStyle name="Comma 3 3 9 2" xfId="1221"/>
    <cellStyle name="Comma 3 3 9 2 2" xfId="1731"/>
    <cellStyle name="Comma 3 3 9 2 2 2" xfId="3372"/>
    <cellStyle name="Comma 3 3 9 2 3" xfId="2868"/>
    <cellStyle name="Comma 3 3 9 3" xfId="1478"/>
    <cellStyle name="Comma 3 3 9 3 2" xfId="3119"/>
    <cellStyle name="Comma 3 3 9 4" xfId="2005"/>
    <cellStyle name="Comma 3 3 9 4 2" xfId="3646"/>
    <cellStyle name="Comma 3 3 9 5" xfId="2319"/>
    <cellStyle name="Comma 3 3 9 5 2" xfId="3983"/>
    <cellStyle name="Comma 3 3 9 6" xfId="2596"/>
    <cellStyle name="Comma 3 4" xfId="35"/>
    <cellStyle name="Comma 3 4 2" xfId="327"/>
    <cellStyle name="Comma 3 4 2 2" xfId="682"/>
    <cellStyle name="Comma 3 4 3" xfId="424"/>
    <cellStyle name="Comma 3 4 4" xfId="630"/>
    <cellStyle name="Comma 3 5" xfId="36"/>
    <cellStyle name="Comma 3 5 2" xfId="328"/>
    <cellStyle name="Comma 3 5 2 2" xfId="683"/>
    <cellStyle name="Comma 3 5 3" xfId="425"/>
    <cellStyle name="Comma 3 5 4" xfId="573"/>
    <cellStyle name="Comma 3 6" xfId="37"/>
    <cellStyle name="Comma 3 6 2" xfId="329"/>
    <cellStyle name="Comma 3 6 2 2" xfId="684"/>
    <cellStyle name="Comma 3 6 3" xfId="426"/>
    <cellStyle name="Comma 3 6 4" xfId="674"/>
    <cellStyle name="Comma 3 7" xfId="38"/>
    <cellStyle name="Comma 3 7 2" xfId="330"/>
    <cellStyle name="Comma 3 7 2 2" xfId="1124"/>
    <cellStyle name="Comma 3 7 3" xfId="427"/>
    <cellStyle name="Comma 3 8" xfId="39"/>
    <cellStyle name="Comma 3 8 2" xfId="331"/>
    <cellStyle name="Comma 3 8 2 2" xfId="1158"/>
    <cellStyle name="Comma 3 8 3" xfId="428"/>
    <cellStyle name="Comma 3 9" xfId="40"/>
    <cellStyle name="Comma 3 9 2" xfId="332"/>
    <cellStyle name="Comma 3 9 2 2" xfId="1166"/>
    <cellStyle name="Comma 3 9 3" xfId="429"/>
    <cellStyle name="Comma 30" xfId="785"/>
    <cellStyle name="Comma 31" xfId="804"/>
    <cellStyle name="Comma 32" xfId="796"/>
    <cellStyle name="Comma 33" xfId="803"/>
    <cellStyle name="Comma 34" xfId="780"/>
    <cellStyle name="Comma 35" xfId="802"/>
    <cellStyle name="Comma 36" xfId="794"/>
    <cellStyle name="Comma 37" xfId="801"/>
    <cellStyle name="Comma 38" xfId="778"/>
    <cellStyle name="Comma 39" xfId="781"/>
    <cellStyle name="Comma 4" xfId="225"/>
    <cellStyle name="Comma 4 2" xfId="279"/>
    <cellStyle name="Comma 4 2 2" xfId="518"/>
    <cellStyle name="Comma 4 2 2 2" xfId="631"/>
    <cellStyle name="Comma 4 2 3" xfId="519"/>
    <cellStyle name="Comma 4 2 4" xfId="632"/>
    <cellStyle name="Comma 4 3" xfId="278"/>
    <cellStyle name="Comma 4 4" xfId="1209"/>
    <cellStyle name="Comma 4 4 2" xfId="1722"/>
    <cellStyle name="Comma 4 4 2 2" xfId="3363"/>
    <cellStyle name="Comma 4 4 3" xfId="2249"/>
    <cellStyle name="Comma 4 4 3 2" xfId="3888"/>
    <cellStyle name="Comma 4 4 4" xfId="2558"/>
    <cellStyle name="Comma 4 4 4 2" xfId="3984"/>
    <cellStyle name="Comma 4 4 5" xfId="2831"/>
    <cellStyle name="Comma 4 5" xfId="1469"/>
    <cellStyle name="Comma 4 5 2" xfId="2269"/>
    <cellStyle name="Comma 4 5 2 2" xfId="3893"/>
    <cellStyle name="Comma 4 5 3" xfId="2563"/>
    <cellStyle name="Comma 4 5 3 2" xfId="3985"/>
    <cellStyle name="Comma 4 5 4" xfId="2836"/>
    <cellStyle name="Comma 4 6" xfId="1985"/>
    <cellStyle name="Comma 4 6 2" xfId="3626"/>
    <cellStyle name="Comma 4 7" xfId="2305"/>
    <cellStyle name="Comma 4 7 2" xfId="3986"/>
    <cellStyle name="Comma 4 8" xfId="2586"/>
    <cellStyle name="Comma 40" xfId="786"/>
    <cellStyle name="Comma 41" xfId="790"/>
    <cellStyle name="Comma 42" xfId="787"/>
    <cellStyle name="Comma 43" xfId="774"/>
    <cellStyle name="Comma 44" xfId="788"/>
    <cellStyle name="Comma 45" xfId="789"/>
    <cellStyle name="Comma 46" xfId="806"/>
    <cellStyle name="Comma 47" xfId="810"/>
    <cellStyle name="Comma 48" xfId="807"/>
    <cellStyle name="Comma 49" xfId="809"/>
    <cellStyle name="Comma 5" xfId="288"/>
    <cellStyle name="Comma 5 10" xfId="2252"/>
    <cellStyle name="Comma 5 11" xfId="2272"/>
    <cellStyle name="Comma 5 2" xfId="304"/>
    <cellStyle name="Comma 5 2 2" xfId="634"/>
    <cellStyle name="Comma 5 2 2 2" xfId="744"/>
    <cellStyle name="Comma 5 2 2 2 2" xfId="973"/>
    <cellStyle name="Comma 5 2 2 2 2 2" xfId="1426"/>
    <cellStyle name="Comma 5 2 2 2 2 2 2" xfId="1935"/>
    <cellStyle name="Comma 5 2 2 2 2 2 2 2" xfId="3576"/>
    <cellStyle name="Comma 5 2 2 2 2 2 3" xfId="3072"/>
    <cellStyle name="Comma 5 2 2 2 2 3" xfId="1682"/>
    <cellStyle name="Comma 5 2 2 2 2 3 2" xfId="3323"/>
    <cellStyle name="Comma 5 2 2 2 2 4" xfId="2215"/>
    <cellStyle name="Comma 5 2 2 2 2 4 2" xfId="3856"/>
    <cellStyle name="Comma 5 2 2 2 2 5" xfId="2525"/>
    <cellStyle name="Comma 5 2 2 2 2 5 2" xfId="3987"/>
    <cellStyle name="Comma 5 2 2 2 2 6" xfId="2801"/>
    <cellStyle name="Comma 5 2 2 2 3" xfId="898"/>
    <cellStyle name="Comma 5 2 2 2 3 2" xfId="1351"/>
    <cellStyle name="Comma 5 2 2 2 3 2 2" xfId="1860"/>
    <cellStyle name="Comma 5 2 2 2 3 2 2 2" xfId="3501"/>
    <cellStyle name="Comma 5 2 2 2 3 2 3" xfId="2997"/>
    <cellStyle name="Comma 5 2 2 2 3 3" xfId="1607"/>
    <cellStyle name="Comma 5 2 2 2 3 3 2" xfId="3248"/>
    <cellStyle name="Comma 5 2 2 2 3 4" xfId="2140"/>
    <cellStyle name="Comma 5 2 2 2 3 4 2" xfId="3781"/>
    <cellStyle name="Comma 5 2 2 2 3 5" xfId="2450"/>
    <cellStyle name="Comma 5 2 2 2 3 5 2" xfId="3988"/>
    <cellStyle name="Comma 5 2 2 2 3 6" xfId="2726"/>
    <cellStyle name="Comma 5 2 2 2 4" xfId="1264"/>
    <cellStyle name="Comma 5 2 2 2 4 2" xfId="1773"/>
    <cellStyle name="Comma 5 2 2 2 4 2 2" xfId="3414"/>
    <cellStyle name="Comma 5 2 2 2 4 3" xfId="2910"/>
    <cellStyle name="Comma 5 2 2 2 5" xfId="1520"/>
    <cellStyle name="Comma 5 2 2 2 5 2" xfId="3161"/>
    <cellStyle name="Comma 5 2 2 2 6" xfId="2053"/>
    <cellStyle name="Comma 5 2 2 2 6 2" xfId="3694"/>
    <cellStyle name="Comma 5 2 2 2 7" xfId="2363"/>
    <cellStyle name="Comma 5 2 2 2 7 2" xfId="3989"/>
    <cellStyle name="Comma 5 2 2 2 8" xfId="2639"/>
    <cellStyle name="Comma 5 2 2 3" xfId="842"/>
    <cellStyle name="Comma 5 2 2 3 2" xfId="1322"/>
    <cellStyle name="Comma 5 2 2 3 2 2" xfId="1831"/>
    <cellStyle name="Comma 5 2 2 3 2 2 2" xfId="3472"/>
    <cellStyle name="Comma 5 2 2 3 2 3" xfId="2968"/>
    <cellStyle name="Comma 5 2 2 3 3" xfId="1578"/>
    <cellStyle name="Comma 5 2 2 3 3 2" xfId="3219"/>
    <cellStyle name="Comma 5 2 2 3 4" xfId="2111"/>
    <cellStyle name="Comma 5 2 2 3 4 2" xfId="3752"/>
    <cellStyle name="Comma 5 2 2 3 5" xfId="2421"/>
    <cellStyle name="Comma 5 2 2 3 5 2" xfId="3990"/>
    <cellStyle name="Comma 5 2 2 3 6" xfId="2697"/>
    <cellStyle name="Comma 5 2 2 4" xfId="955"/>
    <cellStyle name="Comma 5 2 2 4 2" xfId="1408"/>
    <cellStyle name="Comma 5 2 2 4 2 2" xfId="1917"/>
    <cellStyle name="Comma 5 2 2 4 2 2 2" xfId="3558"/>
    <cellStyle name="Comma 5 2 2 4 2 3" xfId="3054"/>
    <cellStyle name="Comma 5 2 2 4 3" xfId="1664"/>
    <cellStyle name="Comma 5 2 2 4 3 2" xfId="3305"/>
    <cellStyle name="Comma 5 2 2 4 4" xfId="2197"/>
    <cellStyle name="Comma 5 2 2 4 4 2" xfId="3838"/>
    <cellStyle name="Comma 5 2 2 4 5" xfId="2507"/>
    <cellStyle name="Comma 5 2 2 4 5 2" xfId="3991"/>
    <cellStyle name="Comma 5 2 2 4 6" xfId="2783"/>
    <cellStyle name="Comma 5 2 2 5" xfId="1246"/>
    <cellStyle name="Comma 5 2 2 5 2" xfId="1755"/>
    <cellStyle name="Comma 5 2 2 5 2 2" xfId="3396"/>
    <cellStyle name="Comma 5 2 2 5 3" xfId="2892"/>
    <cellStyle name="Comma 5 2 2 6" xfId="1502"/>
    <cellStyle name="Comma 5 2 2 6 2" xfId="3143"/>
    <cellStyle name="Comma 5 2 2 7" xfId="2032"/>
    <cellStyle name="Comma 5 2 2 7 2" xfId="3673"/>
    <cellStyle name="Comma 5 2 2 8" xfId="2344"/>
    <cellStyle name="Comma 5 2 2 8 2" xfId="3992"/>
    <cellStyle name="Comma 5 2 2 9" xfId="2620"/>
    <cellStyle name="Comma 5 2 3" xfId="621"/>
    <cellStyle name="Comma 5 2 3 2" xfId="735"/>
    <cellStyle name="Comma 5 2 3 2 2" xfId="964"/>
    <cellStyle name="Comma 5 2 3 2 2 2" xfId="1417"/>
    <cellStyle name="Comma 5 2 3 2 2 2 2" xfId="1926"/>
    <cellStyle name="Comma 5 2 3 2 2 2 2 2" xfId="3567"/>
    <cellStyle name="Comma 5 2 3 2 2 2 3" xfId="3063"/>
    <cellStyle name="Comma 5 2 3 2 2 3" xfId="1673"/>
    <cellStyle name="Comma 5 2 3 2 2 3 2" xfId="3314"/>
    <cellStyle name="Comma 5 2 3 2 2 4" xfId="2206"/>
    <cellStyle name="Comma 5 2 3 2 2 4 2" xfId="3847"/>
    <cellStyle name="Comma 5 2 3 2 2 5" xfId="2516"/>
    <cellStyle name="Comma 5 2 3 2 2 5 2" xfId="3993"/>
    <cellStyle name="Comma 5 2 3 2 2 6" xfId="2792"/>
    <cellStyle name="Comma 5 2 3 2 3" xfId="889"/>
    <cellStyle name="Comma 5 2 3 2 3 2" xfId="1342"/>
    <cellStyle name="Comma 5 2 3 2 3 2 2" xfId="1851"/>
    <cellStyle name="Comma 5 2 3 2 3 2 2 2" xfId="3492"/>
    <cellStyle name="Comma 5 2 3 2 3 2 3" xfId="2988"/>
    <cellStyle name="Comma 5 2 3 2 3 3" xfId="1598"/>
    <cellStyle name="Comma 5 2 3 2 3 3 2" xfId="3239"/>
    <cellStyle name="Comma 5 2 3 2 3 4" xfId="2131"/>
    <cellStyle name="Comma 5 2 3 2 3 4 2" xfId="3772"/>
    <cellStyle name="Comma 5 2 3 2 3 5" xfId="2441"/>
    <cellStyle name="Comma 5 2 3 2 3 5 2" xfId="3994"/>
    <cellStyle name="Comma 5 2 3 2 3 6" xfId="2717"/>
    <cellStyle name="Comma 5 2 3 2 4" xfId="1255"/>
    <cellStyle name="Comma 5 2 3 2 4 2" xfId="1764"/>
    <cellStyle name="Comma 5 2 3 2 4 2 2" xfId="3405"/>
    <cellStyle name="Comma 5 2 3 2 4 3" xfId="2901"/>
    <cellStyle name="Comma 5 2 3 2 5" xfId="1511"/>
    <cellStyle name="Comma 5 2 3 2 5 2" xfId="3152"/>
    <cellStyle name="Comma 5 2 3 2 6" xfId="2044"/>
    <cellStyle name="Comma 5 2 3 2 6 2" xfId="3685"/>
    <cellStyle name="Comma 5 2 3 2 7" xfId="2354"/>
    <cellStyle name="Comma 5 2 3 2 7 2" xfId="3995"/>
    <cellStyle name="Comma 5 2 3 2 8" xfId="2630"/>
    <cellStyle name="Comma 5 2 3 3" xfId="835"/>
    <cellStyle name="Comma 5 2 3 3 2" xfId="1315"/>
    <cellStyle name="Comma 5 2 3 3 2 2" xfId="1824"/>
    <cellStyle name="Comma 5 2 3 3 2 2 2" xfId="3465"/>
    <cellStyle name="Comma 5 2 3 3 2 3" xfId="2961"/>
    <cellStyle name="Comma 5 2 3 3 3" xfId="1571"/>
    <cellStyle name="Comma 5 2 3 3 3 2" xfId="3212"/>
    <cellStyle name="Comma 5 2 3 3 4" xfId="2104"/>
    <cellStyle name="Comma 5 2 3 3 4 2" xfId="3745"/>
    <cellStyle name="Comma 5 2 3 3 5" xfId="2414"/>
    <cellStyle name="Comma 5 2 3 3 5 2" xfId="3996"/>
    <cellStyle name="Comma 5 2 3 3 6" xfId="2690"/>
    <cellStyle name="Comma 5 2 3 4" xfId="948"/>
    <cellStyle name="Comma 5 2 3 4 2" xfId="1401"/>
    <cellStyle name="Comma 5 2 3 4 2 2" xfId="1910"/>
    <cellStyle name="Comma 5 2 3 4 2 2 2" xfId="3551"/>
    <cellStyle name="Comma 5 2 3 4 2 3" xfId="3047"/>
    <cellStyle name="Comma 5 2 3 4 3" xfId="1657"/>
    <cellStyle name="Comma 5 2 3 4 3 2" xfId="3298"/>
    <cellStyle name="Comma 5 2 3 4 4" xfId="2190"/>
    <cellStyle name="Comma 5 2 3 4 4 2" xfId="3831"/>
    <cellStyle name="Comma 5 2 3 4 5" xfId="2500"/>
    <cellStyle name="Comma 5 2 3 4 5 2" xfId="3997"/>
    <cellStyle name="Comma 5 2 3 4 6" xfId="2776"/>
    <cellStyle name="Comma 5 2 3 5" xfId="1239"/>
    <cellStyle name="Comma 5 2 3 5 2" xfId="1748"/>
    <cellStyle name="Comma 5 2 3 5 2 2" xfId="3389"/>
    <cellStyle name="Comma 5 2 3 5 3" xfId="2885"/>
    <cellStyle name="Comma 5 2 3 6" xfId="1495"/>
    <cellStyle name="Comma 5 2 3 6 2" xfId="3136"/>
    <cellStyle name="Comma 5 2 3 7" xfId="2025"/>
    <cellStyle name="Comma 5 2 3 7 2" xfId="3666"/>
    <cellStyle name="Comma 5 2 3 8" xfId="2337"/>
    <cellStyle name="Comma 5 2 3 8 2" xfId="3998"/>
    <cellStyle name="Comma 5 2 3 9" xfId="2613"/>
    <cellStyle name="Comma 5 2 4" xfId="757"/>
    <cellStyle name="Comma 5 2 4 2" xfId="986"/>
    <cellStyle name="Comma 5 2 4 2 2" xfId="1439"/>
    <cellStyle name="Comma 5 2 4 2 2 2" xfId="1948"/>
    <cellStyle name="Comma 5 2 4 2 2 2 2" xfId="3589"/>
    <cellStyle name="Comma 5 2 4 2 2 3" xfId="3085"/>
    <cellStyle name="Comma 5 2 4 2 3" xfId="1695"/>
    <cellStyle name="Comma 5 2 4 2 3 2" xfId="3336"/>
    <cellStyle name="Comma 5 2 4 2 4" xfId="2228"/>
    <cellStyle name="Comma 5 2 4 2 4 2" xfId="3869"/>
    <cellStyle name="Comma 5 2 4 2 5" xfId="2538"/>
    <cellStyle name="Comma 5 2 4 2 5 2" xfId="3999"/>
    <cellStyle name="Comma 5 2 4 2 6" xfId="2814"/>
    <cellStyle name="Comma 5 2 4 3" xfId="911"/>
    <cellStyle name="Comma 5 2 4 3 2" xfId="1364"/>
    <cellStyle name="Comma 5 2 4 3 2 2" xfId="1873"/>
    <cellStyle name="Comma 5 2 4 3 2 2 2" xfId="3514"/>
    <cellStyle name="Comma 5 2 4 3 2 3" xfId="3010"/>
    <cellStyle name="Comma 5 2 4 3 3" xfId="1620"/>
    <cellStyle name="Comma 5 2 4 3 3 2" xfId="3261"/>
    <cellStyle name="Comma 5 2 4 3 4" xfId="2153"/>
    <cellStyle name="Comma 5 2 4 3 4 2" xfId="3794"/>
    <cellStyle name="Comma 5 2 4 3 5" xfId="2463"/>
    <cellStyle name="Comma 5 2 4 3 5 2" xfId="4000"/>
    <cellStyle name="Comma 5 2 4 3 6" xfId="2739"/>
    <cellStyle name="Comma 5 2 4 4" xfId="1277"/>
    <cellStyle name="Comma 5 2 4 4 2" xfId="1786"/>
    <cellStyle name="Comma 5 2 4 4 2 2" xfId="3427"/>
    <cellStyle name="Comma 5 2 4 4 3" xfId="2923"/>
    <cellStyle name="Comma 5 2 4 5" xfId="1533"/>
    <cellStyle name="Comma 5 2 4 5 2" xfId="3174"/>
    <cellStyle name="Comma 5 2 4 6" xfId="2066"/>
    <cellStyle name="Comma 5 2 4 6 2" xfId="3707"/>
    <cellStyle name="Comma 5 2 4 7" xfId="2376"/>
    <cellStyle name="Comma 5 2 4 7 2" xfId="4001"/>
    <cellStyle name="Comma 5 2 4 8" xfId="2652"/>
    <cellStyle name="Comma 5 2 5" xfId="823"/>
    <cellStyle name="Comma 5 2 5 2" xfId="1303"/>
    <cellStyle name="Comma 5 2 5 2 2" xfId="1812"/>
    <cellStyle name="Comma 5 2 5 2 2 2" xfId="3453"/>
    <cellStyle name="Comma 5 2 5 2 3" xfId="2949"/>
    <cellStyle name="Comma 5 2 5 3" xfId="1559"/>
    <cellStyle name="Comma 5 2 5 3 2" xfId="3200"/>
    <cellStyle name="Comma 5 2 5 4" xfId="2092"/>
    <cellStyle name="Comma 5 2 5 4 2" xfId="3733"/>
    <cellStyle name="Comma 5 2 5 5" xfId="2402"/>
    <cellStyle name="Comma 5 2 5 5 2" xfId="4002"/>
    <cellStyle name="Comma 5 2 5 6" xfId="2678"/>
    <cellStyle name="Comma 5 2 6" xfId="936"/>
    <cellStyle name="Comma 5 2 6 2" xfId="1389"/>
    <cellStyle name="Comma 5 2 6 2 2" xfId="1898"/>
    <cellStyle name="Comma 5 2 6 2 2 2" xfId="3539"/>
    <cellStyle name="Comma 5 2 6 2 3" xfId="3035"/>
    <cellStyle name="Comma 5 2 6 3" xfId="1645"/>
    <cellStyle name="Comma 5 2 6 3 2" xfId="3286"/>
    <cellStyle name="Comma 5 2 6 4" xfId="2178"/>
    <cellStyle name="Comma 5 2 6 4 2" xfId="3819"/>
    <cellStyle name="Comma 5 2 6 5" xfId="2488"/>
    <cellStyle name="Comma 5 2 6 5 2" xfId="4003"/>
    <cellStyle name="Comma 5 2 6 6" xfId="2764"/>
    <cellStyle name="Comma 5 2 7" xfId="607"/>
    <cellStyle name="Comma 5 2 7 2" xfId="1228"/>
    <cellStyle name="Comma 5 2 7 2 2" xfId="1737"/>
    <cellStyle name="Comma 5 2 7 2 2 2" xfId="3378"/>
    <cellStyle name="Comma 5 2 7 2 3" xfId="2874"/>
    <cellStyle name="Comma 5 2 7 3" xfId="1484"/>
    <cellStyle name="Comma 5 2 7 3 2" xfId="3125"/>
    <cellStyle name="Comma 5 2 7 4" xfId="2014"/>
    <cellStyle name="Comma 5 2 7 4 2" xfId="3655"/>
    <cellStyle name="Comma 5 2 7 5" xfId="2326"/>
    <cellStyle name="Comma 5 2 7 5 2" xfId="4004"/>
    <cellStyle name="Comma 5 2 7 6" xfId="2602"/>
    <cellStyle name="Comma 5 3" xfId="291"/>
    <cellStyle name="Comma 5 3 2" xfId="761"/>
    <cellStyle name="Comma 5 3 2 2" xfId="990"/>
    <cellStyle name="Comma 5 3 2 2 2" xfId="1443"/>
    <cellStyle name="Comma 5 3 2 2 2 2" xfId="1952"/>
    <cellStyle name="Comma 5 3 2 2 2 2 2" xfId="3593"/>
    <cellStyle name="Comma 5 3 2 2 2 3" xfId="3089"/>
    <cellStyle name="Comma 5 3 2 2 3" xfId="1699"/>
    <cellStyle name="Comma 5 3 2 2 3 2" xfId="3340"/>
    <cellStyle name="Comma 5 3 2 2 4" xfId="2232"/>
    <cellStyle name="Comma 5 3 2 2 4 2" xfId="3873"/>
    <cellStyle name="Comma 5 3 2 2 5" xfId="2542"/>
    <cellStyle name="Comma 5 3 2 2 5 2" xfId="4005"/>
    <cellStyle name="Comma 5 3 2 2 6" xfId="2818"/>
    <cellStyle name="Comma 5 3 2 3" xfId="915"/>
    <cellStyle name="Comma 5 3 2 3 2" xfId="1368"/>
    <cellStyle name="Comma 5 3 2 3 2 2" xfId="1877"/>
    <cellStyle name="Comma 5 3 2 3 2 2 2" xfId="3518"/>
    <cellStyle name="Comma 5 3 2 3 2 3" xfId="3014"/>
    <cellStyle name="Comma 5 3 2 3 3" xfId="1624"/>
    <cellStyle name="Comma 5 3 2 3 3 2" xfId="3265"/>
    <cellStyle name="Comma 5 3 2 3 4" xfId="2157"/>
    <cellStyle name="Comma 5 3 2 3 4 2" xfId="3798"/>
    <cellStyle name="Comma 5 3 2 3 5" xfId="2467"/>
    <cellStyle name="Comma 5 3 2 3 5 2" xfId="4006"/>
    <cellStyle name="Comma 5 3 2 3 6" xfId="2743"/>
    <cellStyle name="Comma 5 3 2 4" xfId="1281"/>
    <cellStyle name="Comma 5 3 2 4 2" xfId="1790"/>
    <cellStyle name="Comma 5 3 2 4 2 2" xfId="3431"/>
    <cellStyle name="Comma 5 3 2 4 3" xfId="2927"/>
    <cellStyle name="Comma 5 3 2 5" xfId="1537"/>
    <cellStyle name="Comma 5 3 2 5 2" xfId="3178"/>
    <cellStyle name="Comma 5 3 2 6" xfId="2070"/>
    <cellStyle name="Comma 5 3 2 6 2" xfId="3711"/>
    <cellStyle name="Comma 5 3 2 7" xfId="2380"/>
    <cellStyle name="Comma 5 3 2 7 2" xfId="4007"/>
    <cellStyle name="Comma 5 3 2 8" xfId="2656"/>
    <cellStyle name="Comma 5 3 3" xfId="841"/>
    <cellStyle name="Comma 5 3 3 2" xfId="1321"/>
    <cellStyle name="Comma 5 3 3 2 2" xfId="1830"/>
    <cellStyle name="Comma 5 3 3 2 2 2" xfId="3471"/>
    <cellStyle name="Comma 5 3 3 2 3" xfId="2967"/>
    <cellStyle name="Comma 5 3 3 3" xfId="1577"/>
    <cellStyle name="Comma 5 3 3 3 2" xfId="3218"/>
    <cellStyle name="Comma 5 3 3 4" xfId="2110"/>
    <cellStyle name="Comma 5 3 3 4 2" xfId="3751"/>
    <cellStyle name="Comma 5 3 3 5" xfId="2420"/>
    <cellStyle name="Comma 5 3 3 5 2" xfId="4008"/>
    <cellStyle name="Comma 5 3 3 6" xfId="2696"/>
    <cellStyle name="Comma 5 3 4" xfId="954"/>
    <cellStyle name="Comma 5 3 4 2" xfId="1407"/>
    <cellStyle name="Comma 5 3 4 2 2" xfId="1916"/>
    <cellStyle name="Comma 5 3 4 2 2 2" xfId="3557"/>
    <cellStyle name="Comma 5 3 4 2 3" xfId="3053"/>
    <cellStyle name="Comma 5 3 4 3" xfId="1663"/>
    <cellStyle name="Comma 5 3 4 3 2" xfId="3304"/>
    <cellStyle name="Comma 5 3 4 4" xfId="2196"/>
    <cellStyle name="Comma 5 3 4 4 2" xfId="3837"/>
    <cellStyle name="Comma 5 3 4 5" xfId="2506"/>
    <cellStyle name="Comma 5 3 4 5 2" xfId="4009"/>
    <cellStyle name="Comma 5 3 4 6" xfId="2782"/>
    <cellStyle name="Comma 5 3 5" xfId="633"/>
    <cellStyle name="Comma 5 3 5 2" xfId="1245"/>
    <cellStyle name="Comma 5 3 5 2 2" xfId="1754"/>
    <cellStyle name="Comma 5 3 5 2 2 2" xfId="3395"/>
    <cellStyle name="Comma 5 3 5 2 3" xfId="2891"/>
    <cellStyle name="Comma 5 3 5 3" xfId="1501"/>
    <cellStyle name="Comma 5 3 5 3 2" xfId="3142"/>
    <cellStyle name="Comma 5 3 5 4" xfId="2031"/>
    <cellStyle name="Comma 5 3 5 4 2" xfId="3672"/>
    <cellStyle name="Comma 5 3 5 5" xfId="2343"/>
    <cellStyle name="Comma 5 3 5 5 2" xfId="4010"/>
    <cellStyle name="Comma 5 3 5 6" xfId="2619"/>
    <cellStyle name="Comma 5 4" xfId="615"/>
    <cellStyle name="Comma 5 4 2" xfId="763"/>
    <cellStyle name="Comma 5 4 2 2" xfId="992"/>
    <cellStyle name="Comma 5 4 2 2 2" xfId="1445"/>
    <cellStyle name="Comma 5 4 2 2 2 2" xfId="1954"/>
    <cellStyle name="Comma 5 4 2 2 2 2 2" xfId="3595"/>
    <cellStyle name="Comma 5 4 2 2 2 3" xfId="3091"/>
    <cellStyle name="Comma 5 4 2 2 3" xfId="1701"/>
    <cellStyle name="Comma 5 4 2 2 3 2" xfId="3342"/>
    <cellStyle name="Comma 5 4 2 2 4" xfId="2234"/>
    <cellStyle name="Comma 5 4 2 2 4 2" xfId="3875"/>
    <cellStyle name="Comma 5 4 2 2 5" xfId="2544"/>
    <cellStyle name="Comma 5 4 2 2 5 2" xfId="4011"/>
    <cellStyle name="Comma 5 4 2 2 6" xfId="2820"/>
    <cellStyle name="Comma 5 4 2 3" xfId="917"/>
    <cellStyle name="Comma 5 4 2 3 2" xfId="1370"/>
    <cellStyle name="Comma 5 4 2 3 2 2" xfId="1879"/>
    <cellStyle name="Comma 5 4 2 3 2 2 2" xfId="3520"/>
    <cellStyle name="Comma 5 4 2 3 2 3" xfId="3016"/>
    <cellStyle name="Comma 5 4 2 3 3" xfId="1626"/>
    <cellStyle name="Comma 5 4 2 3 3 2" xfId="3267"/>
    <cellStyle name="Comma 5 4 2 3 4" xfId="2159"/>
    <cellStyle name="Comma 5 4 2 3 4 2" xfId="3800"/>
    <cellStyle name="Comma 5 4 2 3 5" xfId="2469"/>
    <cellStyle name="Comma 5 4 2 3 5 2" xfId="4012"/>
    <cellStyle name="Comma 5 4 2 3 6" xfId="2745"/>
    <cellStyle name="Comma 5 4 2 4" xfId="1283"/>
    <cellStyle name="Comma 5 4 2 4 2" xfId="1792"/>
    <cellStyle name="Comma 5 4 2 4 2 2" xfId="3433"/>
    <cellStyle name="Comma 5 4 2 4 3" xfId="2929"/>
    <cellStyle name="Comma 5 4 2 5" xfId="1539"/>
    <cellStyle name="Comma 5 4 2 5 2" xfId="3180"/>
    <cellStyle name="Comma 5 4 2 6" xfId="2072"/>
    <cellStyle name="Comma 5 4 2 6 2" xfId="3713"/>
    <cellStyle name="Comma 5 4 2 7" xfId="2382"/>
    <cellStyle name="Comma 5 4 2 7 2" xfId="4013"/>
    <cellStyle name="Comma 5 4 2 8" xfId="2658"/>
    <cellStyle name="Comma 5 4 3" xfId="829"/>
    <cellStyle name="Comma 5 4 3 2" xfId="1309"/>
    <cellStyle name="Comma 5 4 3 2 2" xfId="1818"/>
    <cellStyle name="Comma 5 4 3 2 2 2" xfId="3459"/>
    <cellStyle name="Comma 5 4 3 2 3" xfId="2955"/>
    <cellStyle name="Comma 5 4 3 3" xfId="1565"/>
    <cellStyle name="Comma 5 4 3 3 2" xfId="3206"/>
    <cellStyle name="Comma 5 4 3 4" xfId="2098"/>
    <cellStyle name="Comma 5 4 3 4 2" xfId="3739"/>
    <cellStyle name="Comma 5 4 3 5" xfId="2408"/>
    <cellStyle name="Comma 5 4 3 5 2" xfId="4014"/>
    <cellStyle name="Comma 5 4 3 6" xfId="2684"/>
    <cellStyle name="Comma 5 4 4" xfId="942"/>
    <cellStyle name="Comma 5 4 4 2" xfId="1395"/>
    <cellStyle name="Comma 5 4 4 2 2" xfId="1904"/>
    <cellStyle name="Comma 5 4 4 2 2 2" xfId="3545"/>
    <cellStyle name="Comma 5 4 4 2 3" xfId="3041"/>
    <cellStyle name="Comma 5 4 4 3" xfId="1651"/>
    <cellStyle name="Comma 5 4 4 3 2" xfId="3292"/>
    <cellStyle name="Comma 5 4 4 4" xfId="2184"/>
    <cellStyle name="Comma 5 4 4 4 2" xfId="3825"/>
    <cellStyle name="Comma 5 4 4 5" xfId="2494"/>
    <cellStyle name="Comma 5 4 4 5 2" xfId="4015"/>
    <cellStyle name="Comma 5 4 4 6" xfId="2770"/>
    <cellStyle name="Comma 5 4 5" xfId="1233"/>
    <cellStyle name="Comma 5 4 5 2" xfId="1742"/>
    <cellStyle name="Comma 5 4 5 2 2" xfId="3383"/>
    <cellStyle name="Comma 5 4 5 3" xfId="2879"/>
    <cellStyle name="Comma 5 4 6" xfId="1489"/>
    <cellStyle name="Comma 5 4 6 2" xfId="3130"/>
    <cellStyle name="Comma 5 4 7" xfId="2019"/>
    <cellStyle name="Comma 5 4 7 2" xfId="3660"/>
    <cellStyle name="Comma 5 4 8" xfId="2331"/>
    <cellStyle name="Comma 5 4 8 2" xfId="4016"/>
    <cellStyle name="Comma 5 4 9" xfId="2607"/>
    <cellStyle name="Comma 5 5" xfId="769"/>
    <cellStyle name="Comma 5 5 2" xfId="998"/>
    <cellStyle name="Comma 5 5 2 2" xfId="1451"/>
    <cellStyle name="Comma 5 5 2 2 2" xfId="1960"/>
    <cellStyle name="Comma 5 5 2 2 2 2" xfId="3601"/>
    <cellStyle name="Comma 5 5 2 2 3" xfId="3097"/>
    <cellStyle name="Comma 5 5 2 3" xfId="1707"/>
    <cellStyle name="Comma 5 5 2 3 2" xfId="3348"/>
    <cellStyle name="Comma 5 5 2 4" xfId="2240"/>
    <cellStyle name="Comma 5 5 2 4 2" xfId="3881"/>
    <cellStyle name="Comma 5 5 2 5" xfId="2550"/>
    <cellStyle name="Comma 5 5 2 5 2" xfId="4017"/>
    <cellStyle name="Comma 5 5 2 6" xfId="2826"/>
    <cellStyle name="Comma 5 5 3" xfId="923"/>
    <cellStyle name="Comma 5 5 3 2" xfId="1376"/>
    <cellStyle name="Comma 5 5 3 2 2" xfId="1885"/>
    <cellStyle name="Comma 5 5 3 2 2 2" xfId="3526"/>
    <cellStyle name="Comma 5 5 3 2 3" xfId="3022"/>
    <cellStyle name="Comma 5 5 3 3" xfId="1632"/>
    <cellStyle name="Comma 5 5 3 3 2" xfId="3273"/>
    <cellStyle name="Comma 5 5 3 4" xfId="2165"/>
    <cellStyle name="Comma 5 5 3 4 2" xfId="3806"/>
    <cellStyle name="Comma 5 5 3 5" xfId="2475"/>
    <cellStyle name="Comma 5 5 3 5 2" xfId="4018"/>
    <cellStyle name="Comma 5 5 3 6" xfId="2751"/>
    <cellStyle name="Comma 5 5 4" xfId="1289"/>
    <cellStyle name="Comma 5 5 4 2" xfId="1798"/>
    <cellStyle name="Comma 5 5 4 2 2" xfId="3439"/>
    <cellStyle name="Comma 5 5 4 3" xfId="2935"/>
    <cellStyle name="Comma 5 5 5" xfId="1545"/>
    <cellStyle name="Comma 5 5 5 2" xfId="3186"/>
    <cellStyle name="Comma 5 5 6" xfId="2078"/>
    <cellStyle name="Comma 5 5 6 2" xfId="3719"/>
    <cellStyle name="Comma 5 5 7" xfId="2388"/>
    <cellStyle name="Comma 5 5 7 2" xfId="4019"/>
    <cellStyle name="Comma 5 5 8" xfId="2664"/>
    <cellStyle name="Comma 5 6" xfId="816"/>
    <cellStyle name="Comma 5 6 2" xfId="1296"/>
    <cellStyle name="Comma 5 6 2 2" xfId="1805"/>
    <cellStyle name="Comma 5 6 2 2 2" xfId="3446"/>
    <cellStyle name="Comma 5 6 2 3" xfId="2942"/>
    <cellStyle name="Comma 5 6 3" xfId="1552"/>
    <cellStyle name="Comma 5 6 3 2" xfId="3193"/>
    <cellStyle name="Comma 5 6 4" xfId="2085"/>
    <cellStyle name="Comma 5 6 4 2" xfId="3726"/>
    <cellStyle name="Comma 5 6 5" xfId="2395"/>
    <cellStyle name="Comma 5 6 5 2" xfId="4020"/>
    <cellStyle name="Comma 5 6 6" xfId="2671"/>
    <cellStyle name="Comma 5 7" xfId="869"/>
    <cellStyle name="Comma 5 8" xfId="930"/>
    <cellStyle name="Comma 5 8 2" xfId="1383"/>
    <cellStyle name="Comma 5 8 2 2" xfId="1892"/>
    <cellStyle name="Comma 5 8 2 2 2" xfId="3533"/>
    <cellStyle name="Comma 5 8 2 3" xfId="3029"/>
    <cellStyle name="Comma 5 8 3" xfId="1639"/>
    <cellStyle name="Comma 5 8 3 2" xfId="3280"/>
    <cellStyle name="Comma 5 8 4" xfId="2172"/>
    <cellStyle name="Comma 5 8 4 2" xfId="3813"/>
    <cellStyle name="Comma 5 8 5" xfId="2482"/>
    <cellStyle name="Comma 5 8 5 2" xfId="4021"/>
    <cellStyle name="Comma 5 8 6" xfId="2758"/>
    <cellStyle name="Comma 5 9" xfId="580"/>
    <cellStyle name="Comma 5 9 2" xfId="1222"/>
    <cellStyle name="Comma 5 9 2 2" xfId="1732"/>
    <cellStyle name="Comma 5 9 2 2 2" xfId="3373"/>
    <cellStyle name="Comma 5 9 2 3" xfId="2869"/>
    <cellStyle name="Comma 5 9 3" xfId="1479"/>
    <cellStyle name="Comma 5 9 3 2" xfId="3120"/>
    <cellStyle name="Comma 5 9 4" xfId="2006"/>
    <cellStyle name="Comma 5 9 4 2" xfId="3647"/>
    <cellStyle name="Comma 5 9 5" xfId="2320"/>
    <cellStyle name="Comma 5 9 5 2" xfId="4022"/>
    <cellStyle name="Comma 5 9 6" xfId="2597"/>
    <cellStyle name="Comma 50" xfId="808"/>
    <cellStyle name="Comma 51" xfId="812"/>
    <cellStyle name="Comma 51 2" xfId="1293"/>
    <cellStyle name="Comma 51 2 2" xfId="1802"/>
    <cellStyle name="Comma 51 2 2 2" xfId="3443"/>
    <cellStyle name="Comma 51 2 3" xfId="2939"/>
    <cellStyle name="Comma 51 3" xfId="1549"/>
    <cellStyle name="Comma 51 3 2" xfId="3190"/>
    <cellStyle name="Comma 51 4" xfId="2082"/>
    <cellStyle name="Comma 51 4 2" xfId="3723"/>
    <cellStyle name="Comma 51 5" xfId="2392"/>
    <cellStyle name="Comma 51 5 2" xfId="4023"/>
    <cellStyle name="Comma 51 6" xfId="2668"/>
    <cellStyle name="Comma 52" xfId="852"/>
    <cellStyle name="Comma 52 2" xfId="1331"/>
    <cellStyle name="Comma 52 2 2" xfId="1840"/>
    <cellStyle name="Comma 52 2 2 2" xfId="3481"/>
    <cellStyle name="Comma 52 2 3" xfId="2977"/>
    <cellStyle name="Comma 52 3" xfId="1587"/>
    <cellStyle name="Comma 52 3 2" xfId="3228"/>
    <cellStyle name="Comma 52 4" xfId="2120"/>
    <cellStyle name="Comma 52 4 2" xfId="3761"/>
    <cellStyle name="Comma 52 5" xfId="2430"/>
    <cellStyle name="Comma 52 5 2" xfId="4024"/>
    <cellStyle name="Comma 52 6" xfId="2706"/>
    <cellStyle name="Comma 53" xfId="857"/>
    <cellStyle name="Comma 53 2" xfId="1336"/>
    <cellStyle name="Comma 53 2 2" xfId="1845"/>
    <cellStyle name="Comma 53 2 2 2" xfId="3486"/>
    <cellStyle name="Comma 53 2 3" xfId="2982"/>
    <cellStyle name="Comma 53 3" xfId="1592"/>
    <cellStyle name="Comma 53 3 2" xfId="3233"/>
    <cellStyle name="Comma 53 4" xfId="2125"/>
    <cellStyle name="Comma 53 4 2" xfId="3766"/>
    <cellStyle name="Comma 53 5" xfId="2435"/>
    <cellStyle name="Comma 53 5 2" xfId="4025"/>
    <cellStyle name="Comma 53 6" xfId="2711"/>
    <cellStyle name="Comma 54" xfId="820"/>
    <cellStyle name="Comma 54 2" xfId="1300"/>
    <cellStyle name="Comma 54 2 2" xfId="1809"/>
    <cellStyle name="Comma 54 2 2 2" xfId="3450"/>
    <cellStyle name="Comma 54 2 3" xfId="2946"/>
    <cellStyle name="Comma 54 3" xfId="1556"/>
    <cellStyle name="Comma 54 3 2" xfId="3197"/>
    <cellStyle name="Comma 54 4" xfId="2089"/>
    <cellStyle name="Comma 54 4 2" xfId="3730"/>
    <cellStyle name="Comma 54 5" xfId="2399"/>
    <cellStyle name="Comma 54 5 2" xfId="4026"/>
    <cellStyle name="Comma 54 6" xfId="2675"/>
    <cellStyle name="Comma 55" xfId="849"/>
    <cellStyle name="Comma 55 2" xfId="1328"/>
    <cellStyle name="Comma 55 2 2" xfId="1837"/>
    <cellStyle name="Comma 55 2 2 2" xfId="3478"/>
    <cellStyle name="Comma 55 2 3" xfId="2974"/>
    <cellStyle name="Comma 55 3" xfId="1584"/>
    <cellStyle name="Comma 55 3 2" xfId="3225"/>
    <cellStyle name="Comma 55 4" xfId="2117"/>
    <cellStyle name="Comma 55 4 2" xfId="3758"/>
    <cellStyle name="Comma 55 5" xfId="2427"/>
    <cellStyle name="Comma 55 5 2" xfId="4027"/>
    <cellStyle name="Comma 55 6" xfId="2703"/>
    <cellStyle name="Comma 56" xfId="536"/>
    <cellStyle name="Comma 57" xfId="537"/>
    <cellStyle name="Comma 58" xfId="538"/>
    <cellStyle name="Comma 59" xfId="539"/>
    <cellStyle name="Comma 6" xfId="295"/>
    <cellStyle name="Comma 6 2" xfId="520"/>
    <cellStyle name="Comma 6 2 2" xfId="635"/>
    <cellStyle name="Comma 6 3" xfId="521"/>
    <cellStyle name="Comma 6 3 2" xfId="636"/>
    <cellStyle name="Comma 6 4" xfId="870"/>
    <cellStyle name="Comma 6 5" xfId="2253"/>
    <cellStyle name="Comma 6 6" xfId="2273"/>
    <cellStyle name="Comma 60" xfId="540"/>
    <cellStyle name="Comma 61" xfId="541"/>
    <cellStyle name="Comma 62" xfId="542"/>
    <cellStyle name="Comma 63" xfId="543"/>
    <cellStyle name="Comma 64" xfId="544"/>
    <cellStyle name="Comma 65" xfId="545"/>
    <cellStyle name="Comma 66" xfId="546"/>
    <cellStyle name="Comma 67" xfId="547"/>
    <cellStyle name="Comma 68" xfId="548"/>
    <cellStyle name="Comma 69" xfId="549"/>
    <cellStyle name="Comma 7" xfId="227"/>
    <cellStyle name="Comma 7 2" xfId="638"/>
    <cellStyle name="Comma 7 3" xfId="871"/>
    <cellStyle name="Comma 7 4" xfId="637"/>
    <cellStyle name="Comma 7 5" xfId="2250"/>
    <cellStyle name="Comma 7 6" xfId="2270"/>
    <cellStyle name="Comma 70" xfId="550"/>
    <cellStyle name="Comma 71" xfId="551"/>
    <cellStyle name="Comma 72" xfId="552"/>
    <cellStyle name="Comma 73" xfId="553"/>
    <cellStyle name="Comma 74" xfId="554"/>
    <cellStyle name="Comma 75" xfId="555"/>
    <cellStyle name="Comma 76" xfId="556"/>
    <cellStyle name="Comma 77" xfId="557"/>
    <cellStyle name="Comma 78" xfId="558"/>
    <cellStyle name="Comma 79" xfId="559"/>
    <cellStyle name="Comma 8" xfId="308"/>
    <cellStyle name="Comma 8 2" xfId="872"/>
    <cellStyle name="Comma 8 3" xfId="2256"/>
    <cellStyle name="Comma 8 4" xfId="2276"/>
    <cellStyle name="Comma 80" xfId="560"/>
    <cellStyle name="Comma 81" xfId="561"/>
    <cellStyle name="Comma 82" xfId="862"/>
    <cellStyle name="Comma 83" xfId="859"/>
    <cellStyle name="Comma 84" xfId="861"/>
    <cellStyle name="Comma 85" xfId="843"/>
    <cellStyle name="Comma 86" xfId="886"/>
    <cellStyle name="Comma 87" xfId="881"/>
    <cellStyle name="Comma 88" xfId="887"/>
    <cellStyle name="Comma 89" xfId="813"/>
    <cellStyle name="Comma 9" xfId="222"/>
    <cellStyle name="Comma 9 2" xfId="639"/>
    <cellStyle name="Comma 9 3" xfId="873"/>
    <cellStyle name="Comma 9 4" xfId="2248"/>
    <cellStyle name="Comma 9 5" xfId="2268"/>
    <cellStyle name="Comma 90" xfId="562"/>
    <cellStyle name="Comma 91" xfId="563"/>
    <cellStyle name="Comma 92" xfId="565"/>
    <cellStyle name="Comma 93" xfId="1002"/>
    <cellStyle name="Comma 94" xfId="1004"/>
    <cellStyle name="Comma 95" xfId="1008"/>
    <cellStyle name="Comma 96" xfId="1010"/>
    <cellStyle name="Comma 97" xfId="1012"/>
    <cellStyle name="Comma 98" xfId="1014"/>
    <cellStyle name="Comma 99" xfId="1016"/>
    <cellStyle name="Comma0" xfId="41"/>
    <cellStyle name="Currency" xfId="1971" builtinId="4"/>
    <cellStyle name="Currency 10" xfId="2588"/>
    <cellStyle name="Currency 2" xfId="7"/>
    <cellStyle name="Currency 2 2" xfId="280"/>
    <cellStyle name="Currency 2 2 2" xfId="522"/>
    <cellStyle name="Currency 2 2 3" xfId="640"/>
    <cellStyle name="Currency 2 3" xfId="523"/>
    <cellStyle name="Currency 2 3 2" xfId="641"/>
    <cellStyle name="Currency 2 4" xfId="642"/>
    <cellStyle name="Currency 3" xfId="289"/>
    <cellStyle name="Currency 3 2" xfId="305"/>
    <cellStyle name="Currency 3 2 2" xfId="644"/>
    <cellStyle name="Currency 3 2 2 2" xfId="740"/>
    <cellStyle name="Currency 3 2 2 2 2" xfId="969"/>
    <cellStyle name="Currency 3 2 2 2 2 2" xfId="1422"/>
    <cellStyle name="Currency 3 2 2 2 2 2 2" xfId="1931"/>
    <cellStyle name="Currency 3 2 2 2 2 2 2 2" xfId="3572"/>
    <cellStyle name="Currency 3 2 2 2 2 2 3" xfId="3068"/>
    <cellStyle name="Currency 3 2 2 2 2 3" xfId="1678"/>
    <cellStyle name="Currency 3 2 2 2 2 3 2" xfId="3319"/>
    <cellStyle name="Currency 3 2 2 2 2 4" xfId="2211"/>
    <cellStyle name="Currency 3 2 2 2 2 4 2" xfId="3852"/>
    <cellStyle name="Currency 3 2 2 2 2 5" xfId="2521"/>
    <cellStyle name="Currency 3 2 2 2 2 5 2" xfId="4028"/>
    <cellStyle name="Currency 3 2 2 2 2 6" xfId="2797"/>
    <cellStyle name="Currency 3 2 2 2 3" xfId="894"/>
    <cellStyle name="Currency 3 2 2 2 3 2" xfId="1347"/>
    <cellStyle name="Currency 3 2 2 2 3 2 2" xfId="1856"/>
    <cellStyle name="Currency 3 2 2 2 3 2 2 2" xfId="3497"/>
    <cellStyle name="Currency 3 2 2 2 3 2 3" xfId="2993"/>
    <cellStyle name="Currency 3 2 2 2 3 3" xfId="1603"/>
    <cellStyle name="Currency 3 2 2 2 3 3 2" xfId="3244"/>
    <cellStyle name="Currency 3 2 2 2 3 4" xfId="2136"/>
    <cellStyle name="Currency 3 2 2 2 3 4 2" xfId="3777"/>
    <cellStyle name="Currency 3 2 2 2 3 5" xfId="2446"/>
    <cellStyle name="Currency 3 2 2 2 3 5 2" xfId="4029"/>
    <cellStyle name="Currency 3 2 2 2 3 6" xfId="2722"/>
    <cellStyle name="Currency 3 2 2 2 4" xfId="1260"/>
    <cellStyle name="Currency 3 2 2 2 4 2" xfId="1769"/>
    <cellStyle name="Currency 3 2 2 2 4 2 2" xfId="3410"/>
    <cellStyle name="Currency 3 2 2 2 4 3" xfId="2906"/>
    <cellStyle name="Currency 3 2 2 2 5" xfId="1516"/>
    <cellStyle name="Currency 3 2 2 2 5 2" xfId="3157"/>
    <cellStyle name="Currency 3 2 2 2 6" xfId="2049"/>
    <cellStyle name="Currency 3 2 2 2 6 2" xfId="3690"/>
    <cellStyle name="Currency 3 2 2 2 7" xfId="2359"/>
    <cellStyle name="Currency 3 2 2 2 7 2" xfId="4030"/>
    <cellStyle name="Currency 3 2 2 2 8" xfId="2635"/>
    <cellStyle name="Currency 3 2 2 3" xfId="845"/>
    <cellStyle name="Currency 3 2 2 3 2" xfId="1324"/>
    <cellStyle name="Currency 3 2 2 3 2 2" xfId="1833"/>
    <cellStyle name="Currency 3 2 2 3 2 2 2" xfId="3474"/>
    <cellStyle name="Currency 3 2 2 3 2 3" xfId="2970"/>
    <cellStyle name="Currency 3 2 2 3 3" xfId="1580"/>
    <cellStyle name="Currency 3 2 2 3 3 2" xfId="3221"/>
    <cellStyle name="Currency 3 2 2 3 4" xfId="2113"/>
    <cellStyle name="Currency 3 2 2 3 4 2" xfId="3754"/>
    <cellStyle name="Currency 3 2 2 3 5" xfId="2423"/>
    <cellStyle name="Currency 3 2 2 3 5 2" xfId="4031"/>
    <cellStyle name="Currency 3 2 2 3 6" xfId="2699"/>
    <cellStyle name="Currency 3 2 2 4" xfId="957"/>
    <cellStyle name="Currency 3 2 2 4 2" xfId="1410"/>
    <cellStyle name="Currency 3 2 2 4 2 2" xfId="1919"/>
    <cellStyle name="Currency 3 2 2 4 2 2 2" xfId="3560"/>
    <cellStyle name="Currency 3 2 2 4 2 3" xfId="3056"/>
    <cellStyle name="Currency 3 2 2 4 3" xfId="1666"/>
    <cellStyle name="Currency 3 2 2 4 3 2" xfId="3307"/>
    <cellStyle name="Currency 3 2 2 4 4" xfId="2199"/>
    <cellStyle name="Currency 3 2 2 4 4 2" xfId="3840"/>
    <cellStyle name="Currency 3 2 2 4 5" xfId="2509"/>
    <cellStyle name="Currency 3 2 2 4 5 2" xfId="4032"/>
    <cellStyle name="Currency 3 2 2 4 6" xfId="2785"/>
    <cellStyle name="Currency 3 2 2 5" xfId="1248"/>
    <cellStyle name="Currency 3 2 2 5 2" xfId="1757"/>
    <cellStyle name="Currency 3 2 2 5 2 2" xfId="3398"/>
    <cellStyle name="Currency 3 2 2 5 3" xfId="2894"/>
    <cellStyle name="Currency 3 2 2 6" xfId="1504"/>
    <cellStyle name="Currency 3 2 2 6 2" xfId="3145"/>
    <cellStyle name="Currency 3 2 2 7" xfId="2034"/>
    <cellStyle name="Currency 3 2 2 7 2" xfId="3675"/>
    <cellStyle name="Currency 3 2 2 8" xfId="2346"/>
    <cellStyle name="Currency 3 2 2 8 2" xfId="4033"/>
    <cellStyle name="Currency 3 2 2 9" xfId="2622"/>
    <cellStyle name="Currency 3 2 3" xfId="622"/>
    <cellStyle name="Currency 3 2 3 2" xfId="741"/>
    <cellStyle name="Currency 3 2 3 2 2" xfId="970"/>
    <cellStyle name="Currency 3 2 3 2 2 2" xfId="1423"/>
    <cellStyle name="Currency 3 2 3 2 2 2 2" xfId="1932"/>
    <cellStyle name="Currency 3 2 3 2 2 2 2 2" xfId="3573"/>
    <cellStyle name="Currency 3 2 3 2 2 2 3" xfId="3069"/>
    <cellStyle name="Currency 3 2 3 2 2 3" xfId="1679"/>
    <cellStyle name="Currency 3 2 3 2 2 3 2" xfId="3320"/>
    <cellStyle name="Currency 3 2 3 2 2 4" xfId="2212"/>
    <cellStyle name="Currency 3 2 3 2 2 4 2" xfId="3853"/>
    <cellStyle name="Currency 3 2 3 2 2 5" xfId="2522"/>
    <cellStyle name="Currency 3 2 3 2 2 5 2" xfId="4034"/>
    <cellStyle name="Currency 3 2 3 2 2 6" xfId="2798"/>
    <cellStyle name="Currency 3 2 3 2 3" xfId="895"/>
    <cellStyle name="Currency 3 2 3 2 3 2" xfId="1348"/>
    <cellStyle name="Currency 3 2 3 2 3 2 2" xfId="1857"/>
    <cellStyle name="Currency 3 2 3 2 3 2 2 2" xfId="3498"/>
    <cellStyle name="Currency 3 2 3 2 3 2 3" xfId="2994"/>
    <cellStyle name="Currency 3 2 3 2 3 3" xfId="1604"/>
    <cellStyle name="Currency 3 2 3 2 3 3 2" xfId="3245"/>
    <cellStyle name="Currency 3 2 3 2 3 4" xfId="2137"/>
    <cellStyle name="Currency 3 2 3 2 3 4 2" xfId="3778"/>
    <cellStyle name="Currency 3 2 3 2 3 5" xfId="2447"/>
    <cellStyle name="Currency 3 2 3 2 3 5 2" xfId="4035"/>
    <cellStyle name="Currency 3 2 3 2 3 6" xfId="2723"/>
    <cellStyle name="Currency 3 2 3 2 4" xfId="1261"/>
    <cellStyle name="Currency 3 2 3 2 4 2" xfId="1770"/>
    <cellStyle name="Currency 3 2 3 2 4 2 2" xfId="3411"/>
    <cellStyle name="Currency 3 2 3 2 4 3" xfId="2907"/>
    <cellStyle name="Currency 3 2 3 2 5" xfId="1517"/>
    <cellStyle name="Currency 3 2 3 2 5 2" xfId="3158"/>
    <cellStyle name="Currency 3 2 3 2 6" xfId="2050"/>
    <cellStyle name="Currency 3 2 3 2 6 2" xfId="3691"/>
    <cellStyle name="Currency 3 2 3 2 7" xfId="2360"/>
    <cellStyle name="Currency 3 2 3 2 7 2" xfId="4036"/>
    <cellStyle name="Currency 3 2 3 2 8" xfId="2636"/>
    <cellStyle name="Currency 3 2 3 3" xfId="836"/>
    <cellStyle name="Currency 3 2 3 3 2" xfId="1316"/>
    <cellStyle name="Currency 3 2 3 3 2 2" xfId="1825"/>
    <cellStyle name="Currency 3 2 3 3 2 2 2" xfId="3466"/>
    <cellStyle name="Currency 3 2 3 3 2 3" xfId="2962"/>
    <cellStyle name="Currency 3 2 3 3 3" xfId="1572"/>
    <cellStyle name="Currency 3 2 3 3 3 2" xfId="3213"/>
    <cellStyle name="Currency 3 2 3 3 4" xfId="2105"/>
    <cellStyle name="Currency 3 2 3 3 4 2" xfId="3746"/>
    <cellStyle name="Currency 3 2 3 3 5" xfId="2415"/>
    <cellStyle name="Currency 3 2 3 3 5 2" xfId="4037"/>
    <cellStyle name="Currency 3 2 3 3 6" xfId="2691"/>
    <cellStyle name="Currency 3 2 3 4" xfId="949"/>
    <cellStyle name="Currency 3 2 3 4 2" xfId="1402"/>
    <cellStyle name="Currency 3 2 3 4 2 2" xfId="1911"/>
    <cellStyle name="Currency 3 2 3 4 2 2 2" xfId="3552"/>
    <cellStyle name="Currency 3 2 3 4 2 3" xfId="3048"/>
    <cellStyle name="Currency 3 2 3 4 3" xfId="1658"/>
    <cellStyle name="Currency 3 2 3 4 3 2" xfId="3299"/>
    <cellStyle name="Currency 3 2 3 4 4" xfId="2191"/>
    <cellStyle name="Currency 3 2 3 4 4 2" xfId="3832"/>
    <cellStyle name="Currency 3 2 3 4 5" xfId="2501"/>
    <cellStyle name="Currency 3 2 3 4 5 2" xfId="4038"/>
    <cellStyle name="Currency 3 2 3 4 6" xfId="2777"/>
    <cellStyle name="Currency 3 2 3 5" xfId="1240"/>
    <cellStyle name="Currency 3 2 3 5 2" xfId="1749"/>
    <cellStyle name="Currency 3 2 3 5 2 2" xfId="3390"/>
    <cellStyle name="Currency 3 2 3 5 3" xfId="2886"/>
    <cellStyle name="Currency 3 2 3 6" xfId="1496"/>
    <cellStyle name="Currency 3 2 3 6 2" xfId="3137"/>
    <cellStyle name="Currency 3 2 3 7" xfId="2026"/>
    <cellStyle name="Currency 3 2 3 7 2" xfId="3667"/>
    <cellStyle name="Currency 3 2 3 8" xfId="2338"/>
    <cellStyle name="Currency 3 2 3 8 2" xfId="4039"/>
    <cellStyle name="Currency 3 2 3 9" xfId="2614"/>
    <cellStyle name="Currency 3 2 4" xfId="765"/>
    <cellStyle name="Currency 3 2 4 2" xfId="994"/>
    <cellStyle name="Currency 3 2 4 2 2" xfId="1447"/>
    <cellStyle name="Currency 3 2 4 2 2 2" xfId="1956"/>
    <cellStyle name="Currency 3 2 4 2 2 2 2" xfId="3597"/>
    <cellStyle name="Currency 3 2 4 2 2 3" xfId="3093"/>
    <cellStyle name="Currency 3 2 4 2 3" xfId="1703"/>
    <cellStyle name="Currency 3 2 4 2 3 2" xfId="3344"/>
    <cellStyle name="Currency 3 2 4 2 4" xfId="2236"/>
    <cellStyle name="Currency 3 2 4 2 4 2" xfId="3877"/>
    <cellStyle name="Currency 3 2 4 2 5" xfId="2546"/>
    <cellStyle name="Currency 3 2 4 2 5 2" xfId="4040"/>
    <cellStyle name="Currency 3 2 4 2 6" xfId="2822"/>
    <cellStyle name="Currency 3 2 4 3" xfId="919"/>
    <cellStyle name="Currency 3 2 4 3 2" xfId="1372"/>
    <cellStyle name="Currency 3 2 4 3 2 2" xfId="1881"/>
    <cellStyle name="Currency 3 2 4 3 2 2 2" xfId="3522"/>
    <cellStyle name="Currency 3 2 4 3 2 3" xfId="3018"/>
    <cellStyle name="Currency 3 2 4 3 3" xfId="1628"/>
    <cellStyle name="Currency 3 2 4 3 3 2" xfId="3269"/>
    <cellStyle name="Currency 3 2 4 3 4" xfId="2161"/>
    <cellStyle name="Currency 3 2 4 3 4 2" xfId="3802"/>
    <cellStyle name="Currency 3 2 4 3 5" xfId="2471"/>
    <cellStyle name="Currency 3 2 4 3 5 2" xfId="4041"/>
    <cellStyle name="Currency 3 2 4 3 6" xfId="2747"/>
    <cellStyle name="Currency 3 2 4 4" xfId="1285"/>
    <cellStyle name="Currency 3 2 4 4 2" xfId="1794"/>
    <cellStyle name="Currency 3 2 4 4 2 2" xfId="3435"/>
    <cellStyle name="Currency 3 2 4 4 3" xfId="2931"/>
    <cellStyle name="Currency 3 2 4 5" xfId="1541"/>
    <cellStyle name="Currency 3 2 4 5 2" xfId="3182"/>
    <cellStyle name="Currency 3 2 4 6" xfId="2074"/>
    <cellStyle name="Currency 3 2 4 6 2" xfId="3715"/>
    <cellStyle name="Currency 3 2 4 7" xfId="2384"/>
    <cellStyle name="Currency 3 2 4 7 2" xfId="4042"/>
    <cellStyle name="Currency 3 2 4 8" xfId="2660"/>
    <cellStyle name="Currency 3 2 5" xfId="824"/>
    <cellStyle name="Currency 3 2 5 2" xfId="1304"/>
    <cellStyle name="Currency 3 2 5 2 2" xfId="1813"/>
    <cellStyle name="Currency 3 2 5 2 2 2" xfId="3454"/>
    <cellStyle name="Currency 3 2 5 2 3" xfId="2950"/>
    <cellStyle name="Currency 3 2 5 3" xfId="1560"/>
    <cellStyle name="Currency 3 2 5 3 2" xfId="3201"/>
    <cellStyle name="Currency 3 2 5 4" xfId="2093"/>
    <cellStyle name="Currency 3 2 5 4 2" xfId="3734"/>
    <cellStyle name="Currency 3 2 5 5" xfId="2403"/>
    <cellStyle name="Currency 3 2 5 5 2" xfId="4043"/>
    <cellStyle name="Currency 3 2 5 6" xfId="2679"/>
    <cellStyle name="Currency 3 2 6" xfId="875"/>
    <cellStyle name="Currency 3 2 7" xfId="937"/>
    <cellStyle name="Currency 3 2 7 2" xfId="1390"/>
    <cellStyle name="Currency 3 2 7 2 2" xfId="1899"/>
    <cellStyle name="Currency 3 2 7 2 2 2" xfId="3540"/>
    <cellStyle name="Currency 3 2 7 2 3" xfId="3036"/>
    <cellStyle name="Currency 3 2 7 3" xfId="1646"/>
    <cellStyle name="Currency 3 2 7 3 2" xfId="3287"/>
    <cellStyle name="Currency 3 2 7 4" xfId="2179"/>
    <cellStyle name="Currency 3 2 7 4 2" xfId="3820"/>
    <cellStyle name="Currency 3 2 7 5" xfId="2489"/>
    <cellStyle name="Currency 3 2 7 5 2" xfId="4044"/>
    <cellStyle name="Currency 3 2 7 6" xfId="2765"/>
    <cellStyle name="Currency 3 2 8" xfId="608"/>
    <cellStyle name="Currency 3 2 8 2" xfId="1229"/>
    <cellStyle name="Currency 3 2 8 2 2" xfId="1738"/>
    <cellStyle name="Currency 3 2 8 2 2 2" xfId="3379"/>
    <cellStyle name="Currency 3 2 8 2 3" xfId="2875"/>
    <cellStyle name="Currency 3 2 8 3" xfId="1485"/>
    <cellStyle name="Currency 3 2 8 3 2" xfId="3126"/>
    <cellStyle name="Currency 3 2 8 4" xfId="2015"/>
    <cellStyle name="Currency 3 2 8 4 2" xfId="3656"/>
    <cellStyle name="Currency 3 2 8 5" xfId="2327"/>
    <cellStyle name="Currency 3 2 8 5 2" xfId="4045"/>
    <cellStyle name="Currency 3 2 8 6" xfId="2603"/>
    <cellStyle name="Currency 3 3" xfId="292"/>
    <cellStyle name="Currency 3 3 2" xfId="745"/>
    <cellStyle name="Currency 3 3 2 2" xfId="974"/>
    <cellStyle name="Currency 3 3 2 2 2" xfId="1427"/>
    <cellStyle name="Currency 3 3 2 2 2 2" xfId="1936"/>
    <cellStyle name="Currency 3 3 2 2 2 2 2" xfId="3577"/>
    <cellStyle name="Currency 3 3 2 2 2 3" xfId="3073"/>
    <cellStyle name="Currency 3 3 2 2 3" xfId="1683"/>
    <cellStyle name="Currency 3 3 2 2 3 2" xfId="3324"/>
    <cellStyle name="Currency 3 3 2 2 4" xfId="2216"/>
    <cellStyle name="Currency 3 3 2 2 4 2" xfId="3857"/>
    <cellStyle name="Currency 3 3 2 2 5" xfId="2526"/>
    <cellStyle name="Currency 3 3 2 2 5 2" xfId="4046"/>
    <cellStyle name="Currency 3 3 2 2 6" xfId="2802"/>
    <cellStyle name="Currency 3 3 2 3" xfId="899"/>
    <cellStyle name="Currency 3 3 2 3 2" xfId="1352"/>
    <cellStyle name="Currency 3 3 2 3 2 2" xfId="1861"/>
    <cellStyle name="Currency 3 3 2 3 2 2 2" xfId="3502"/>
    <cellStyle name="Currency 3 3 2 3 2 3" xfId="2998"/>
    <cellStyle name="Currency 3 3 2 3 3" xfId="1608"/>
    <cellStyle name="Currency 3 3 2 3 3 2" xfId="3249"/>
    <cellStyle name="Currency 3 3 2 3 4" xfId="2141"/>
    <cellStyle name="Currency 3 3 2 3 4 2" xfId="3782"/>
    <cellStyle name="Currency 3 3 2 3 5" xfId="2451"/>
    <cellStyle name="Currency 3 3 2 3 5 2" xfId="4047"/>
    <cellStyle name="Currency 3 3 2 3 6" xfId="2727"/>
    <cellStyle name="Currency 3 3 2 4" xfId="1265"/>
    <cellStyle name="Currency 3 3 2 4 2" xfId="1774"/>
    <cellStyle name="Currency 3 3 2 4 2 2" xfId="3415"/>
    <cellStyle name="Currency 3 3 2 4 3" xfId="2911"/>
    <cellStyle name="Currency 3 3 2 5" xfId="1521"/>
    <cellStyle name="Currency 3 3 2 5 2" xfId="3162"/>
    <cellStyle name="Currency 3 3 2 6" xfId="2054"/>
    <cellStyle name="Currency 3 3 2 6 2" xfId="3695"/>
    <cellStyle name="Currency 3 3 2 7" xfId="2364"/>
    <cellStyle name="Currency 3 3 2 7 2" xfId="4048"/>
    <cellStyle name="Currency 3 3 2 8" xfId="2640"/>
    <cellStyle name="Currency 3 3 3" xfId="844"/>
    <cellStyle name="Currency 3 3 3 2" xfId="1323"/>
    <cellStyle name="Currency 3 3 3 2 2" xfId="1832"/>
    <cellStyle name="Currency 3 3 3 2 2 2" xfId="3473"/>
    <cellStyle name="Currency 3 3 3 2 3" xfId="2969"/>
    <cellStyle name="Currency 3 3 3 3" xfId="1579"/>
    <cellStyle name="Currency 3 3 3 3 2" xfId="3220"/>
    <cellStyle name="Currency 3 3 3 4" xfId="2112"/>
    <cellStyle name="Currency 3 3 3 4 2" xfId="3753"/>
    <cellStyle name="Currency 3 3 3 5" xfId="2422"/>
    <cellStyle name="Currency 3 3 3 5 2" xfId="4049"/>
    <cellStyle name="Currency 3 3 3 6" xfId="2698"/>
    <cellStyle name="Currency 3 3 4" xfId="956"/>
    <cellStyle name="Currency 3 3 4 2" xfId="1409"/>
    <cellStyle name="Currency 3 3 4 2 2" xfId="1918"/>
    <cellStyle name="Currency 3 3 4 2 2 2" xfId="3559"/>
    <cellStyle name="Currency 3 3 4 2 3" xfId="3055"/>
    <cellStyle name="Currency 3 3 4 3" xfId="1665"/>
    <cellStyle name="Currency 3 3 4 3 2" xfId="3306"/>
    <cellStyle name="Currency 3 3 4 4" xfId="2198"/>
    <cellStyle name="Currency 3 3 4 4 2" xfId="3839"/>
    <cellStyle name="Currency 3 3 4 5" xfId="2508"/>
    <cellStyle name="Currency 3 3 4 5 2" xfId="4050"/>
    <cellStyle name="Currency 3 3 4 6" xfId="2784"/>
    <cellStyle name="Currency 3 3 5" xfId="643"/>
    <cellStyle name="Currency 3 3 5 2" xfId="1247"/>
    <cellStyle name="Currency 3 3 5 2 2" xfId="1756"/>
    <cellStyle name="Currency 3 3 5 2 2 2" xfId="3397"/>
    <cellStyle name="Currency 3 3 5 2 3" xfId="2893"/>
    <cellStyle name="Currency 3 3 5 3" xfId="1503"/>
    <cellStyle name="Currency 3 3 5 3 2" xfId="3144"/>
    <cellStyle name="Currency 3 3 5 4" xfId="2033"/>
    <cellStyle name="Currency 3 3 5 4 2" xfId="3674"/>
    <cellStyle name="Currency 3 3 5 5" xfId="2345"/>
    <cellStyle name="Currency 3 3 5 5 2" xfId="4051"/>
    <cellStyle name="Currency 3 3 5 6" xfId="2621"/>
    <cellStyle name="Currency 3 4" xfId="616"/>
    <cellStyle name="Currency 3 4 2" xfId="739"/>
    <cellStyle name="Currency 3 4 2 2" xfId="968"/>
    <cellStyle name="Currency 3 4 2 2 2" xfId="1421"/>
    <cellStyle name="Currency 3 4 2 2 2 2" xfId="1930"/>
    <cellStyle name="Currency 3 4 2 2 2 2 2" xfId="3571"/>
    <cellStyle name="Currency 3 4 2 2 2 3" xfId="3067"/>
    <cellStyle name="Currency 3 4 2 2 3" xfId="1677"/>
    <cellStyle name="Currency 3 4 2 2 3 2" xfId="3318"/>
    <cellStyle name="Currency 3 4 2 2 4" xfId="2210"/>
    <cellStyle name="Currency 3 4 2 2 4 2" xfId="3851"/>
    <cellStyle name="Currency 3 4 2 2 5" xfId="2520"/>
    <cellStyle name="Currency 3 4 2 2 5 2" xfId="4052"/>
    <cellStyle name="Currency 3 4 2 2 6" xfId="2796"/>
    <cellStyle name="Currency 3 4 2 3" xfId="893"/>
    <cellStyle name="Currency 3 4 2 3 2" xfId="1346"/>
    <cellStyle name="Currency 3 4 2 3 2 2" xfId="1855"/>
    <cellStyle name="Currency 3 4 2 3 2 2 2" xfId="3496"/>
    <cellStyle name="Currency 3 4 2 3 2 3" xfId="2992"/>
    <cellStyle name="Currency 3 4 2 3 3" xfId="1602"/>
    <cellStyle name="Currency 3 4 2 3 3 2" xfId="3243"/>
    <cellStyle name="Currency 3 4 2 3 4" xfId="2135"/>
    <cellStyle name="Currency 3 4 2 3 4 2" xfId="3776"/>
    <cellStyle name="Currency 3 4 2 3 5" xfId="2445"/>
    <cellStyle name="Currency 3 4 2 3 5 2" xfId="4053"/>
    <cellStyle name="Currency 3 4 2 3 6" xfId="2721"/>
    <cellStyle name="Currency 3 4 2 4" xfId="1259"/>
    <cellStyle name="Currency 3 4 2 4 2" xfId="1768"/>
    <cellStyle name="Currency 3 4 2 4 2 2" xfId="3409"/>
    <cellStyle name="Currency 3 4 2 4 3" xfId="2905"/>
    <cellStyle name="Currency 3 4 2 5" xfId="1515"/>
    <cellStyle name="Currency 3 4 2 5 2" xfId="3156"/>
    <cellStyle name="Currency 3 4 2 6" xfId="2048"/>
    <cellStyle name="Currency 3 4 2 6 2" xfId="3689"/>
    <cellStyle name="Currency 3 4 2 7" xfId="2358"/>
    <cellStyle name="Currency 3 4 2 7 2" xfId="4054"/>
    <cellStyle name="Currency 3 4 2 8" xfId="2634"/>
    <cellStyle name="Currency 3 4 3" xfId="830"/>
    <cellStyle name="Currency 3 4 3 2" xfId="1310"/>
    <cellStyle name="Currency 3 4 3 2 2" xfId="1819"/>
    <cellStyle name="Currency 3 4 3 2 2 2" xfId="3460"/>
    <cellStyle name="Currency 3 4 3 2 3" xfId="2956"/>
    <cellStyle name="Currency 3 4 3 3" xfId="1566"/>
    <cellStyle name="Currency 3 4 3 3 2" xfId="3207"/>
    <cellStyle name="Currency 3 4 3 4" xfId="2099"/>
    <cellStyle name="Currency 3 4 3 4 2" xfId="3740"/>
    <cellStyle name="Currency 3 4 3 5" xfId="2409"/>
    <cellStyle name="Currency 3 4 3 5 2" xfId="4055"/>
    <cellStyle name="Currency 3 4 3 6" xfId="2685"/>
    <cellStyle name="Currency 3 4 4" xfId="943"/>
    <cellStyle name="Currency 3 4 4 2" xfId="1396"/>
    <cellStyle name="Currency 3 4 4 2 2" xfId="1905"/>
    <cellStyle name="Currency 3 4 4 2 2 2" xfId="3546"/>
    <cellStyle name="Currency 3 4 4 2 3" xfId="3042"/>
    <cellStyle name="Currency 3 4 4 3" xfId="1652"/>
    <cellStyle name="Currency 3 4 4 3 2" xfId="3293"/>
    <cellStyle name="Currency 3 4 4 4" xfId="2185"/>
    <cellStyle name="Currency 3 4 4 4 2" xfId="3826"/>
    <cellStyle name="Currency 3 4 4 5" xfId="2495"/>
    <cellStyle name="Currency 3 4 4 5 2" xfId="4056"/>
    <cellStyle name="Currency 3 4 4 6" xfId="2771"/>
    <cellStyle name="Currency 3 4 5" xfId="1234"/>
    <cellStyle name="Currency 3 4 5 2" xfId="1743"/>
    <cellStyle name="Currency 3 4 5 2 2" xfId="3384"/>
    <cellStyle name="Currency 3 4 5 3" xfId="2880"/>
    <cellStyle name="Currency 3 4 6" xfId="1490"/>
    <cellStyle name="Currency 3 4 6 2" xfId="3131"/>
    <cellStyle name="Currency 3 4 7" xfId="2020"/>
    <cellStyle name="Currency 3 4 7 2" xfId="3661"/>
    <cellStyle name="Currency 3 4 8" xfId="2332"/>
    <cellStyle name="Currency 3 4 8 2" xfId="4057"/>
    <cellStyle name="Currency 3 4 9" xfId="2608"/>
    <cellStyle name="Currency 3 5" xfId="748"/>
    <cellStyle name="Currency 3 5 2" xfId="977"/>
    <cellStyle name="Currency 3 5 2 2" xfId="1430"/>
    <cellStyle name="Currency 3 5 2 2 2" xfId="1939"/>
    <cellStyle name="Currency 3 5 2 2 2 2" xfId="3580"/>
    <cellStyle name="Currency 3 5 2 2 3" xfId="3076"/>
    <cellStyle name="Currency 3 5 2 3" xfId="1686"/>
    <cellStyle name="Currency 3 5 2 3 2" xfId="3327"/>
    <cellStyle name="Currency 3 5 2 4" xfId="2219"/>
    <cellStyle name="Currency 3 5 2 4 2" xfId="3860"/>
    <cellStyle name="Currency 3 5 2 5" xfId="2529"/>
    <cellStyle name="Currency 3 5 2 5 2" xfId="4058"/>
    <cellStyle name="Currency 3 5 2 6" xfId="2805"/>
    <cellStyle name="Currency 3 5 3" xfId="902"/>
    <cellStyle name="Currency 3 5 3 2" xfId="1355"/>
    <cellStyle name="Currency 3 5 3 2 2" xfId="1864"/>
    <cellStyle name="Currency 3 5 3 2 2 2" xfId="3505"/>
    <cellStyle name="Currency 3 5 3 2 3" xfId="3001"/>
    <cellStyle name="Currency 3 5 3 3" xfId="1611"/>
    <cellStyle name="Currency 3 5 3 3 2" xfId="3252"/>
    <cellStyle name="Currency 3 5 3 4" xfId="2144"/>
    <cellStyle name="Currency 3 5 3 4 2" xfId="3785"/>
    <cellStyle name="Currency 3 5 3 5" xfId="2454"/>
    <cellStyle name="Currency 3 5 3 5 2" xfId="4059"/>
    <cellStyle name="Currency 3 5 3 6" xfId="2730"/>
    <cellStyle name="Currency 3 5 4" xfId="1268"/>
    <cellStyle name="Currency 3 5 4 2" xfId="1777"/>
    <cellStyle name="Currency 3 5 4 2 2" xfId="3418"/>
    <cellStyle name="Currency 3 5 4 3" xfId="2914"/>
    <cellStyle name="Currency 3 5 5" xfId="1524"/>
    <cellStyle name="Currency 3 5 5 2" xfId="3165"/>
    <cellStyle name="Currency 3 5 6" xfId="2057"/>
    <cellStyle name="Currency 3 5 6 2" xfId="3698"/>
    <cellStyle name="Currency 3 5 7" xfId="2367"/>
    <cellStyle name="Currency 3 5 7 2" xfId="4060"/>
    <cellStyle name="Currency 3 5 8" xfId="2643"/>
    <cellStyle name="Currency 3 6" xfId="817"/>
    <cellStyle name="Currency 3 6 2" xfId="1297"/>
    <cellStyle name="Currency 3 6 2 2" xfId="1806"/>
    <cellStyle name="Currency 3 6 2 2 2" xfId="3447"/>
    <cellStyle name="Currency 3 6 2 3" xfId="2943"/>
    <cellStyle name="Currency 3 6 3" xfId="1553"/>
    <cellStyle name="Currency 3 6 3 2" xfId="3194"/>
    <cellStyle name="Currency 3 6 4" xfId="2086"/>
    <cellStyle name="Currency 3 6 4 2" xfId="3727"/>
    <cellStyle name="Currency 3 6 5" xfId="2396"/>
    <cellStyle name="Currency 3 6 5 2" xfId="4061"/>
    <cellStyle name="Currency 3 6 6" xfId="2672"/>
    <cellStyle name="Currency 3 7" xfId="874"/>
    <cellStyle name="Currency 3 8" xfId="931"/>
    <cellStyle name="Currency 3 8 2" xfId="1384"/>
    <cellStyle name="Currency 3 8 2 2" xfId="1893"/>
    <cellStyle name="Currency 3 8 2 2 2" xfId="3534"/>
    <cellStyle name="Currency 3 8 2 3" xfId="3030"/>
    <cellStyle name="Currency 3 8 3" xfId="1640"/>
    <cellStyle name="Currency 3 8 3 2" xfId="3281"/>
    <cellStyle name="Currency 3 8 4" xfId="2173"/>
    <cellStyle name="Currency 3 8 4 2" xfId="3814"/>
    <cellStyle name="Currency 3 8 5" xfId="2483"/>
    <cellStyle name="Currency 3 8 5 2" xfId="4062"/>
    <cellStyle name="Currency 3 8 6" xfId="2759"/>
    <cellStyle name="Currency 3 9" xfId="581"/>
    <cellStyle name="Currency 3 9 2" xfId="1223"/>
    <cellStyle name="Currency 3 9 2 2" xfId="1733"/>
    <cellStyle name="Currency 3 9 2 2 2" xfId="3374"/>
    <cellStyle name="Currency 3 9 2 3" xfId="2870"/>
    <cellStyle name="Currency 3 9 3" xfId="1480"/>
    <cellStyle name="Currency 3 9 3 2" xfId="3121"/>
    <cellStyle name="Currency 3 9 4" xfId="2007"/>
    <cellStyle name="Currency 3 9 4 2" xfId="3648"/>
    <cellStyle name="Currency 3 9 5" xfId="2321"/>
    <cellStyle name="Currency 3 9 5 2" xfId="4063"/>
    <cellStyle name="Currency 3 9 6" xfId="2598"/>
    <cellStyle name="Currency 4" xfId="876"/>
    <cellStyle name="Currency 4 2" xfId="877"/>
    <cellStyle name="Currency 5" xfId="878"/>
    <cellStyle name="Currency 6" xfId="312"/>
    <cellStyle name="Currency 6 2" xfId="1211"/>
    <cellStyle name="Currency 6 2 2" xfId="1723"/>
    <cellStyle name="Currency 6 2 2 2" xfId="3364"/>
    <cellStyle name="Currency 6 2 3" xfId="2861"/>
    <cellStyle name="Currency 6 3" xfId="1470"/>
    <cellStyle name="Currency 6 3 2" xfId="3112"/>
    <cellStyle name="Currency 6 4" xfId="2571"/>
    <cellStyle name="Currency 6 4 2" xfId="4064"/>
    <cellStyle name="Currency 6 5" xfId="2844"/>
    <cellStyle name="Currency 7" xfId="1172"/>
    <cellStyle name="Currency 7 2" xfId="1463"/>
    <cellStyle name="Currency 7 3" xfId="2567"/>
    <cellStyle name="Currency 7 4" xfId="4065"/>
    <cellStyle name="Currency 8" xfId="1989"/>
    <cellStyle name="Currency 8 2" xfId="3630"/>
    <cellStyle name="Currency 9" xfId="2308"/>
    <cellStyle name="Currency 9 2" xfId="3612"/>
    <cellStyle name="Currency0" xfId="42"/>
    <cellStyle name="Currency0 2" xfId="43"/>
    <cellStyle name="Date" xfId="44"/>
    <cellStyle name="Euro" xfId="45"/>
    <cellStyle name="Fixed" xfId="46"/>
    <cellStyle name="Good 2" xfId="47"/>
    <cellStyle name="GrayCell" xfId="48"/>
    <cellStyle name="Heading1" xfId="49"/>
    <cellStyle name="Heading2" xfId="50"/>
    <cellStyle name="Hyperlink 2" xfId="51"/>
    <cellStyle name="Input 2" xfId="52"/>
    <cellStyle name="Input 3" xfId="53"/>
    <cellStyle name="Input 3 2" xfId="54"/>
    <cellStyle name="Input 3 3" xfId="55"/>
    <cellStyle name="input data" xfId="56"/>
    <cellStyle name="input data 2" xfId="57"/>
    <cellStyle name="input data_Ocotillo" xfId="58"/>
    <cellStyle name="Neutral 2" xfId="59"/>
    <cellStyle name="no dec" xfId="60"/>
    <cellStyle name="Normal" xfId="0" builtinId="0"/>
    <cellStyle name="Normal - Style1" xfId="61"/>
    <cellStyle name="Normal + box" xfId="62"/>
    <cellStyle name="Normal + cyan" xfId="63"/>
    <cellStyle name="Normal + cyan 2" xfId="64"/>
    <cellStyle name="Normal + cyan 2 2" xfId="65"/>
    <cellStyle name="Normal + cyan 3" xfId="66"/>
    <cellStyle name="Normal + cyan 3 2" xfId="67"/>
    <cellStyle name="normal + link" xfId="68"/>
    <cellStyle name="normal + link 2" xfId="69"/>
    <cellStyle name="normal + link2" xfId="70"/>
    <cellStyle name="Normal + red" xfId="71"/>
    <cellStyle name="Normal 10" xfId="72"/>
    <cellStyle name="Normal 10 2" xfId="524"/>
    <cellStyle name="Normal 10 2 2" xfId="879"/>
    <cellStyle name="Normal 10 2 3" xfId="2260"/>
    <cellStyle name="Normal 10 2 4" xfId="2280"/>
    <cellStyle name="Normal 10 3" xfId="685"/>
    <cellStyle name="Normal 10 3 2" xfId="880"/>
    <cellStyle name="Normal 10 3 3" xfId="2262"/>
    <cellStyle name="Normal 10 3 4" xfId="2282"/>
    <cellStyle name="Normal 10 4" xfId="582"/>
    <cellStyle name="Normal 100" xfId="2286"/>
    <cellStyle name="Normal 100 2" xfId="3898"/>
    <cellStyle name="Normal 101" xfId="2289"/>
    <cellStyle name="Normal 101 2" xfId="3901"/>
    <cellStyle name="Normal 102" xfId="2291"/>
    <cellStyle name="Normal 102 2" xfId="3903"/>
    <cellStyle name="Normal 103" xfId="1986"/>
    <cellStyle name="Normal 103 2" xfId="3627"/>
    <cellStyle name="Normal 104" xfId="1979"/>
    <cellStyle name="Normal 104 2" xfId="3620"/>
    <cellStyle name="Normal 105" xfId="2038"/>
    <cellStyle name="Normal 105 2" xfId="3679"/>
    <cellStyle name="Normal 106" xfId="1978"/>
    <cellStyle name="Normal 106 2" xfId="3619"/>
    <cellStyle name="Normal 107" xfId="2293"/>
    <cellStyle name="Normal 107 2" xfId="2843"/>
    <cellStyle name="Normal 108" xfId="2303"/>
    <cellStyle name="Normal 108 2" xfId="2838"/>
    <cellStyle name="Normal 109" xfId="2298"/>
    <cellStyle name="Normal 109 2" xfId="4066"/>
    <cellStyle name="Normal 11" xfId="73"/>
    <cellStyle name="Normal 11 2" xfId="74"/>
    <cellStyle name="Normal 11 2 2" xfId="334"/>
    <cellStyle name="Normal 11 2 2 2" xfId="1105"/>
    <cellStyle name="Normal 11 2 3" xfId="431"/>
    <cellStyle name="Normal 11 3" xfId="75"/>
    <cellStyle name="Normal 11 3 2" xfId="335"/>
    <cellStyle name="Normal 11 3 2 2" xfId="1165"/>
    <cellStyle name="Normal 11 3 3" xfId="432"/>
    <cellStyle name="Normal 11 4" xfId="76"/>
    <cellStyle name="Normal 11 4 2" xfId="336"/>
    <cellStyle name="Normal 11 4 2 2" xfId="1128"/>
    <cellStyle name="Normal 11 4 3" xfId="433"/>
    <cellStyle name="Normal 11 5" xfId="333"/>
    <cellStyle name="Normal 11 5 2" xfId="686"/>
    <cellStyle name="Normal 11 6" xfId="430"/>
    <cellStyle name="Normal 11 7" xfId="583"/>
    <cellStyle name="Normal 110" xfId="2322"/>
    <cellStyle name="Normal 110 2" xfId="4067"/>
    <cellStyle name="Normal 111" xfId="2312"/>
    <cellStyle name="Normal 111 2" xfId="4068"/>
    <cellStyle name="Normal 112" xfId="2577"/>
    <cellStyle name="Normal 112 2" xfId="4069"/>
    <cellStyle name="Normal 113" xfId="2554"/>
    <cellStyle name="Normal 113 2" xfId="4070"/>
    <cellStyle name="Normal 114" xfId="2579"/>
    <cellStyle name="Normal 114 2" xfId="4071"/>
    <cellStyle name="Normal 115" xfId="2553"/>
    <cellStyle name="Normal 115 2" xfId="4072"/>
    <cellStyle name="Normal 116" xfId="2350"/>
    <cellStyle name="Normal 116 2" xfId="4073"/>
    <cellStyle name="Normal 117" xfId="2307"/>
    <cellStyle name="Normal 117 2" xfId="4074"/>
    <cellStyle name="Normal 118" xfId="2296"/>
    <cellStyle name="Normal 118 2" xfId="4075"/>
    <cellStyle name="Normal 119" xfId="4076"/>
    <cellStyle name="Normal 12" xfId="6"/>
    <cellStyle name="Normal 12 2" xfId="77"/>
    <cellStyle name="Normal 12 3" xfId="78"/>
    <cellStyle name="Normal 12 4" xfId="676"/>
    <cellStyle name="Normal 12 5" xfId="584"/>
    <cellStyle name="Normal 120" xfId="4077"/>
    <cellStyle name="Normal 121" xfId="4078"/>
    <cellStyle name="Normal 122" xfId="4079"/>
    <cellStyle name="Normal 123" xfId="4080"/>
    <cellStyle name="Normal 124" xfId="4081"/>
    <cellStyle name="Normal 125" xfId="4082"/>
    <cellStyle name="Normal 126" xfId="4083"/>
    <cellStyle name="Normal 127" xfId="4084"/>
    <cellStyle name="Normal 128" xfId="4085"/>
    <cellStyle name="Normal 129" xfId="4086"/>
    <cellStyle name="Normal 13" xfId="79"/>
    <cellStyle name="Normal 13 2" xfId="525"/>
    <cellStyle name="Normal 13 3" xfId="687"/>
    <cellStyle name="Normal 130" xfId="4087"/>
    <cellStyle name="Normal 131" xfId="4088"/>
    <cellStyle name="Normal 132" xfId="2580"/>
    <cellStyle name="Normal 133" xfId="2584"/>
    <cellStyle name="Normal 134" xfId="2587"/>
    <cellStyle name="Normal 14" xfId="80"/>
    <cellStyle name="Normal 14 2" xfId="526"/>
    <cellStyle name="Normal 14 2 10" xfId="2314"/>
    <cellStyle name="Normal 14 2 10 2" xfId="4089"/>
    <cellStyle name="Normal 14 2 11" xfId="2592"/>
    <cellStyle name="Normal 14 2 2" xfId="646"/>
    <cellStyle name="Normal 14 2 2 2" xfId="770"/>
    <cellStyle name="Normal 14 2 2 2 2" xfId="999"/>
    <cellStyle name="Normal 14 2 2 2 2 2" xfId="1452"/>
    <cellStyle name="Normal 14 2 2 2 2 2 2" xfId="1961"/>
    <cellStyle name="Normal 14 2 2 2 2 2 2 2" xfId="3602"/>
    <cellStyle name="Normal 14 2 2 2 2 2 3" xfId="3098"/>
    <cellStyle name="Normal 14 2 2 2 2 3" xfId="1708"/>
    <cellStyle name="Normal 14 2 2 2 2 3 2" xfId="3349"/>
    <cellStyle name="Normal 14 2 2 2 2 4" xfId="2241"/>
    <cellStyle name="Normal 14 2 2 2 2 4 2" xfId="3882"/>
    <cellStyle name="Normal 14 2 2 2 2 5" xfId="2551"/>
    <cellStyle name="Normal 14 2 2 2 2 5 2" xfId="4090"/>
    <cellStyle name="Normal 14 2 2 2 2 6" xfId="2827"/>
    <cellStyle name="Normal 14 2 2 2 3" xfId="924"/>
    <cellStyle name="Normal 14 2 2 2 3 2" xfId="1377"/>
    <cellStyle name="Normal 14 2 2 2 3 2 2" xfId="1886"/>
    <cellStyle name="Normal 14 2 2 2 3 2 2 2" xfId="3527"/>
    <cellStyle name="Normal 14 2 2 2 3 2 3" xfId="3023"/>
    <cellStyle name="Normal 14 2 2 2 3 3" xfId="1633"/>
    <cellStyle name="Normal 14 2 2 2 3 3 2" xfId="3274"/>
    <cellStyle name="Normal 14 2 2 2 3 4" xfId="2166"/>
    <cellStyle name="Normal 14 2 2 2 3 4 2" xfId="3807"/>
    <cellStyle name="Normal 14 2 2 2 3 5" xfId="2476"/>
    <cellStyle name="Normal 14 2 2 2 3 5 2" xfId="4091"/>
    <cellStyle name="Normal 14 2 2 2 3 6" xfId="2752"/>
    <cellStyle name="Normal 14 2 2 2 4" xfId="1290"/>
    <cellStyle name="Normal 14 2 2 2 4 2" xfId="1799"/>
    <cellStyle name="Normal 14 2 2 2 4 2 2" xfId="3440"/>
    <cellStyle name="Normal 14 2 2 2 4 3" xfId="2936"/>
    <cellStyle name="Normal 14 2 2 2 5" xfId="1546"/>
    <cellStyle name="Normal 14 2 2 2 5 2" xfId="3187"/>
    <cellStyle name="Normal 14 2 2 2 6" xfId="2079"/>
    <cellStyle name="Normal 14 2 2 2 6 2" xfId="3720"/>
    <cellStyle name="Normal 14 2 2 2 7" xfId="2389"/>
    <cellStyle name="Normal 14 2 2 2 7 2" xfId="4092"/>
    <cellStyle name="Normal 14 2 2 2 8" xfId="2665"/>
    <cellStyle name="Normal 14 2 2 3" xfId="847"/>
    <cellStyle name="Normal 14 2 2 3 2" xfId="1326"/>
    <cellStyle name="Normal 14 2 2 3 2 2" xfId="1835"/>
    <cellStyle name="Normal 14 2 2 3 2 2 2" xfId="3476"/>
    <cellStyle name="Normal 14 2 2 3 2 3" xfId="2972"/>
    <cellStyle name="Normal 14 2 2 3 3" xfId="1582"/>
    <cellStyle name="Normal 14 2 2 3 3 2" xfId="3223"/>
    <cellStyle name="Normal 14 2 2 3 4" xfId="2115"/>
    <cellStyle name="Normal 14 2 2 3 4 2" xfId="3756"/>
    <cellStyle name="Normal 14 2 2 3 5" xfId="2425"/>
    <cellStyle name="Normal 14 2 2 3 5 2" xfId="4093"/>
    <cellStyle name="Normal 14 2 2 3 6" xfId="2701"/>
    <cellStyle name="Normal 14 2 2 4" xfId="959"/>
    <cellStyle name="Normal 14 2 2 4 2" xfId="1412"/>
    <cellStyle name="Normal 14 2 2 4 2 2" xfId="1921"/>
    <cellStyle name="Normal 14 2 2 4 2 2 2" xfId="3562"/>
    <cellStyle name="Normal 14 2 2 4 2 3" xfId="3058"/>
    <cellStyle name="Normal 14 2 2 4 3" xfId="1668"/>
    <cellStyle name="Normal 14 2 2 4 3 2" xfId="3309"/>
    <cellStyle name="Normal 14 2 2 4 4" xfId="2201"/>
    <cellStyle name="Normal 14 2 2 4 4 2" xfId="3842"/>
    <cellStyle name="Normal 14 2 2 4 5" xfId="2511"/>
    <cellStyle name="Normal 14 2 2 4 5 2" xfId="4094"/>
    <cellStyle name="Normal 14 2 2 4 6" xfId="2787"/>
    <cellStyle name="Normal 14 2 2 5" xfId="1250"/>
    <cellStyle name="Normal 14 2 2 5 2" xfId="1759"/>
    <cellStyle name="Normal 14 2 2 5 2 2" xfId="3400"/>
    <cellStyle name="Normal 14 2 2 5 3" xfId="2896"/>
    <cellStyle name="Normal 14 2 2 6" xfId="1506"/>
    <cellStyle name="Normal 14 2 2 6 2" xfId="3147"/>
    <cellStyle name="Normal 14 2 2 7" xfId="2036"/>
    <cellStyle name="Normal 14 2 2 7 2" xfId="3677"/>
    <cellStyle name="Normal 14 2 2 8" xfId="2348"/>
    <cellStyle name="Normal 14 2 2 8 2" xfId="4095"/>
    <cellStyle name="Normal 14 2 2 9" xfId="2624"/>
    <cellStyle name="Normal 14 2 3" xfId="623"/>
    <cellStyle name="Normal 14 2 3 2" xfId="746"/>
    <cellStyle name="Normal 14 2 3 2 2" xfId="975"/>
    <cellStyle name="Normal 14 2 3 2 2 2" xfId="1428"/>
    <cellStyle name="Normal 14 2 3 2 2 2 2" xfId="1937"/>
    <cellStyle name="Normal 14 2 3 2 2 2 2 2" xfId="3578"/>
    <cellStyle name="Normal 14 2 3 2 2 2 3" xfId="3074"/>
    <cellStyle name="Normal 14 2 3 2 2 3" xfId="1684"/>
    <cellStyle name="Normal 14 2 3 2 2 3 2" xfId="3325"/>
    <cellStyle name="Normal 14 2 3 2 2 4" xfId="2217"/>
    <cellStyle name="Normal 14 2 3 2 2 4 2" xfId="3858"/>
    <cellStyle name="Normal 14 2 3 2 2 5" xfId="2527"/>
    <cellStyle name="Normal 14 2 3 2 2 5 2" xfId="4096"/>
    <cellStyle name="Normal 14 2 3 2 2 6" xfId="2803"/>
    <cellStyle name="Normal 14 2 3 2 3" xfId="900"/>
    <cellStyle name="Normal 14 2 3 2 3 2" xfId="1353"/>
    <cellStyle name="Normal 14 2 3 2 3 2 2" xfId="1862"/>
    <cellStyle name="Normal 14 2 3 2 3 2 2 2" xfId="3503"/>
    <cellStyle name="Normal 14 2 3 2 3 2 3" xfId="2999"/>
    <cellStyle name="Normal 14 2 3 2 3 3" xfId="1609"/>
    <cellStyle name="Normal 14 2 3 2 3 3 2" xfId="3250"/>
    <cellStyle name="Normal 14 2 3 2 3 4" xfId="2142"/>
    <cellStyle name="Normal 14 2 3 2 3 4 2" xfId="3783"/>
    <cellStyle name="Normal 14 2 3 2 3 5" xfId="2452"/>
    <cellStyle name="Normal 14 2 3 2 3 5 2" xfId="4097"/>
    <cellStyle name="Normal 14 2 3 2 3 6" xfId="2728"/>
    <cellStyle name="Normal 14 2 3 2 4" xfId="1266"/>
    <cellStyle name="Normal 14 2 3 2 4 2" xfId="1775"/>
    <cellStyle name="Normal 14 2 3 2 4 2 2" xfId="3416"/>
    <cellStyle name="Normal 14 2 3 2 4 3" xfId="2912"/>
    <cellStyle name="Normal 14 2 3 2 5" xfId="1522"/>
    <cellStyle name="Normal 14 2 3 2 5 2" xfId="3163"/>
    <cellStyle name="Normal 14 2 3 2 6" xfId="2055"/>
    <cellStyle name="Normal 14 2 3 2 6 2" xfId="3696"/>
    <cellStyle name="Normal 14 2 3 2 7" xfId="2365"/>
    <cellStyle name="Normal 14 2 3 2 7 2" xfId="4098"/>
    <cellStyle name="Normal 14 2 3 2 8" xfId="2641"/>
    <cellStyle name="Normal 14 2 3 3" xfId="837"/>
    <cellStyle name="Normal 14 2 3 3 2" xfId="1317"/>
    <cellStyle name="Normal 14 2 3 3 2 2" xfId="1826"/>
    <cellStyle name="Normal 14 2 3 3 2 2 2" xfId="3467"/>
    <cellStyle name="Normal 14 2 3 3 2 3" xfId="2963"/>
    <cellStyle name="Normal 14 2 3 3 3" xfId="1573"/>
    <cellStyle name="Normal 14 2 3 3 3 2" xfId="3214"/>
    <cellStyle name="Normal 14 2 3 3 4" xfId="2106"/>
    <cellStyle name="Normal 14 2 3 3 4 2" xfId="3747"/>
    <cellStyle name="Normal 14 2 3 3 5" xfId="2416"/>
    <cellStyle name="Normal 14 2 3 3 5 2" xfId="4099"/>
    <cellStyle name="Normal 14 2 3 3 6" xfId="2692"/>
    <cellStyle name="Normal 14 2 3 4" xfId="950"/>
    <cellStyle name="Normal 14 2 3 4 2" xfId="1403"/>
    <cellStyle name="Normal 14 2 3 4 2 2" xfId="1912"/>
    <cellStyle name="Normal 14 2 3 4 2 2 2" xfId="3553"/>
    <cellStyle name="Normal 14 2 3 4 2 3" xfId="3049"/>
    <cellStyle name="Normal 14 2 3 4 3" xfId="1659"/>
    <cellStyle name="Normal 14 2 3 4 3 2" xfId="3300"/>
    <cellStyle name="Normal 14 2 3 4 4" xfId="2192"/>
    <cellStyle name="Normal 14 2 3 4 4 2" xfId="3833"/>
    <cellStyle name="Normal 14 2 3 4 5" xfId="2502"/>
    <cellStyle name="Normal 14 2 3 4 5 2" xfId="4100"/>
    <cellStyle name="Normal 14 2 3 4 6" xfId="2778"/>
    <cellStyle name="Normal 14 2 3 5" xfId="1241"/>
    <cellStyle name="Normal 14 2 3 5 2" xfId="1750"/>
    <cellStyle name="Normal 14 2 3 5 2 2" xfId="3391"/>
    <cellStyle name="Normal 14 2 3 5 3" xfId="2887"/>
    <cellStyle name="Normal 14 2 3 6" xfId="1497"/>
    <cellStyle name="Normal 14 2 3 6 2" xfId="3138"/>
    <cellStyle name="Normal 14 2 3 7" xfId="2027"/>
    <cellStyle name="Normal 14 2 3 7 2" xfId="3668"/>
    <cellStyle name="Normal 14 2 3 8" xfId="2339"/>
    <cellStyle name="Normal 14 2 3 8 2" xfId="4101"/>
    <cellStyle name="Normal 14 2 3 9" xfId="2615"/>
    <cellStyle name="Normal 14 2 4" xfId="756"/>
    <cellStyle name="Normal 14 2 4 2" xfId="985"/>
    <cellStyle name="Normal 14 2 4 2 2" xfId="1438"/>
    <cellStyle name="Normal 14 2 4 2 2 2" xfId="1947"/>
    <cellStyle name="Normal 14 2 4 2 2 2 2" xfId="3588"/>
    <cellStyle name="Normal 14 2 4 2 2 3" xfId="3084"/>
    <cellStyle name="Normal 14 2 4 2 3" xfId="1694"/>
    <cellStyle name="Normal 14 2 4 2 3 2" xfId="3335"/>
    <cellStyle name="Normal 14 2 4 2 4" xfId="2227"/>
    <cellStyle name="Normal 14 2 4 2 4 2" xfId="3868"/>
    <cellStyle name="Normal 14 2 4 2 5" xfId="2537"/>
    <cellStyle name="Normal 14 2 4 2 5 2" xfId="4102"/>
    <cellStyle name="Normal 14 2 4 2 6" xfId="2813"/>
    <cellStyle name="Normal 14 2 4 3" xfId="910"/>
    <cellStyle name="Normal 14 2 4 3 2" xfId="1363"/>
    <cellStyle name="Normal 14 2 4 3 2 2" xfId="1872"/>
    <cellStyle name="Normal 14 2 4 3 2 2 2" xfId="3513"/>
    <cellStyle name="Normal 14 2 4 3 2 3" xfId="3009"/>
    <cellStyle name="Normal 14 2 4 3 3" xfId="1619"/>
    <cellStyle name="Normal 14 2 4 3 3 2" xfId="3260"/>
    <cellStyle name="Normal 14 2 4 3 4" xfId="2152"/>
    <cellStyle name="Normal 14 2 4 3 4 2" xfId="3793"/>
    <cellStyle name="Normal 14 2 4 3 5" xfId="2462"/>
    <cellStyle name="Normal 14 2 4 3 5 2" xfId="4103"/>
    <cellStyle name="Normal 14 2 4 3 6" xfId="2738"/>
    <cellStyle name="Normal 14 2 4 4" xfId="1276"/>
    <cellStyle name="Normal 14 2 4 4 2" xfId="1785"/>
    <cellStyle name="Normal 14 2 4 4 2 2" xfId="3426"/>
    <cellStyle name="Normal 14 2 4 4 3" xfId="2922"/>
    <cellStyle name="Normal 14 2 4 5" xfId="1532"/>
    <cellStyle name="Normal 14 2 4 5 2" xfId="3173"/>
    <cellStyle name="Normal 14 2 4 6" xfId="2065"/>
    <cellStyle name="Normal 14 2 4 6 2" xfId="3706"/>
    <cellStyle name="Normal 14 2 4 7" xfId="2375"/>
    <cellStyle name="Normal 14 2 4 7 2" xfId="4104"/>
    <cellStyle name="Normal 14 2 4 8" xfId="2651"/>
    <cellStyle name="Normal 14 2 5" xfId="825"/>
    <cellStyle name="Normal 14 2 5 2" xfId="1305"/>
    <cellStyle name="Normal 14 2 5 2 2" xfId="1814"/>
    <cellStyle name="Normal 14 2 5 2 2 2" xfId="3455"/>
    <cellStyle name="Normal 14 2 5 2 3" xfId="2951"/>
    <cellStyle name="Normal 14 2 5 3" xfId="1561"/>
    <cellStyle name="Normal 14 2 5 3 2" xfId="3202"/>
    <cellStyle name="Normal 14 2 5 4" xfId="2094"/>
    <cellStyle name="Normal 14 2 5 4 2" xfId="3735"/>
    <cellStyle name="Normal 14 2 5 5" xfId="2404"/>
    <cellStyle name="Normal 14 2 5 5 2" xfId="4105"/>
    <cellStyle name="Normal 14 2 5 6" xfId="2680"/>
    <cellStyle name="Normal 14 2 6" xfId="938"/>
    <cellStyle name="Normal 14 2 6 2" xfId="1391"/>
    <cellStyle name="Normal 14 2 6 2 2" xfId="1900"/>
    <cellStyle name="Normal 14 2 6 2 2 2" xfId="3541"/>
    <cellStyle name="Normal 14 2 6 2 3" xfId="3037"/>
    <cellStyle name="Normal 14 2 6 3" xfId="1647"/>
    <cellStyle name="Normal 14 2 6 3 2" xfId="3288"/>
    <cellStyle name="Normal 14 2 6 4" xfId="2180"/>
    <cellStyle name="Normal 14 2 6 4 2" xfId="3821"/>
    <cellStyle name="Normal 14 2 6 5" xfId="2490"/>
    <cellStyle name="Normal 14 2 6 5 2" xfId="4106"/>
    <cellStyle name="Normal 14 2 6 6" xfId="2766"/>
    <cellStyle name="Normal 14 2 7" xfId="1216"/>
    <cellStyle name="Normal 14 2 7 2" xfId="1727"/>
    <cellStyle name="Normal 14 2 7 2 2" xfId="3368"/>
    <cellStyle name="Normal 14 2 7 3" xfId="2864"/>
    <cellStyle name="Normal 14 2 8" xfId="1474"/>
    <cellStyle name="Normal 14 2 8 2" xfId="3115"/>
    <cellStyle name="Normal 14 2 9" xfId="2001"/>
    <cellStyle name="Normal 14 2 9 2" xfId="3642"/>
    <cellStyle name="Normal 14 3" xfId="645"/>
    <cellStyle name="Normal 14 3 2" xfId="762"/>
    <cellStyle name="Normal 14 3 2 2" xfId="991"/>
    <cellStyle name="Normal 14 3 2 2 2" xfId="1444"/>
    <cellStyle name="Normal 14 3 2 2 2 2" xfId="1953"/>
    <cellStyle name="Normal 14 3 2 2 2 2 2" xfId="3594"/>
    <cellStyle name="Normal 14 3 2 2 2 3" xfId="3090"/>
    <cellStyle name="Normal 14 3 2 2 3" xfId="1700"/>
    <cellStyle name="Normal 14 3 2 2 3 2" xfId="3341"/>
    <cellStyle name="Normal 14 3 2 2 4" xfId="2233"/>
    <cellStyle name="Normal 14 3 2 2 4 2" xfId="3874"/>
    <cellStyle name="Normal 14 3 2 2 5" xfId="2543"/>
    <cellStyle name="Normal 14 3 2 2 5 2" xfId="4107"/>
    <cellStyle name="Normal 14 3 2 2 6" xfId="2819"/>
    <cellStyle name="Normal 14 3 2 3" xfId="916"/>
    <cellStyle name="Normal 14 3 2 3 2" xfId="1369"/>
    <cellStyle name="Normal 14 3 2 3 2 2" xfId="1878"/>
    <cellStyle name="Normal 14 3 2 3 2 2 2" xfId="3519"/>
    <cellStyle name="Normal 14 3 2 3 2 3" xfId="3015"/>
    <cellStyle name="Normal 14 3 2 3 3" xfId="1625"/>
    <cellStyle name="Normal 14 3 2 3 3 2" xfId="3266"/>
    <cellStyle name="Normal 14 3 2 3 4" xfId="2158"/>
    <cellStyle name="Normal 14 3 2 3 4 2" xfId="3799"/>
    <cellStyle name="Normal 14 3 2 3 5" xfId="2468"/>
    <cellStyle name="Normal 14 3 2 3 5 2" xfId="4108"/>
    <cellStyle name="Normal 14 3 2 3 6" xfId="2744"/>
    <cellStyle name="Normal 14 3 2 4" xfId="1282"/>
    <cellStyle name="Normal 14 3 2 4 2" xfId="1791"/>
    <cellStyle name="Normal 14 3 2 4 2 2" xfId="3432"/>
    <cellStyle name="Normal 14 3 2 4 3" xfId="2928"/>
    <cellStyle name="Normal 14 3 2 5" xfId="1538"/>
    <cellStyle name="Normal 14 3 2 5 2" xfId="3179"/>
    <cellStyle name="Normal 14 3 2 6" xfId="2071"/>
    <cellStyle name="Normal 14 3 2 6 2" xfId="3712"/>
    <cellStyle name="Normal 14 3 2 7" xfId="2381"/>
    <cellStyle name="Normal 14 3 2 7 2" xfId="4109"/>
    <cellStyle name="Normal 14 3 2 8" xfId="2657"/>
    <cellStyle name="Normal 14 3 3" xfId="846"/>
    <cellStyle name="Normal 14 3 3 2" xfId="1325"/>
    <cellStyle name="Normal 14 3 3 2 2" xfId="1834"/>
    <cellStyle name="Normal 14 3 3 2 2 2" xfId="3475"/>
    <cellStyle name="Normal 14 3 3 2 3" xfId="2971"/>
    <cellStyle name="Normal 14 3 3 3" xfId="1581"/>
    <cellStyle name="Normal 14 3 3 3 2" xfId="3222"/>
    <cellStyle name="Normal 14 3 3 4" xfId="2114"/>
    <cellStyle name="Normal 14 3 3 4 2" xfId="3755"/>
    <cellStyle name="Normal 14 3 3 5" xfId="2424"/>
    <cellStyle name="Normal 14 3 3 5 2" xfId="4110"/>
    <cellStyle name="Normal 14 3 3 6" xfId="2700"/>
    <cellStyle name="Normal 14 3 4" xfId="958"/>
    <cellStyle name="Normal 14 3 4 2" xfId="1411"/>
    <cellStyle name="Normal 14 3 4 2 2" xfId="1920"/>
    <cellStyle name="Normal 14 3 4 2 2 2" xfId="3561"/>
    <cellStyle name="Normal 14 3 4 2 3" xfId="3057"/>
    <cellStyle name="Normal 14 3 4 3" xfId="1667"/>
    <cellStyle name="Normal 14 3 4 3 2" xfId="3308"/>
    <cellStyle name="Normal 14 3 4 4" xfId="2200"/>
    <cellStyle name="Normal 14 3 4 4 2" xfId="3841"/>
    <cellStyle name="Normal 14 3 4 5" xfId="2510"/>
    <cellStyle name="Normal 14 3 4 5 2" xfId="4111"/>
    <cellStyle name="Normal 14 3 4 6" xfId="2786"/>
    <cellStyle name="Normal 14 3 5" xfId="1249"/>
    <cellStyle name="Normal 14 3 5 2" xfId="1758"/>
    <cellStyle name="Normal 14 3 5 2 2" xfId="3399"/>
    <cellStyle name="Normal 14 3 5 3" xfId="2895"/>
    <cellStyle name="Normal 14 3 6" xfId="1505"/>
    <cellStyle name="Normal 14 3 6 2" xfId="3146"/>
    <cellStyle name="Normal 14 3 7" xfId="2035"/>
    <cellStyle name="Normal 14 3 7 2" xfId="3676"/>
    <cellStyle name="Normal 14 3 8" xfId="2347"/>
    <cellStyle name="Normal 14 3 8 2" xfId="4112"/>
    <cellStyle name="Normal 14 3 9" xfId="2623"/>
    <cellStyle name="Normal 14 4" xfId="617"/>
    <cellStyle name="Normal 14 4 2" xfId="751"/>
    <cellStyle name="Normal 14 4 2 2" xfId="980"/>
    <cellStyle name="Normal 14 4 2 2 2" xfId="1433"/>
    <cellStyle name="Normal 14 4 2 2 2 2" xfId="1942"/>
    <cellStyle name="Normal 14 4 2 2 2 2 2" xfId="3583"/>
    <cellStyle name="Normal 14 4 2 2 2 3" xfId="3079"/>
    <cellStyle name="Normal 14 4 2 2 3" xfId="1689"/>
    <cellStyle name="Normal 14 4 2 2 3 2" xfId="3330"/>
    <cellStyle name="Normal 14 4 2 2 4" xfId="2222"/>
    <cellStyle name="Normal 14 4 2 2 4 2" xfId="3863"/>
    <cellStyle name="Normal 14 4 2 2 5" xfId="2532"/>
    <cellStyle name="Normal 14 4 2 2 5 2" xfId="4113"/>
    <cellStyle name="Normal 14 4 2 2 6" xfId="2808"/>
    <cellStyle name="Normal 14 4 2 3" xfId="905"/>
    <cellStyle name="Normal 14 4 2 3 2" xfId="1358"/>
    <cellStyle name="Normal 14 4 2 3 2 2" xfId="1867"/>
    <cellStyle name="Normal 14 4 2 3 2 2 2" xfId="3508"/>
    <cellStyle name="Normal 14 4 2 3 2 3" xfId="3004"/>
    <cellStyle name="Normal 14 4 2 3 3" xfId="1614"/>
    <cellStyle name="Normal 14 4 2 3 3 2" xfId="3255"/>
    <cellStyle name="Normal 14 4 2 3 4" xfId="2147"/>
    <cellStyle name="Normal 14 4 2 3 4 2" xfId="3788"/>
    <cellStyle name="Normal 14 4 2 3 5" xfId="2457"/>
    <cellStyle name="Normal 14 4 2 3 5 2" xfId="4114"/>
    <cellStyle name="Normal 14 4 2 3 6" xfId="2733"/>
    <cellStyle name="Normal 14 4 2 4" xfId="1271"/>
    <cellStyle name="Normal 14 4 2 4 2" xfId="1780"/>
    <cellStyle name="Normal 14 4 2 4 2 2" xfId="3421"/>
    <cellStyle name="Normal 14 4 2 4 3" xfId="2917"/>
    <cellStyle name="Normal 14 4 2 5" xfId="1527"/>
    <cellStyle name="Normal 14 4 2 5 2" xfId="3168"/>
    <cellStyle name="Normal 14 4 2 6" xfId="2060"/>
    <cellStyle name="Normal 14 4 2 6 2" xfId="3701"/>
    <cellStyle name="Normal 14 4 2 7" xfId="2370"/>
    <cellStyle name="Normal 14 4 2 7 2" xfId="4115"/>
    <cellStyle name="Normal 14 4 2 8" xfId="2646"/>
    <cellStyle name="Normal 14 4 3" xfId="831"/>
    <cellStyle name="Normal 14 4 3 2" xfId="1311"/>
    <cellStyle name="Normal 14 4 3 2 2" xfId="1820"/>
    <cellStyle name="Normal 14 4 3 2 2 2" xfId="3461"/>
    <cellStyle name="Normal 14 4 3 2 3" xfId="2957"/>
    <cellStyle name="Normal 14 4 3 3" xfId="1567"/>
    <cellStyle name="Normal 14 4 3 3 2" xfId="3208"/>
    <cellStyle name="Normal 14 4 3 4" xfId="2100"/>
    <cellStyle name="Normal 14 4 3 4 2" xfId="3741"/>
    <cellStyle name="Normal 14 4 3 5" xfId="2410"/>
    <cellStyle name="Normal 14 4 3 5 2" xfId="4116"/>
    <cellStyle name="Normal 14 4 3 6" xfId="2686"/>
    <cellStyle name="Normal 14 4 4" xfId="944"/>
    <cellStyle name="Normal 14 4 4 2" xfId="1397"/>
    <cellStyle name="Normal 14 4 4 2 2" xfId="1906"/>
    <cellStyle name="Normal 14 4 4 2 2 2" xfId="3547"/>
    <cellStyle name="Normal 14 4 4 2 3" xfId="3043"/>
    <cellStyle name="Normal 14 4 4 3" xfId="1653"/>
    <cellStyle name="Normal 14 4 4 3 2" xfId="3294"/>
    <cellStyle name="Normal 14 4 4 4" xfId="2186"/>
    <cellStyle name="Normal 14 4 4 4 2" xfId="3827"/>
    <cellStyle name="Normal 14 4 4 5" xfId="2496"/>
    <cellStyle name="Normal 14 4 4 5 2" xfId="4117"/>
    <cellStyle name="Normal 14 4 4 6" xfId="2772"/>
    <cellStyle name="Normal 14 4 5" xfId="1235"/>
    <cellStyle name="Normal 14 4 5 2" xfId="1744"/>
    <cellStyle name="Normal 14 4 5 2 2" xfId="3385"/>
    <cellStyle name="Normal 14 4 5 3" xfId="2881"/>
    <cellStyle name="Normal 14 4 6" xfId="1491"/>
    <cellStyle name="Normal 14 4 6 2" xfId="3132"/>
    <cellStyle name="Normal 14 4 7" xfId="2021"/>
    <cellStyle name="Normal 14 4 7 2" xfId="3662"/>
    <cellStyle name="Normal 14 4 8" xfId="2333"/>
    <cellStyle name="Normal 14 4 8 2" xfId="4118"/>
    <cellStyle name="Normal 14 4 9" xfId="2609"/>
    <cellStyle name="Normal 14 5" xfId="688"/>
    <cellStyle name="Normal 14 6" xfId="747"/>
    <cellStyle name="Normal 14 6 2" xfId="976"/>
    <cellStyle name="Normal 14 6 2 2" xfId="1429"/>
    <cellStyle name="Normal 14 6 2 2 2" xfId="1938"/>
    <cellStyle name="Normal 14 6 2 2 2 2" xfId="3579"/>
    <cellStyle name="Normal 14 6 2 2 3" xfId="3075"/>
    <cellStyle name="Normal 14 6 2 3" xfId="1685"/>
    <cellStyle name="Normal 14 6 2 3 2" xfId="3326"/>
    <cellStyle name="Normal 14 6 2 4" xfId="2218"/>
    <cellStyle name="Normal 14 6 2 4 2" xfId="3859"/>
    <cellStyle name="Normal 14 6 2 5" xfId="2528"/>
    <cellStyle name="Normal 14 6 2 5 2" xfId="4119"/>
    <cellStyle name="Normal 14 6 2 6" xfId="2804"/>
    <cellStyle name="Normal 14 6 3" xfId="901"/>
    <cellStyle name="Normal 14 6 3 2" xfId="1354"/>
    <cellStyle name="Normal 14 6 3 2 2" xfId="1863"/>
    <cellStyle name="Normal 14 6 3 2 2 2" xfId="3504"/>
    <cellStyle name="Normal 14 6 3 2 3" xfId="3000"/>
    <cellStyle name="Normal 14 6 3 3" xfId="1610"/>
    <cellStyle name="Normal 14 6 3 3 2" xfId="3251"/>
    <cellStyle name="Normal 14 6 3 4" xfId="2143"/>
    <cellStyle name="Normal 14 6 3 4 2" xfId="3784"/>
    <cellStyle name="Normal 14 6 3 5" xfId="2453"/>
    <cellStyle name="Normal 14 6 3 5 2" xfId="4120"/>
    <cellStyle name="Normal 14 6 3 6" xfId="2729"/>
    <cellStyle name="Normal 14 6 4" xfId="1267"/>
    <cellStyle name="Normal 14 6 4 2" xfId="1776"/>
    <cellStyle name="Normal 14 6 4 2 2" xfId="3417"/>
    <cellStyle name="Normal 14 6 4 3" xfId="2913"/>
    <cellStyle name="Normal 14 6 5" xfId="1523"/>
    <cellStyle name="Normal 14 6 5 2" xfId="3164"/>
    <cellStyle name="Normal 14 6 6" xfId="2056"/>
    <cellStyle name="Normal 14 6 6 2" xfId="3697"/>
    <cellStyle name="Normal 14 6 7" xfId="2366"/>
    <cellStyle name="Normal 14 6 7 2" xfId="4121"/>
    <cellStyle name="Normal 14 6 8" xfId="2642"/>
    <cellStyle name="Normal 14 7" xfId="771"/>
    <cellStyle name="Normal 14 7 2" xfId="1000"/>
    <cellStyle name="Normal 14 7 2 2" xfId="1453"/>
    <cellStyle name="Normal 14 7 2 2 2" xfId="1962"/>
    <cellStyle name="Normal 14 7 2 2 2 2" xfId="3603"/>
    <cellStyle name="Normal 14 7 2 2 3" xfId="3099"/>
    <cellStyle name="Normal 14 7 2 3" xfId="1709"/>
    <cellStyle name="Normal 14 7 2 3 2" xfId="3350"/>
    <cellStyle name="Normal 14 7 2 4" xfId="2242"/>
    <cellStyle name="Normal 14 7 2 4 2" xfId="3883"/>
    <cellStyle name="Normal 14 7 2 5" xfId="2552"/>
    <cellStyle name="Normal 14 7 2 5 2" xfId="4122"/>
    <cellStyle name="Normal 14 7 2 6" xfId="2828"/>
    <cellStyle name="Normal 14 7 3" xfId="925"/>
    <cellStyle name="Normal 14 7 3 2" xfId="1378"/>
    <cellStyle name="Normal 14 7 3 2 2" xfId="1887"/>
    <cellStyle name="Normal 14 7 3 2 2 2" xfId="3528"/>
    <cellStyle name="Normal 14 7 3 2 3" xfId="3024"/>
    <cellStyle name="Normal 14 7 3 3" xfId="1634"/>
    <cellStyle name="Normal 14 7 3 3 2" xfId="3275"/>
    <cellStyle name="Normal 14 7 3 4" xfId="2167"/>
    <cellStyle name="Normal 14 7 3 4 2" xfId="3808"/>
    <cellStyle name="Normal 14 7 3 5" xfId="2477"/>
    <cellStyle name="Normal 14 7 3 5 2" xfId="4123"/>
    <cellStyle name="Normal 14 7 3 6" xfId="2753"/>
    <cellStyle name="Normal 14 7 4" xfId="1291"/>
    <cellStyle name="Normal 14 7 4 2" xfId="1800"/>
    <cellStyle name="Normal 14 7 4 2 2" xfId="3441"/>
    <cellStyle name="Normal 14 7 4 3" xfId="2937"/>
    <cellStyle name="Normal 14 7 5" xfId="1547"/>
    <cellStyle name="Normal 14 7 5 2" xfId="3188"/>
    <cellStyle name="Normal 14 7 6" xfId="2080"/>
    <cellStyle name="Normal 14 7 6 2" xfId="3721"/>
    <cellStyle name="Normal 14 7 7" xfId="2390"/>
    <cellStyle name="Normal 14 7 7 2" xfId="4124"/>
    <cellStyle name="Normal 14 7 8" xfId="2666"/>
    <cellStyle name="Normal 14 8" xfId="818"/>
    <cellStyle name="Normal 14 8 2" xfId="1298"/>
    <cellStyle name="Normal 14 8 2 2" xfId="1807"/>
    <cellStyle name="Normal 14 8 2 2 2" xfId="3448"/>
    <cellStyle name="Normal 14 8 2 3" xfId="2944"/>
    <cellStyle name="Normal 14 8 3" xfId="1554"/>
    <cellStyle name="Normal 14 8 3 2" xfId="3195"/>
    <cellStyle name="Normal 14 8 4" xfId="2087"/>
    <cellStyle name="Normal 14 8 4 2" xfId="3728"/>
    <cellStyle name="Normal 14 8 5" xfId="2397"/>
    <cellStyle name="Normal 14 8 5 2" xfId="4125"/>
    <cellStyle name="Normal 14 8 6" xfId="2673"/>
    <cellStyle name="Normal 14 9" xfId="932"/>
    <cellStyle name="Normal 14 9 2" xfId="1385"/>
    <cellStyle name="Normal 14 9 2 2" xfId="1894"/>
    <cellStyle name="Normal 14 9 2 2 2" xfId="3535"/>
    <cellStyle name="Normal 14 9 2 3" xfId="3031"/>
    <cellStyle name="Normal 14 9 3" xfId="1641"/>
    <cellStyle name="Normal 14 9 3 2" xfId="3282"/>
    <cellStyle name="Normal 14 9 4" xfId="2174"/>
    <cellStyle name="Normal 14 9 4 2" xfId="3815"/>
    <cellStyle name="Normal 14 9 5" xfId="2484"/>
    <cellStyle name="Normal 14 9 5 2" xfId="4126"/>
    <cellStyle name="Normal 14 9 6" xfId="2760"/>
    <cellStyle name="Normal 15" xfId="81"/>
    <cellStyle name="Normal 15 2" xfId="527"/>
    <cellStyle name="Normal 15 3" xfId="689"/>
    <cellStyle name="Normal 16" xfId="82"/>
    <cellStyle name="Normal 16 2" xfId="528"/>
    <cellStyle name="Normal 16 2 2" xfId="647"/>
    <cellStyle name="Normal 16 3" xfId="529"/>
    <cellStyle name="Normal 16 3 2" xfId="648"/>
    <cellStyle name="Normal 16 4" xfId="690"/>
    <cellStyle name="Normal 17" xfId="83"/>
    <cellStyle name="Normal 17 2" xfId="649"/>
    <cellStyle name="Normal 18" xfId="5"/>
    <cellStyle name="Normal 18 2" xfId="317"/>
    <cellStyle name="Normal 18 2 2" xfId="1164"/>
    <cellStyle name="Normal 18 3" xfId="414"/>
    <cellStyle name="Normal 18 4" xfId="667"/>
    <cellStyle name="Normal 19" xfId="220"/>
    <cellStyle name="Normal 19 2" xfId="758"/>
    <cellStyle name="Normal 19 2 2" xfId="987"/>
    <cellStyle name="Normal 19 2 2 2" xfId="1440"/>
    <cellStyle name="Normal 19 2 2 2 2" xfId="1949"/>
    <cellStyle name="Normal 19 2 2 2 2 2" xfId="3590"/>
    <cellStyle name="Normal 19 2 2 2 3" xfId="3086"/>
    <cellStyle name="Normal 19 2 2 3" xfId="1696"/>
    <cellStyle name="Normal 19 2 2 3 2" xfId="3337"/>
    <cellStyle name="Normal 19 2 2 4" xfId="2229"/>
    <cellStyle name="Normal 19 2 2 4 2" xfId="3870"/>
    <cellStyle name="Normal 19 2 2 5" xfId="2539"/>
    <cellStyle name="Normal 19 2 2 5 2" xfId="4127"/>
    <cellStyle name="Normal 19 2 2 6" xfId="2815"/>
    <cellStyle name="Normal 19 2 3" xfId="912"/>
    <cellStyle name="Normal 19 2 3 2" xfId="1365"/>
    <cellStyle name="Normal 19 2 3 2 2" xfId="1874"/>
    <cellStyle name="Normal 19 2 3 2 2 2" xfId="3515"/>
    <cellStyle name="Normal 19 2 3 2 3" xfId="3011"/>
    <cellStyle name="Normal 19 2 3 3" xfId="1621"/>
    <cellStyle name="Normal 19 2 3 3 2" xfId="3262"/>
    <cellStyle name="Normal 19 2 3 4" xfId="2154"/>
    <cellStyle name="Normal 19 2 3 4 2" xfId="3795"/>
    <cellStyle name="Normal 19 2 3 5" xfId="2464"/>
    <cellStyle name="Normal 19 2 3 5 2" xfId="4128"/>
    <cellStyle name="Normal 19 2 3 6" xfId="2740"/>
    <cellStyle name="Normal 19 2 4" xfId="1278"/>
    <cellStyle name="Normal 19 2 4 2" xfId="1787"/>
    <cellStyle name="Normal 19 2 4 2 2" xfId="3428"/>
    <cellStyle name="Normal 19 2 4 3" xfId="2924"/>
    <cellStyle name="Normal 19 2 5" xfId="1534"/>
    <cellStyle name="Normal 19 2 5 2" xfId="3175"/>
    <cellStyle name="Normal 19 2 6" xfId="2067"/>
    <cellStyle name="Normal 19 2 6 2" xfId="3708"/>
    <cellStyle name="Normal 19 2 7" xfId="2377"/>
    <cellStyle name="Normal 19 2 7 2" xfId="4129"/>
    <cellStyle name="Normal 19 2 8" xfId="2653"/>
    <cellStyle name="Normal 19 3" xfId="854"/>
    <cellStyle name="Normal 19 3 2" xfId="1333"/>
    <cellStyle name="Normal 19 3 2 2" xfId="1842"/>
    <cellStyle name="Normal 19 3 2 2 2" xfId="3483"/>
    <cellStyle name="Normal 19 3 2 3" xfId="2979"/>
    <cellStyle name="Normal 19 3 3" xfId="1589"/>
    <cellStyle name="Normal 19 3 3 2" xfId="3230"/>
    <cellStyle name="Normal 19 3 4" xfId="2122"/>
    <cellStyle name="Normal 19 3 4 2" xfId="3763"/>
    <cellStyle name="Normal 19 3 5" xfId="2432"/>
    <cellStyle name="Normal 19 3 5 2" xfId="4130"/>
    <cellStyle name="Normal 19 3 6" xfId="2708"/>
    <cellStyle name="Normal 19 4" xfId="926"/>
    <cellStyle name="Normal 19 4 2" xfId="1379"/>
    <cellStyle name="Normal 19 4 2 2" xfId="1888"/>
    <cellStyle name="Normal 19 4 2 2 2" xfId="3529"/>
    <cellStyle name="Normal 19 4 2 3" xfId="3025"/>
    <cellStyle name="Normal 19 4 3" xfId="1635"/>
    <cellStyle name="Normal 19 4 3 2" xfId="3276"/>
    <cellStyle name="Normal 19 4 4" xfId="2168"/>
    <cellStyle name="Normal 19 4 4 2" xfId="3809"/>
    <cellStyle name="Normal 19 4 5" xfId="2478"/>
    <cellStyle name="Normal 19 4 5 2" xfId="4131"/>
    <cellStyle name="Normal 19 4 6" xfId="2754"/>
    <cellStyle name="Normal 19 5" xfId="569"/>
    <cellStyle name="Normal 19 5 2" xfId="1218"/>
    <cellStyle name="Normal 19 5 2 2" xfId="1728"/>
    <cellStyle name="Normal 19 5 2 2 2" xfId="3369"/>
    <cellStyle name="Normal 19 5 2 3" xfId="2865"/>
    <cellStyle name="Normal 19 5 3" xfId="1475"/>
    <cellStyle name="Normal 19 5 3 2" xfId="3116"/>
    <cellStyle name="Normal 19 5 4" xfId="2002"/>
    <cellStyle name="Normal 19 5 4 2" xfId="3643"/>
    <cellStyle name="Normal 19 5 5" xfId="2316"/>
    <cellStyle name="Normal 19 5 5 2" xfId="4132"/>
    <cellStyle name="Normal 19 5 6" xfId="2593"/>
    <cellStyle name="Normal 2" xfId="84"/>
    <cellStyle name="Normal 2 2" xfId="85"/>
    <cellStyle name="Normal 2 2 2" xfId="86"/>
    <cellStyle name="Normal 2 2 2 2" xfId="337"/>
    <cellStyle name="Normal 2 2 2 2 2" xfId="694"/>
    <cellStyle name="Normal 2 2 2 3" xfId="434"/>
    <cellStyle name="Normal 2 2 2 4" xfId="585"/>
    <cellStyle name="Normal 2 2 3" xfId="296"/>
    <cellStyle name="Normal 2 2 3 2" xfId="586"/>
    <cellStyle name="Normal 2 2 4" xfId="513"/>
    <cellStyle name="Normal 2 2 4 2" xfId="693"/>
    <cellStyle name="Normal 2 3" xfId="87"/>
    <cellStyle name="Normal 2 3 2" xfId="88"/>
    <cellStyle name="Normal 2 3 3" xfId="89"/>
    <cellStyle name="Normal 2 3 4" xfId="228"/>
    <cellStyle name="Normal 2 3 4 2" xfId="695"/>
    <cellStyle name="Normal 2 4" xfId="511"/>
    <cellStyle name="Normal 2 4 2" xfId="882"/>
    <cellStyle name="Normal 2 4 3" xfId="578"/>
    <cellStyle name="Normal 2 4 4" xfId="2258"/>
    <cellStyle name="Normal 2 4 5" xfId="2278"/>
    <cellStyle name="Normal 2 5" xfId="530"/>
    <cellStyle name="Normal 2 6" xfId="531"/>
    <cellStyle name="Normal 2 7" xfId="570"/>
    <cellStyle name="Normal 2 8" xfId="692"/>
    <cellStyle name="Normal 2 9" xfId="566"/>
    <cellStyle name="Normal 2_Ocotillo" xfId="90"/>
    <cellStyle name="Normal 20" xfId="283"/>
    <cellStyle name="Normal 20 2" xfId="671"/>
    <cellStyle name="Normal 21" xfId="311"/>
    <cellStyle name="Normal 21 2" xfId="811"/>
    <cellStyle name="Normal 21 2 2" xfId="1292"/>
    <cellStyle name="Normal 21 2 2 2" xfId="1801"/>
    <cellStyle name="Normal 21 2 2 2 2" xfId="3442"/>
    <cellStyle name="Normal 21 2 2 3" xfId="2938"/>
    <cellStyle name="Normal 21 2 3" xfId="1548"/>
    <cellStyle name="Normal 21 2 3 2" xfId="3189"/>
    <cellStyle name="Normal 21 2 4" xfId="2081"/>
    <cellStyle name="Normal 21 2 4 2" xfId="3722"/>
    <cellStyle name="Normal 21 2 5" xfId="2391"/>
    <cellStyle name="Normal 21 2 5 2" xfId="4133"/>
    <cellStyle name="Normal 21 2 6" xfId="2667"/>
    <cellStyle name="Normal 22" xfId="314"/>
    <cellStyle name="Normal 22 2" xfId="1212"/>
    <cellStyle name="Normal 22 2 2" xfId="1724"/>
    <cellStyle name="Normal 22 2 2 2" xfId="3365"/>
    <cellStyle name="Normal 22 2 3" xfId="2862"/>
    <cellStyle name="Normal 22 3" xfId="1471"/>
    <cellStyle name="Normal 22 3 2" xfId="3113"/>
    <cellStyle name="Normal 22 4" xfId="1990"/>
    <cellStyle name="Normal 22 4 2" xfId="3631"/>
    <cellStyle name="Normal 22 5" xfId="2309"/>
    <cellStyle name="Normal 22 5 2" xfId="4134"/>
    <cellStyle name="Normal 22 6" xfId="2589"/>
    <cellStyle name="Normal 23" xfId="313"/>
    <cellStyle name="Normal 23 2" xfId="860"/>
    <cellStyle name="Normal 23 2 2" xfId="1338"/>
    <cellStyle name="Normal 23 2 2 2" xfId="1847"/>
    <cellStyle name="Normal 23 2 2 2 2" xfId="3488"/>
    <cellStyle name="Normal 23 2 2 3" xfId="2984"/>
    <cellStyle name="Normal 23 2 3" xfId="1594"/>
    <cellStyle name="Normal 23 2 3 2" xfId="3235"/>
    <cellStyle name="Normal 23 2 4" xfId="2127"/>
    <cellStyle name="Normal 23 2 4 2" xfId="3768"/>
    <cellStyle name="Normal 23 2 5" xfId="2437"/>
    <cellStyle name="Normal 23 2 5 2" xfId="4135"/>
    <cellStyle name="Normal 23 2 6" xfId="2713"/>
    <cellStyle name="Normal 23 3" xfId="1157"/>
    <cellStyle name="Normal 24" xfId="512"/>
    <cellStyle name="Normal 24 2" xfId="853"/>
    <cellStyle name="Normal 24 2 2" xfId="1332"/>
    <cellStyle name="Normal 24 2 2 2" xfId="1841"/>
    <cellStyle name="Normal 24 2 2 2 2" xfId="3482"/>
    <cellStyle name="Normal 24 2 2 3" xfId="2978"/>
    <cellStyle name="Normal 24 2 3" xfId="1588"/>
    <cellStyle name="Normal 24 2 3 2" xfId="3229"/>
    <cellStyle name="Normal 24 2 4" xfId="2121"/>
    <cellStyle name="Normal 24 2 4 2" xfId="3762"/>
    <cellStyle name="Normal 24 2 5" xfId="2431"/>
    <cellStyle name="Normal 24 2 5 2" xfId="4136"/>
    <cellStyle name="Normal 24 2 6" xfId="2707"/>
    <cellStyle name="Normal 24 3" xfId="1168"/>
    <cellStyle name="Normal 25" xfId="858"/>
    <cellStyle name="Normal 25 2" xfId="1337"/>
    <cellStyle name="Normal 25 2 2" xfId="1846"/>
    <cellStyle name="Normal 25 2 2 2" xfId="3487"/>
    <cellStyle name="Normal 25 2 3" xfId="2983"/>
    <cellStyle name="Normal 25 3" xfId="1593"/>
    <cellStyle name="Normal 25 3 2" xfId="3234"/>
    <cellStyle name="Normal 25 4" xfId="2126"/>
    <cellStyle name="Normal 25 4 2" xfId="3767"/>
    <cellStyle name="Normal 25 5" xfId="2436"/>
    <cellStyle name="Normal 25 5 2" xfId="4137"/>
    <cellStyle name="Normal 25 6" xfId="2712"/>
    <cellStyle name="Normal 26" xfId="564"/>
    <cellStyle name="Normal 27" xfId="1001"/>
    <cellStyle name="Normal 27 2" xfId="1169"/>
    <cellStyle name="Normal 28" xfId="1003"/>
    <cellStyle name="Normal 29" xfId="1005"/>
    <cellStyle name="Normal 3" xfId="91"/>
    <cellStyle name="Normal 3 2" xfId="92"/>
    <cellStyle name="Normal 3 2 2" xfId="93"/>
    <cellStyle name="Normal 3 2 2 2" xfId="340"/>
    <cellStyle name="Normal 3 2 2 2 2" xfId="698"/>
    <cellStyle name="Normal 3 2 2 3" xfId="437"/>
    <cellStyle name="Normal 3 2 2 4" xfId="603"/>
    <cellStyle name="Normal 3 2 3" xfId="94"/>
    <cellStyle name="Normal 3 2 3 2" xfId="341"/>
    <cellStyle name="Normal 3 2 3 2 2" xfId="738"/>
    <cellStyle name="Normal 3 2 3 2 2 2" xfId="967"/>
    <cellStyle name="Normal 3 2 3 2 2 2 2" xfId="1420"/>
    <cellStyle name="Normal 3 2 3 2 2 2 2 2" xfId="1929"/>
    <cellStyle name="Normal 3 2 3 2 2 2 2 2 2" xfId="3570"/>
    <cellStyle name="Normal 3 2 3 2 2 2 2 3" xfId="3066"/>
    <cellStyle name="Normal 3 2 3 2 2 2 3" xfId="1676"/>
    <cellStyle name="Normal 3 2 3 2 2 2 3 2" xfId="3317"/>
    <cellStyle name="Normal 3 2 3 2 2 2 4" xfId="2209"/>
    <cellStyle name="Normal 3 2 3 2 2 2 4 2" xfId="3850"/>
    <cellStyle name="Normal 3 2 3 2 2 2 5" xfId="2519"/>
    <cellStyle name="Normal 3 2 3 2 2 2 5 2" xfId="4138"/>
    <cellStyle name="Normal 3 2 3 2 2 2 6" xfId="2795"/>
    <cellStyle name="Normal 3 2 3 2 2 3" xfId="892"/>
    <cellStyle name="Normal 3 2 3 2 2 3 2" xfId="1345"/>
    <cellStyle name="Normal 3 2 3 2 2 3 2 2" xfId="1854"/>
    <cellStyle name="Normal 3 2 3 2 2 3 2 2 2" xfId="3495"/>
    <cellStyle name="Normal 3 2 3 2 2 3 2 3" xfId="2991"/>
    <cellStyle name="Normal 3 2 3 2 2 3 3" xfId="1601"/>
    <cellStyle name="Normal 3 2 3 2 2 3 3 2" xfId="3242"/>
    <cellStyle name="Normal 3 2 3 2 2 3 4" xfId="2134"/>
    <cellStyle name="Normal 3 2 3 2 2 3 4 2" xfId="3775"/>
    <cellStyle name="Normal 3 2 3 2 2 3 5" xfId="2444"/>
    <cellStyle name="Normal 3 2 3 2 2 3 5 2" xfId="4139"/>
    <cellStyle name="Normal 3 2 3 2 2 3 6" xfId="2720"/>
    <cellStyle name="Normal 3 2 3 2 2 4" xfId="1258"/>
    <cellStyle name="Normal 3 2 3 2 2 4 2" xfId="1767"/>
    <cellStyle name="Normal 3 2 3 2 2 4 2 2" xfId="3408"/>
    <cellStyle name="Normal 3 2 3 2 2 4 3" xfId="2904"/>
    <cellStyle name="Normal 3 2 3 2 2 5" xfId="1514"/>
    <cellStyle name="Normal 3 2 3 2 2 5 2" xfId="3155"/>
    <cellStyle name="Normal 3 2 3 2 2 6" xfId="2047"/>
    <cellStyle name="Normal 3 2 3 2 2 6 2" xfId="3688"/>
    <cellStyle name="Normal 3 2 3 2 2 7" xfId="2357"/>
    <cellStyle name="Normal 3 2 3 2 2 7 2" xfId="4140"/>
    <cellStyle name="Normal 3 2 3 2 2 8" xfId="2633"/>
    <cellStyle name="Normal 3 2 3 2 3" xfId="848"/>
    <cellStyle name="Normal 3 2 3 2 3 2" xfId="1327"/>
    <cellStyle name="Normal 3 2 3 2 3 2 2" xfId="1836"/>
    <cellStyle name="Normal 3 2 3 2 3 2 2 2" xfId="3477"/>
    <cellStyle name="Normal 3 2 3 2 3 2 3" xfId="2973"/>
    <cellStyle name="Normal 3 2 3 2 3 3" xfId="1583"/>
    <cellStyle name="Normal 3 2 3 2 3 3 2" xfId="3224"/>
    <cellStyle name="Normal 3 2 3 2 3 4" xfId="2116"/>
    <cellStyle name="Normal 3 2 3 2 3 4 2" xfId="3757"/>
    <cellStyle name="Normal 3 2 3 2 3 5" xfId="2426"/>
    <cellStyle name="Normal 3 2 3 2 3 5 2" xfId="4141"/>
    <cellStyle name="Normal 3 2 3 2 3 6" xfId="2702"/>
    <cellStyle name="Normal 3 2 3 2 4" xfId="960"/>
    <cellStyle name="Normal 3 2 3 2 4 2" xfId="1413"/>
    <cellStyle name="Normal 3 2 3 2 4 2 2" xfId="1922"/>
    <cellStyle name="Normal 3 2 3 2 4 2 2 2" xfId="3563"/>
    <cellStyle name="Normal 3 2 3 2 4 2 3" xfId="3059"/>
    <cellStyle name="Normal 3 2 3 2 4 3" xfId="1669"/>
    <cellStyle name="Normal 3 2 3 2 4 3 2" xfId="3310"/>
    <cellStyle name="Normal 3 2 3 2 4 4" xfId="2202"/>
    <cellStyle name="Normal 3 2 3 2 4 4 2" xfId="3843"/>
    <cellStyle name="Normal 3 2 3 2 4 5" xfId="2512"/>
    <cellStyle name="Normal 3 2 3 2 4 5 2" xfId="4142"/>
    <cellStyle name="Normal 3 2 3 2 4 6" xfId="2788"/>
    <cellStyle name="Normal 3 2 3 2 5" xfId="650"/>
    <cellStyle name="Normal 3 2 3 2 5 2" xfId="1251"/>
    <cellStyle name="Normal 3 2 3 2 5 2 2" xfId="1760"/>
    <cellStyle name="Normal 3 2 3 2 5 2 2 2" xfId="3401"/>
    <cellStyle name="Normal 3 2 3 2 5 2 3" xfId="2897"/>
    <cellStyle name="Normal 3 2 3 2 5 3" xfId="1507"/>
    <cellStyle name="Normal 3 2 3 2 5 3 2" xfId="3148"/>
    <cellStyle name="Normal 3 2 3 2 5 4" xfId="2037"/>
    <cellStyle name="Normal 3 2 3 2 5 4 2" xfId="3678"/>
    <cellStyle name="Normal 3 2 3 2 5 5" xfId="2349"/>
    <cellStyle name="Normal 3 2 3 2 5 5 2" xfId="4143"/>
    <cellStyle name="Normal 3 2 3 2 5 6" xfId="2625"/>
    <cellStyle name="Normal 3 2 3 2 6" xfId="1102"/>
    <cellStyle name="Normal 3 2 3 3" xfId="438"/>
    <cellStyle name="Normal 3 2 3 3 2" xfId="754"/>
    <cellStyle name="Normal 3 2 3 3 2 2" xfId="983"/>
    <cellStyle name="Normal 3 2 3 3 2 2 2" xfId="1436"/>
    <cellStyle name="Normal 3 2 3 3 2 2 2 2" xfId="1945"/>
    <cellStyle name="Normal 3 2 3 3 2 2 2 2 2" xfId="3586"/>
    <cellStyle name="Normal 3 2 3 3 2 2 2 3" xfId="3082"/>
    <cellStyle name="Normal 3 2 3 3 2 2 3" xfId="1692"/>
    <cellStyle name="Normal 3 2 3 3 2 2 3 2" xfId="3333"/>
    <cellStyle name="Normal 3 2 3 3 2 2 4" xfId="2225"/>
    <cellStyle name="Normal 3 2 3 3 2 2 4 2" xfId="3866"/>
    <cellStyle name="Normal 3 2 3 3 2 2 5" xfId="2535"/>
    <cellStyle name="Normal 3 2 3 3 2 2 5 2" xfId="4144"/>
    <cellStyle name="Normal 3 2 3 3 2 2 6" xfId="2811"/>
    <cellStyle name="Normal 3 2 3 3 2 3" xfId="908"/>
    <cellStyle name="Normal 3 2 3 3 2 3 2" xfId="1361"/>
    <cellStyle name="Normal 3 2 3 3 2 3 2 2" xfId="1870"/>
    <cellStyle name="Normal 3 2 3 3 2 3 2 2 2" xfId="3511"/>
    <cellStyle name="Normal 3 2 3 3 2 3 2 3" xfId="3007"/>
    <cellStyle name="Normal 3 2 3 3 2 3 3" xfId="1617"/>
    <cellStyle name="Normal 3 2 3 3 2 3 3 2" xfId="3258"/>
    <cellStyle name="Normal 3 2 3 3 2 3 4" xfId="2150"/>
    <cellStyle name="Normal 3 2 3 3 2 3 4 2" xfId="3791"/>
    <cellStyle name="Normal 3 2 3 3 2 3 5" xfId="2460"/>
    <cellStyle name="Normal 3 2 3 3 2 3 5 2" xfId="4145"/>
    <cellStyle name="Normal 3 2 3 3 2 3 6" xfId="2736"/>
    <cellStyle name="Normal 3 2 3 3 2 4" xfId="1274"/>
    <cellStyle name="Normal 3 2 3 3 2 4 2" xfId="1783"/>
    <cellStyle name="Normal 3 2 3 3 2 4 2 2" xfId="3424"/>
    <cellStyle name="Normal 3 2 3 3 2 4 3" xfId="2920"/>
    <cellStyle name="Normal 3 2 3 3 2 5" xfId="1530"/>
    <cellStyle name="Normal 3 2 3 3 2 5 2" xfId="3171"/>
    <cellStyle name="Normal 3 2 3 3 2 6" xfId="2063"/>
    <cellStyle name="Normal 3 2 3 3 2 6 2" xfId="3704"/>
    <cellStyle name="Normal 3 2 3 3 2 7" xfId="2373"/>
    <cellStyle name="Normal 3 2 3 3 2 7 2" xfId="4146"/>
    <cellStyle name="Normal 3 2 3 3 2 8" xfId="2649"/>
    <cellStyle name="Normal 3 2 3 3 3" xfId="833"/>
    <cellStyle name="Normal 3 2 3 3 3 2" xfId="1313"/>
    <cellStyle name="Normal 3 2 3 3 3 2 2" xfId="1822"/>
    <cellStyle name="Normal 3 2 3 3 3 2 2 2" xfId="3463"/>
    <cellStyle name="Normal 3 2 3 3 3 2 3" xfId="2959"/>
    <cellStyle name="Normal 3 2 3 3 3 3" xfId="1569"/>
    <cellStyle name="Normal 3 2 3 3 3 3 2" xfId="3210"/>
    <cellStyle name="Normal 3 2 3 3 3 4" xfId="2102"/>
    <cellStyle name="Normal 3 2 3 3 3 4 2" xfId="3743"/>
    <cellStyle name="Normal 3 2 3 3 3 5" xfId="2412"/>
    <cellStyle name="Normal 3 2 3 3 3 5 2" xfId="4147"/>
    <cellStyle name="Normal 3 2 3 3 3 6" xfId="2688"/>
    <cellStyle name="Normal 3 2 3 3 4" xfId="946"/>
    <cellStyle name="Normal 3 2 3 3 4 2" xfId="1399"/>
    <cellStyle name="Normal 3 2 3 3 4 2 2" xfId="1908"/>
    <cellStyle name="Normal 3 2 3 3 4 2 2 2" xfId="3549"/>
    <cellStyle name="Normal 3 2 3 3 4 2 3" xfId="3045"/>
    <cellStyle name="Normal 3 2 3 3 4 3" xfId="1655"/>
    <cellStyle name="Normal 3 2 3 3 4 3 2" xfId="3296"/>
    <cellStyle name="Normal 3 2 3 3 4 4" xfId="2188"/>
    <cellStyle name="Normal 3 2 3 3 4 4 2" xfId="3829"/>
    <cellStyle name="Normal 3 2 3 3 4 5" xfId="2498"/>
    <cellStyle name="Normal 3 2 3 3 4 5 2" xfId="4148"/>
    <cellStyle name="Normal 3 2 3 3 4 6" xfId="2774"/>
    <cellStyle name="Normal 3 2 3 3 5" xfId="619"/>
    <cellStyle name="Normal 3 2 3 3 5 2" xfId="1237"/>
    <cellStyle name="Normal 3 2 3 3 5 2 2" xfId="1746"/>
    <cellStyle name="Normal 3 2 3 3 5 2 2 2" xfId="3387"/>
    <cellStyle name="Normal 3 2 3 3 5 2 3" xfId="2883"/>
    <cellStyle name="Normal 3 2 3 3 5 3" xfId="1493"/>
    <cellStyle name="Normal 3 2 3 3 5 3 2" xfId="3134"/>
    <cellStyle name="Normal 3 2 3 3 5 4" xfId="2023"/>
    <cellStyle name="Normal 3 2 3 3 5 4 2" xfId="3664"/>
    <cellStyle name="Normal 3 2 3 3 5 5" xfId="2335"/>
    <cellStyle name="Normal 3 2 3 3 5 5 2" xfId="4149"/>
    <cellStyle name="Normal 3 2 3 3 5 6" xfId="2611"/>
    <cellStyle name="Normal 3 2 3 4" xfId="699"/>
    <cellStyle name="Normal 3 2 3 5" xfId="742"/>
    <cellStyle name="Normal 3 2 3 5 2" xfId="971"/>
    <cellStyle name="Normal 3 2 3 5 2 2" xfId="1424"/>
    <cellStyle name="Normal 3 2 3 5 2 2 2" xfId="1933"/>
    <cellStyle name="Normal 3 2 3 5 2 2 2 2" xfId="3574"/>
    <cellStyle name="Normal 3 2 3 5 2 2 3" xfId="3070"/>
    <cellStyle name="Normal 3 2 3 5 2 3" xfId="1680"/>
    <cellStyle name="Normal 3 2 3 5 2 3 2" xfId="3321"/>
    <cellStyle name="Normal 3 2 3 5 2 4" xfId="2213"/>
    <cellStyle name="Normal 3 2 3 5 2 4 2" xfId="3854"/>
    <cellStyle name="Normal 3 2 3 5 2 5" xfId="2523"/>
    <cellStyle name="Normal 3 2 3 5 2 5 2" xfId="4150"/>
    <cellStyle name="Normal 3 2 3 5 2 6" xfId="2799"/>
    <cellStyle name="Normal 3 2 3 5 3" xfId="896"/>
    <cellStyle name="Normal 3 2 3 5 3 2" xfId="1349"/>
    <cellStyle name="Normal 3 2 3 5 3 2 2" xfId="1858"/>
    <cellStyle name="Normal 3 2 3 5 3 2 2 2" xfId="3499"/>
    <cellStyle name="Normal 3 2 3 5 3 2 3" xfId="2995"/>
    <cellStyle name="Normal 3 2 3 5 3 3" xfId="1605"/>
    <cellStyle name="Normal 3 2 3 5 3 3 2" xfId="3246"/>
    <cellStyle name="Normal 3 2 3 5 3 4" xfId="2138"/>
    <cellStyle name="Normal 3 2 3 5 3 4 2" xfId="3779"/>
    <cellStyle name="Normal 3 2 3 5 3 5" xfId="2448"/>
    <cellStyle name="Normal 3 2 3 5 3 5 2" xfId="4151"/>
    <cellStyle name="Normal 3 2 3 5 3 6" xfId="2724"/>
    <cellStyle name="Normal 3 2 3 5 4" xfId="1262"/>
    <cellStyle name="Normal 3 2 3 5 4 2" xfId="1771"/>
    <cellStyle name="Normal 3 2 3 5 4 2 2" xfId="3412"/>
    <cellStyle name="Normal 3 2 3 5 4 3" xfId="2908"/>
    <cellStyle name="Normal 3 2 3 5 5" xfId="1518"/>
    <cellStyle name="Normal 3 2 3 5 5 2" xfId="3159"/>
    <cellStyle name="Normal 3 2 3 5 6" xfId="2051"/>
    <cellStyle name="Normal 3 2 3 5 6 2" xfId="3692"/>
    <cellStyle name="Normal 3 2 3 5 7" xfId="2361"/>
    <cellStyle name="Normal 3 2 3 5 7 2" xfId="4152"/>
    <cellStyle name="Normal 3 2 3 5 8" xfId="2637"/>
    <cellStyle name="Normal 3 2 3 6" xfId="821"/>
    <cellStyle name="Normal 3 2 3 6 2" xfId="1301"/>
    <cellStyle name="Normal 3 2 3 6 2 2" xfId="1810"/>
    <cellStyle name="Normal 3 2 3 6 2 2 2" xfId="3451"/>
    <cellStyle name="Normal 3 2 3 6 2 3" xfId="2947"/>
    <cellStyle name="Normal 3 2 3 6 3" xfId="1557"/>
    <cellStyle name="Normal 3 2 3 6 3 2" xfId="3198"/>
    <cellStyle name="Normal 3 2 3 6 4" xfId="2090"/>
    <cellStyle name="Normal 3 2 3 6 4 2" xfId="3731"/>
    <cellStyle name="Normal 3 2 3 6 5" xfId="2400"/>
    <cellStyle name="Normal 3 2 3 6 5 2" xfId="4153"/>
    <cellStyle name="Normal 3 2 3 6 6" xfId="2676"/>
    <cellStyle name="Normal 3 2 3 7" xfId="934"/>
    <cellStyle name="Normal 3 2 3 7 2" xfId="1387"/>
    <cellStyle name="Normal 3 2 3 7 2 2" xfId="1896"/>
    <cellStyle name="Normal 3 2 3 7 2 2 2" xfId="3537"/>
    <cellStyle name="Normal 3 2 3 7 2 3" xfId="3033"/>
    <cellStyle name="Normal 3 2 3 7 3" xfId="1643"/>
    <cellStyle name="Normal 3 2 3 7 3 2" xfId="3284"/>
    <cellStyle name="Normal 3 2 3 7 4" xfId="2176"/>
    <cellStyle name="Normal 3 2 3 7 4 2" xfId="3817"/>
    <cellStyle name="Normal 3 2 3 7 5" xfId="2486"/>
    <cellStyle name="Normal 3 2 3 7 5 2" xfId="4154"/>
    <cellStyle name="Normal 3 2 3 7 6" xfId="2762"/>
    <cellStyle name="Normal 3 2 3 8" xfId="605"/>
    <cellStyle name="Normal 3 2 3 8 2" xfId="1226"/>
    <cellStyle name="Normal 3 2 3 8 2 2" xfId="1735"/>
    <cellStyle name="Normal 3 2 3 8 2 2 2" xfId="3376"/>
    <cellStyle name="Normal 3 2 3 8 2 3" xfId="2872"/>
    <cellStyle name="Normal 3 2 3 8 3" xfId="1482"/>
    <cellStyle name="Normal 3 2 3 8 3 2" xfId="3123"/>
    <cellStyle name="Normal 3 2 3 8 4" xfId="2012"/>
    <cellStyle name="Normal 3 2 3 8 4 2" xfId="3653"/>
    <cellStyle name="Normal 3 2 3 8 5" xfId="2324"/>
    <cellStyle name="Normal 3 2 3 8 5 2" xfId="4155"/>
    <cellStyle name="Normal 3 2 3 8 6" xfId="2600"/>
    <cellStyle name="Normal 3 2 4" xfId="297"/>
    <cellStyle name="Normal 3 2 4 2" xfId="750"/>
    <cellStyle name="Normal 3 2 4 2 2" xfId="979"/>
    <cellStyle name="Normal 3 2 4 2 2 2" xfId="1432"/>
    <cellStyle name="Normal 3 2 4 2 2 2 2" xfId="1941"/>
    <cellStyle name="Normal 3 2 4 2 2 2 2 2" xfId="3582"/>
    <cellStyle name="Normal 3 2 4 2 2 2 3" xfId="3078"/>
    <cellStyle name="Normal 3 2 4 2 2 3" xfId="1688"/>
    <cellStyle name="Normal 3 2 4 2 2 3 2" xfId="3329"/>
    <cellStyle name="Normal 3 2 4 2 2 4" xfId="2221"/>
    <cellStyle name="Normal 3 2 4 2 2 4 2" xfId="3862"/>
    <cellStyle name="Normal 3 2 4 2 2 5" xfId="2531"/>
    <cellStyle name="Normal 3 2 4 2 2 5 2" xfId="4156"/>
    <cellStyle name="Normal 3 2 4 2 2 6" xfId="2807"/>
    <cellStyle name="Normal 3 2 4 2 3" xfId="904"/>
    <cellStyle name="Normal 3 2 4 2 3 2" xfId="1357"/>
    <cellStyle name="Normal 3 2 4 2 3 2 2" xfId="1866"/>
    <cellStyle name="Normal 3 2 4 2 3 2 2 2" xfId="3507"/>
    <cellStyle name="Normal 3 2 4 2 3 2 3" xfId="3003"/>
    <cellStyle name="Normal 3 2 4 2 3 3" xfId="1613"/>
    <cellStyle name="Normal 3 2 4 2 3 3 2" xfId="3254"/>
    <cellStyle name="Normal 3 2 4 2 3 4" xfId="2146"/>
    <cellStyle name="Normal 3 2 4 2 3 4 2" xfId="3787"/>
    <cellStyle name="Normal 3 2 4 2 3 5" xfId="2456"/>
    <cellStyle name="Normal 3 2 4 2 3 5 2" xfId="4157"/>
    <cellStyle name="Normal 3 2 4 2 3 6" xfId="2732"/>
    <cellStyle name="Normal 3 2 4 2 4" xfId="1270"/>
    <cellStyle name="Normal 3 2 4 2 4 2" xfId="1779"/>
    <cellStyle name="Normal 3 2 4 2 4 2 2" xfId="3420"/>
    <cellStyle name="Normal 3 2 4 2 4 3" xfId="2916"/>
    <cellStyle name="Normal 3 2 4 2 5" xfId="1526"/>
    <cellStyle name="Normal 3 2 4 2 5 2" xfId="3167"/>
    <cellStyle name="Normal 3 2 4 2 6" xfId="2059"/>
    <cellStyle name="Normal 3 2 4 2 6 2" xfId="3700"/>
    <cellStyle name="Normal 3 2 4 2 7" xfId="2369"/>
    <cellStyle name="Normal 3 2 4 2 7 2" xfId="4158"/>
    <cellStyle name="Normal 3 2 4 2 8" xfId="2645"/>
    <cellStyle name="Normal 3 2 4 3" xfId="827"/>
    <cellStyle name="Normal 3 2 4 3 2" xfId="1307"/>
    <cellStyle name="Normal 3 2 4 3 2 2" xfId="1816"/>
    <cellStyle name="Normal 3 2 4 3 2 2 2" xfId="3457"/>
    <cellStyle name="Normal 3 2 4 3 2 3" xfId="2953"/>
    <cellStyle name="Normal 3 2 4 3 3" xfId="1563"/>
    <cellStyle name="Normal 3 2 4 3 3 2" xfId="3204"/>
    <cellStyle name="Normal 3 2 4 3 4" xfId="2096"/>
    <cellStyle name="Normal 3 2 4 3 4 2" xfId="3737"/>
    <cellStyle name="Normal 3 2 4 3 5" xfId="2406"/>
    <cellStyle name="Normal 3 2 4 3 5 2" xfId="4159"/>
    <cellStyle name="Normal 3 2 4 3 6" xfId="2682"/>
    <cellStyle name="Normal 3 2 4 4" xfId="940"/>
    <cellStyle name="Normal 3 2 4 4 2" xfId="1393"/>
    <cellStyle name="Normal 3 2 4 4 2 2" xfId="1902"/>
    <cellStyle name="Normal 3 2 4 4 2 2 2" xfId="3543"/>
    <cellStyle name="Normal 3 2 4 4 2 3" xfId="3039"/>
    <cellStyle name="Normal 3 2 4 4 3" xfId="1649"/>
    <cellStyle name="Normal 3 2 4 4 3 2" xfId="3290"/>
    <cellStyle name="Normal 3 2 4 4 4" xfId="2182"/>
    <cellStyle name="Normal 3 2 4 4 4 2" xfId="3823"/>
    <cellStyle name="Normal 3 2 4 4 5" xfId="2492"/>
    <cellStyle name="Normal 3 2 4 4 5 2" xfId="4160"/>
    <cellStyle name="Normal 3 2 4 4 6" xfId="2768"/>
    <cellStyle name="Normal 3 2 4 5" xfId="613"/>
    <cellStyle name="Normal 3 2 4 5 2" xfId="1231"/>
    <cellStyle name="Normal 3 2 4 5 2 2" xfId="1740"/>
    <cellStyle name="Normal 3 2 4 5 2 2 2" xfId="3381"/>
    <cellStyle name="Normal 3 2 4 5 2 3" xfId="2877"/>
    <cellStyle name="Normal 3 2 4 5 3" xfId="1487"/>
    <cellStyle name="Normal 3 2 4 5 3 2" xfId="3128"/>
    <cellStyle name="Normal 3 2 4 5 4" xfId="2017"/>
    <cellStyle name="Normal 3 2 4 5 4 2" xfId="3658"/>
    <cellStyle name="Normal 3 2 4 5 5" xfId="2329"/>
    <cellStyle name="Normal 3 2 4 5 5 2" xfId="4161"/>
    <cellStyle name="Normal 3 2 4 5 6" xfId="2605"/>
    <cellStyle name="Normal 3 2 5" xfId="339"/>
    <cellStyle name="Normal 3 2 5 2" xfId="697"/>
    <cellStyle name="Normal 3 2 6" xfId="436"/>
    <cellStyle name="Normal 3 2 6 2" xfId="989"/>
    <cellStyle name="Normal 3 2 6 2 2" xfId="1442"/>
    <cellStyle name="Normal 3 2 6 2 2 2" xfId="1951"/>
    <cellStyle name="Normal 3 2 6 2 2 2 2" xfId="3592"/>
    <cellStyle name="Normal 3 2 6 2 2 3" xfId="3088"/>
    <cellStyle name="Normal 3 2 6 2 3" xfId="1698"/>
    <cellStyle name="Normal 3 2 6 2 3 2" xfId="3339"/>
    <cellStyle name="Normal 3 2 6 2 4" xfId="2231"/>
    <cellStyle name="Normal 3 2 6 2 4 2" xfId="3872"/>
    <cellStyle name="Normal 3 2 6 2 5" xfId="2541"/>
    <cellStyle name="Normal 3 2 6 2 5 2" xfId="4162"/>
    <cellStyle name="Normal 3 2 6 2 6" xfId="2817"/>
    <cellStyle name="Normal 3 2 6 3" xfId="914"/>
    <cellStyle name="Normal 3 2 6 3 2" xfId="1367"/>
    <cellStyle name="Normal 3 2 6 3 2 2" xfId="1876"/>
    <cellStyle name="Normal 3 2 6 3 2 2 2" xfId="3517"/>
    <cellStyle name="Normal 3 2 6 3 2 3" xfId="3013"/>
    <cellStyle name="Normal 3 2 6 3 3" xfId="1623"/>
    <cellStyle name="Normal 3 2 6 3 3 2" xfId="3264"/>
    <cellStyle name="Normal 3 2 6 3 4" xfId="2156"/>
    <cellStyle name="Normal 3 2 6 3 4 2" xfId="3797"/>
    <cellStyle name="Normal 3 2 6 3 5" xfId="2466"/>
    <cellStyle name="Normal 3 2 6 3 5 2" xfId="4163"/>
    <cellStyle name="Normal 3 2 6 3 6" xfId="2742"/>
    <cellStyle name="Normal 3 2 6 4" xfId="760"/>
    <cellStyle name="Normal 3 2 6 4 2" xfId="1280"/>
    <cellStyle name="Normal 3 2 6 4 2 2" xfId="1789"/>
    <cellStyle name="Normal 3 2 6 4 2 2 2" xfId="3430"/>
    <cellStyle name="Normal 3 2 6 4 2 3" xfId="2926"/>
    <cellStyle name="Normal 3 2 6 4 3" xfId="1536"/>
    <cellStyle name="Normal 3 2 6 4 3 2" xfId="3177"/>
    <cellStyle name="Normal 3 2 6 4 4" xfId="2069"/>
    <cellStyle name="Normal 3 2 6 4 4 2" xfId="3710"/>
    <cellStyle name="Normal 3 2 6 4 5" xfId="2379"/>
    <cellStyle name="Normal 3 2 6 4 5 2" xfId="4164"/>
    <cellStyle name="Normal 3 2 6 4 6" xfId="2655"/>
    <cellStyle name="Normal 3 2 7" xfId="814"/>
    <cellStyle name="Normal 3 2 7 2" xfId="1294"/>
    <cellStyle name="Normal 3 2 7 2 2" xfId="1803"/>
    <cellStyle name="Normal 3 2 7 2 2 2" xfId="3444"/>
    <cellStyle name="Normal 3 2 7 2 3" xfId="2940"/>
    <cellStyle name="Normal 3 2 7 3" xfId="1550"/>
    <cellStyle name="Normal 3 2 7 3 2" xfId="3191"/>
    <cellStyle name="Normal 3 2 7 4" xfId="2083"/>
    <cellStyle name="Normal 3 2 7 4 2" xfId="3724"/>
    <cellStyle name="Normal 3 2 7 5" xfId="2393"/>
    <cellStyle name="Normal 3 2 7 5 2" xfId="4165"/>
    <cellStyle name="Normal 3 2 7 6" xfId="2669"/>
    <cellStyle name="Normal 3 2 8" xfId="928"/>
    <cellStyle name="Normal 3 2 8 2" xfId="1381"/>
    <cellStyle name="Normal 3 2 8 2 2" xfId="1890"/>
    <cellStyle name="Normal 3 2 8 2 2 2" xfId="3531"/>
    <cellStyle name="Normal 3 2 8 2 3" xfId="3027"/>
    <cellStyle name="Normal 3 2 8 3" xfId="1637"/>
    <cellStyle name="Normal 3 2 8 3 2" xfId="3278"/>
    <cellStyle name="Normal 3 2 8 4" xfId="2170"/>
    <cellStyle name="Normal 3 2 8 4 2" xfId="3811"/>
    <cellStyle name="Normal 3 2 8 5" xfId="2480"/>
    <cellStyle name="Normal 3 2 8 5 2" xfId="4166"/>
    <cellStyle name="Normal 3 2 8 6" xfId="2756"/>
    <cellStyle name="Normal 3 2 9" xfId="576"/>
    <cellStyle name="Normal 3 2 9 2" xfId="1220"/>
    <cellStyle name="Normal 3 2 9 2 2" xfId="1730"/>
    <cellStyle name="Normal 3 2 9 2 2 2" xfId="3371"/>
    <cellStyle name="Normal 3 2 9 2 3" xfId="2867"/>
    <cellStyle name="Normal 3 2 9 3" xfId="1477"/>
    <cellStyle name="Normal 3 2 9 3 2" xfId="3118"/>
    <cellStyle name="Normal 3 2 9 4" xfId="2004"/>
    <cellStyle name="Normal 3 2 9 4 2" xfId="3645"/>
    <cellStyle name="Normal 3 2 9 5" xfId="2318"/>
    <cellStyle name="Normal 3 2 9 5 2" xfId="4167"/>
    <cellStyle name="Normal 3 2 9 6" xfId="2595"/>
    <cellStyle name="Normal 3 3" xfId="95"/>
    <cellStyle name="Normal 3 3 2" xfId="229"/>
    <cellStyle name="Normal 3 3 2 2" xfId="700"/>
    <cellStyle name="Normal 3 3 3" xfId="342"/>
    <cellStyle name="Normal 3 3 3 2" xfId="1101"/>
    <cellStyle name="Normal 3 3 4" xfId="439"/>
    <cellStyle name="Normal 3 3 5" xfId="574"/>
    <cellStyle name="Normal 3 4" xfId="96"/>
    <cellStyle name="Normal 3 4 2" xfId="343"/>
    <cellStyle name="Normal 3 4 2 2" xfId="701"/>
    <cellStyle name="Normal 3 4 3" xfId="440"/>
    <cellStyle name="Normal 3 4 4" xfId="668"/>
    <cellStyle name="Normal 3 5" xfId="97"/>
    <cellStyle name="Normal 3 5 2" xfId="702"/>
    <cellStyle name="Normal 3 5 3" xfId="673"/>
    <cellStyle name="Normal 3 6" xfId="338"/>
    <cellStyle name="Normal 3 6 2" xfId="696"/>
    <cellStyle name="Normal 3 7" xfId="435"/>
    <cellStyle name="Normal 3 8" xfId="567"/>
    <cellStyle name="Normal 3_Ocotillo" xfId="98"/>
    <cellStyle name="Normal 30" xfId="1007"/>
    <cellStyle name="Normal 31" xfId="1009"/>
    <cellStyle name="Normal 32" xfId="1011"/>
    <cellStyle name="Normal 33" xfId="1013"/>
    <cellStyle name="Normal 34" xfId="1015"/>
    <cellStyle name="Normal 35" xfId="1017"/>
    <cellStyle name="Normal 36" xfId="1019"/>
    <cellStyle name="Normal 37" xfId="1021"/>
    <cellStyle name="Normal 38" xfId="1024"/>
    <cellStyle name="Normal 39" xfId="1025"/>
    <cellStyle name="Normal 4" xfId="99"/>
    <cellStyle name="Normal 4 10" xfId="514"/>
    <cellStyle name="Normal 4 2" xfId="100"/>
    <cellStyle name="Normal 4 2 2" xfId="275"/>
    <cellStyle name="Normal 4 2 2 2" xfId="704"/>
    <cellStyle name="Normal 4 2 3" xfId="587"/>
    <cellStyle name="Normal 4 3" xfId="101"/>
    <cellStyle name="Normal 4 3 2" xfId="8"/>
    <cellStyle name="Normal 4 3 2 2" xfId="318"/>
    <cellStyle name="Normal 4 3 2 2 2" xfId="1127"/>
    <cellStyle name="Normal 4 3 2 3" xfId="415"/>
    <cellStyle name="Normal 4 3 3" xfId="271"/>
    <cellStyle name="Normal 4 3 3 2" xfId="705"/>
    <cellStyle name="Normal 4 3 4" xfId="344"/>
    <cellStyle name="Normal 4 3 4 2" xfId="1111"/>
    <cellStyle name="Normal 4 3 5" xfId="441"/>
    <cellStyle name="Normal 4 3 6" xfId="588"/>
    <cellStyle name="Normal 4 4" xfId="10"/>
    <cellStyle name="Normal 4 4 2" xfId="102"/>
    <cellStyle name="Normal 4 4 2 2" xfId="345"/>
    <cellStyle name="Normal 4 4 2 2 2" xfId="1100"/>
    <cellStyle name="Normal 4 4 2 3" xfId="442"/>
    <cellStyle name="Normal 4 4 3" xfId="320"/>
    <cellStyle name="Normal 4 4 3 2" xfId="678"/>
    <cellStyle name="Normal 4 4 4" xfId="417"/>
    <cellStyle name="Normal 4 4 5" xfId="589"/>
    <cellStyle name="Normal 4 5" xfId="103"/>
    <cellStyle name="Normal 4 5 2" xfId="346"/>
    <cellStyle name="Normal 4 5 2 2" xfId="706"/>
    <cellStyle name="Normal 4 5 3" xfId="443"/>
    <cellStyle name="Normal 4 5 4" xfId="590"/>
    <cellStyle name="Normal 4 6" xfId="9"/>
    <cellStyle name="Normal 4 6 2" xfId="319"/>
    <cellStyle name="Normal 4 6 2 2" xfId="677"/>
    <cellStyle name="Normal 4 6 3" xfId="416"/>
    <cellStyle name="Normal 4 6 4" xfId="591"/>
    <cellStyle name="Normal 4 7" xfId="12"/>
    <cellStyle name="Normal 4 7 2" xfId="322"/>
    <cellStyle name="Normal 4 7 2 2" xfId="1112"/>
    <cellStyle name="Normal 4 7 3" xfId="419"/>
    <cellStyle name="Normal 4 8" xfId="104"/>
    <cellStyle name="Normal 4 8 2" xfId="11"/>
    <cellStyle name="Normal 4 8 2 2" xfId="321"/>
    <cellStyle name="Normal 4 8 2 2 2" xfId="1114"/>
    <cellStyle name="Normal 4 8 2 3" xfId="418"/>
    <cellStyle name="Normal 4 8 3" xfId="347"/>
    <cellStyle name="Normal 4 8 3 2" xfId="1099"/>
    <cellStyle name="Normal 4 8 4" xfId="444"/>
    <cellStyle name="Normal 4 9" xfId="224"/>
    <cellStyle name="Normal 4 9 2" xfId="703"/>
    <cellStyle name="Normal 4 9 3" xfId="1208"/>
    <cellStyle name="Normal 4 9 3 2" xfId="1721"/>
    <cellStyle name="Normal 4 9 3 2 2" xfId="3362"/>
    <cellStyle name="Normal 4 9 3 3" xfId="2860"/>
    <cellStyle name="Normal 4 9 4" xfId="1468"/>
    <cellStyle name="Normal 4 9 4 2" xfId="3111"/>
    <cellStyle name="Normal 4 9 5" xfId="1984"/>
    <cellStyle name="Normal 4 9 5 2" xfId="3625"/>
    <cellStyle name="Normal 4 9 6" xfId="2304"/>
    <cellStyle name="Normal 4 9 6 2" xfId="4168"/>
    <cellStyle name="Normal 4 9 7" xfId="2585"/>
    <cellStyle name="Normal 4_Ocotillo" xfId="105"/>
    <cellStyle name="Normal 40" xfId="1026"/>
    <cellStyle name="Normal 41" xfId="1028"/>
    <cellStyle name="Normal 42" xfId="1030"/>
    <cellStyle name="Normal 43" xfId="1032"/>
    <cellStyle name="Normal 44" xfId="1034"/>
    <cellStyle name="Normal 45" xfId="1036"/>
    <cellStyle name="Normal 46" xfId="1038"/>
    <cellStyle name="Normal 47" xfId="1040"/>
    <cellStyle name="Normal 48" xfId="1042"/>
    <cellStyle name="Normal 49" xfId="1044"/>
    <cellStyle name="Normal 5" xfId="106"/>
    <cellStyle name="Normal 5 2" xfId="107"/>
    <cellStyle name="Normal 5 2 2" xfId="281"/>
    <cellStyle name="Normal 5 2 2 2" xfId="708"/>
    <cellStyle name="Normal 5 2 3" xfId="592"/>
    <cellStyle name="Normal 5 3" xfId="276"/>
    <cellStyle name="Normal 5 4" xfId="669"/>
    <cellStyle name="Normal 5 5" xfId="707"/>
    <cellStyle name="Normal 5_Ocotillo" xfId="108"/>
    <cellStyle name="Normal 50" xfId="1046"/>
    <cellStyle name="Normal 51" xfId="1048"/>
    <cellStyle name="Normal 52" xfId="1050"/>
    <cellStyle name="Normal 53" xfId="1052"/>
    <cellStyle name="Normal 54" xfId="1054"/>
    <cellStyle name="Normal 55" xfId="1056"/>
    <cellStyle name="Normal 56" xfId="1058"/>
    <cellStyle name="Normal 57" xfId="1060"/>
    <cellStyle name="Normal 58" xfId="1062"/>
    <cellStyle name="Normal 59" xfId="1064"/>
    <cellStyle name="Normal 6" xfId="109"/>
    <cellStyle name="Normal 6 10" xfId="110"/>
    <cellStyle name="Normal 6 10 2" xfId="349"/>
    <cellStyle name="Normal 6 10 2 2" xfId="1097"/>
    <cellStyle name="Normal 6 10 3" xfId="446"/>
    <cellStyle name="Normal 6 11" xfId="111"/>
    <cellStyle name="Normal 6 11 2" xfId="350"/>
    <cellStyle name="Normal 6 11 2 2" xfId="1113"/>
    <cellStyle name="Normal 6 11 3" xfId="447"/>
    <cellStyle name="Normal 6 12" xfId="282"/>
    <cellStyle name="Normal 6 12 2" xfId="709"/>
    <cellStyle name="Normal 6 13" xfId="348"/>
    <cellStyle name="Normal 6 13 2" xfId="1098"/>
    <cellStyle name="Normal 6 14" xfId="445"/>
    <cellStyle name="Normal 6 15" xfId="593"/>
    <cellStyle name="Normal 6 2" xfId="112"/>
    <cellStyle name="Normal 6 2 2" xfId="113"/>
    <cellStyle name="Normal 6 2 2 2" xfId="114"/>
    <cellStyle name="Normal 6 2 2 2 2" xfId="353"/>
    <cellStyle name="Normal 6 2 2 2 2 2" xfId="1145"/>
    <cellStyle name="Normal 6 2 2 2 3" xfId="450"/>
    <cellStyle name="Normal 6 2 2 3" xfId="115"/>
    <cellStyle name="Normal 6 2 2 3 2" xfId="354"/>
    <cellStyle name="Normal 6 2 2 3 2 2" xfId="1110"/>
    <cellStyle name="Normal 6 2 2 3 3" xfId="451"/>
    <cellStyle name="Normal 6 2 2 4" xfId="301"/>
    <cellStyle name="Normal 6 2 2 5" xfId="352"/>
    <cellStyle name="Normal 6 2 2 5 2" xfId="1131"/>
    <cellStyle name="Normal 6 2 2 6" xfId="449"/>
    <cellStyle name="Normal 6 2 3" xfId="116"/>
    <cellStyle name="Normal 6 2 3 2" xfId="355"/>
    <cellStyle name="Normal 6 2 3 2 2" xfId="1109"/>
    <cellStyle name="Normal 6 2 3 3" xfId="452"/>
    <cellStyle name="Normal 6 2 4" xfId="117"/>
    <cellStyle name="Normal 6 2 4 2" xfId="356"/>
    <cellStyle name="Normal 6 2 4 2 2" xfId="1119"/>
    <cellStyle name="Normal 6 2 4 3" xfId="453"/>
    <cellStyle name="Normal 6 2 5" xfId="285"/>
    <cellStyle name="Normal 6 2 5 2" xfId="710"/>
    <cellStyle name="Normal 6 2 6" xfId="351"/>
    <cellStyle name="Normal 6 2 6 2" xfId="1151"/>
    <cellStyle name="Normal 6 2 7" xfId="448"/>
    <cellStyle name="Normal 6 2 8" xfId="594"/>
    <cellStyle name="Normal 6 2_Ocotillo" xfId="118"/>
    <cellStyle name="Normal 6 3" xfId="119"/>
    <cellStyle name="Normal 6 3 2" xfId="120"/>
    <cellStyle name="Normal 6 3 2 2" xfId="121"/>
    <cellStyle name="Normal 6 3 2 2 2" xfId="359"/>
    <cellStyle name="Normal 6 3 2 2 2 2" xfId="1148"/>
    <cellStyle name="Normal 6 3 2 2 3" xfId="456"/>
    <cellStyle name="Normal 6 3 2 3" xfId="122"/>
    <cellStyle name="Normal 6 3 2 3 2" xfId="360"/>
    <cellStyle name="Normal 6 3 2 3 2 2" xfId="1126"/>
    <cellStyle name="Normal 6 3 2 3 3" xfId="457"/>
    <cellStyle name="Normal 6 3 2 4" xfId="358"/>
    <cellStyle name="Normal 6 3 2 4 2" xfId="1147"/>
    <cellStyle name="Normal 6 3 2 5" xfId="455"/>
    <cellStyle name="Normal 6 3 3" xfId="123"/>
    <cellStyle name="Normal 6 3 3 2" xfId="361"/>
    <cellStyle name="Normal 6 3 3 2 2" xfId="1136"/>
    <cellStyle name="Normal 6 3 3 3" xfId="458"/>
    <cellStyle name="Normal 6 3 4" xfId="124"/>
    <cellStyle name="Normal 6 3 4 2" xfId="362"/>
    <cellStyle name="Normal 6 3 4 2 2" xfId="1133"/>
    <cellStyle name="Normal 6 3 4 3" xfId="459"/>
    <cellStyle name="Normal 6 3 5" xfId="357"/>
    <cellStyle name="Normal 6 3 5 2" xfId="711"/>
    <cellStyle name="Normal 6 3 6" xfId="454"/>
    <cellStyle name="Normal 6 3 7" xfId="595"/>
    <cellStyle name="Normal 6 3_Ocotillo" xfId="125"/>
    <cellStyle name="Normal 6 4" xfId="126"/>
    <cellStyle name="Normal 6 4 2" xfId="127"/>
    <cellStyle name="Normal 6 4 2 2" xfId="128"/>
    <cellStyle name="Normal 6 4 2 2 2" xfId="365"/>
    <cellStyle name="Normal 6 4 2 2 2 2" xfId="1125"/>
    <cellStyle name="Normal 6 4 2 2 3" xfId="462"/>
    <cellStyle name="Normal 6 4 2 3" xfId="129"/>
    <cellStyle name="Normal 6 4 2 3 2" xfId="366"/>
    <cellStyle name="Normal 6 4 2 3 2 2" xfId="1144"/>
    <cellStyle name="Normal 6 4 2 3 3" xfId="463"/>
    <cellStyle name="Normal 6 4 2 4" xfId="364"/>
    <cellStyle name="Normal 6 4 2 4 2" xfId="713"/>
    <cellStyle name="Normal 6 4 2 5" xfId="461"/>
    <cellStyle name="Normal 6 4 2 6" xfId="611"/>
    <cellStyle name="Normal 6 4 3" xfId="130"/>
    <cellStyle name="Normal 6 4 3 2" xfId="367"/>
    <cellStyle name="Normal 6 4 3 2 2" xfId="652"/>
    <cellStyle name="Normal 6 4 3 2 3" xfId="651"/>
    <cellStyle name="Normal 6 4 3 2 4" xfId="1108"/>
    <cellStyle name="Normal 6 4 3 3" xfId="464"/>
    <cellStyle name="Normal 6 4 3 4" xfId="612"/>
    <cellStyle name="Normal 6 4 4" xfId="131"/>
    <cellStyle name="Normal 6 4 4 2" xfId="368"/>
    <cellStyle name="Normal 6 4 4 2 2" xfId="1152"/>
    <cellStyle name="Normal 6 4 4 3" xfId="465"/>
    <cellStyle name="Normal 6 4 5" xfId="363"/>
    <cellStyle name="Normal 6 4 5 2" xfId="712"/>
    <cellStyle name="Normal 6 4 6" xfId="460"/>
    <cellStyle name="Normal 6 4 7" xfId="604"/>
    <cellStyle name="Normal 6 4_Ocotillo" xfId="132"/>
    <cellStyle name="Normal 6 5" xfId="133"/>
    <cellStyle name="Normal 6 5 2" xfId="134"/>
    <cellStyle name="Normal 6 5 2 2" xfId="135"/>
    <cellStyle name="Normal 6 5 2 2 2" xfId="371"/>
    <cellStyle name="Normal 6 5 2 2 2 2" xfId="1153"/>
    <cellStyle name="Normal 6 5 2 2 3" xfId="468"/>
    <cellStyle name="Normal 6 5 2 3" xfId="136"/>
    <cellStyle name="Normal 6 5 2 3 2" xfId="372"/>
    <cellStyle name="Normal 6 5 2 3 2 2" xfId="1122"/>
    <cellStyle name="Normal 6 5 2 3 3" xfId="469"/>
    <cellStyle name="Normal 6 5 2 4" xfId="370"/>
    <cellStyle name="Normal 6 5 2 4 2" xfId="1138"/>
    <cellStyle name="Normal 6 5 2 5" xfId="467"/>
    <cellStyle name="Normal 6 5 3" xfId="137"/>
    <cellStyle name="Normal 6 5 3 2" xfId="138"/>
    <cellStyle name="Normal 6 5 3 2 2" xfId="374"/>
    <cellStyle name="Normal 6 5 3 2 2 2" xfId="1135"/>
    <cellStyle name="Normal 6 5 3 2 3" xfId="471"/>
    <cellStyle name="Normal 6 5 3 3" xfId="139"/>
    <cellStyle name="Normal 6 5 3 3 2" xfId="375"/>
    <cellStyle name="Normal 6 5 3 3 2 2" xfId="1121"/>
    <cellStyle name="Normal 6 5 3 3 3" xfId="472"/>
    <cellStyle name="Normal 6 5 3 4" xfId="373"/>
    <cellStyle name="Normal 6 5 3 4 2" xfId="1134"/>
    <cellStyle name="Normal 6 5 3 5" xfId="470"/>
    <cellStyle name="Normal 6 5 4" xfId="140"/>
    <cellStyle name="Normal 6 5 4 2" xfId="376"/>
    <cellStyle name="Normal 6 5 4 2 2" xfId="1137"/>
    <cellStyle name="Normal 6 5 4 3" xfId="473"/>
    <cellStyle name="Normal 6 5 5" xfId="141"/>
    <cellStyle name="Normal 6 5 5 2" xfId="377"/>
    <cellStyle name="Normal 6 5 5 2 2" xfId="1130"/>
    <cellStyle name="Normal 6 5 5 3" xfId="474"/>
    <cellStyle name="Normal 6 5 6" xfId="369"/>
    <cellStyle name="Normal 6 5 6 2" xfId="714"/>
    <cellStyle name="Normal 6 5 7" xfId="466"/>
    <cellStyle name="Normal 6 5 8" xfId="609"/>
    <cellStyle name="Normal 6 5_Ocotillo" xfId="142"/>
    <cellStyle name="Normal 6 6" xfId="143"/>
    <cellStyle name="Normal 6 6 2" xfId="144"/>
    <cellStyle name="Normal 6 6 2 2" xfId="379"/>
    <cellStyle name="Normal 6 6 2 2 2" xfId="716"/>
    <cellStyle name="Normal 6 6 2 3" xfId="476"/>
    <cellStyle name="Normal 6 6 2 4" xfId="654"/>
    <cellStyle name="Normal 6 6 3" xfId="145"/>
    <cellStyle name="Normal 6 6 3 2" xfId="380"/>
    <cellStyle name="Normal 6 6 3 2 2" xfId="1107"/>
    <cellStyle name="Normal 6 6 3 3" xfId="477"/>
    <cellStyle name="Normal 6 6 4" xfId="378"/>
    <cellStyle name="Normal 6 6 4 2" xfId="715"/>
    <cellStyle name="Normal 6 6 5" xfId="475"/>
    <cellStyle name="Normal 6 6 6" xfId="653"/>
    <cellStyle name="Normal 6 7" xfId="146"/>
    <cellStyle name="Normal 6 7 2" xfId="147"/>
    <cellStyle name="Normal 6 7 2 2" xfId="382"/>
    <cellStyle name="Normal 6 7 2 2 2" xfId="1154"/>
    <cellStyle name="Normal 6 7 2 3" xfId="479"/>
    <cellStyle name="Normal 6 7 3" xfId="148"/>
    <cellStyle name="Normal 6 7 3 2" xfId="383"/>
    <cellStyle name="Normal 6 7 3 2 2" xfId="1117"/>
    <cellStyle name="Normal 6 7 3 3" xfId="480"/>
    <cellStyle name="Normal 6 7 4" xfId="381"/>
    <cellStyle name="Normal 6 7 4 2" xfId="1139"/>
    <cellStyle name="Normal 6 7 5" xfId="478"/>
    <cellStyle name="Normal 6 8" xfId="149"/>
    <cellStyle name="Normal 6 8 2" xfId="150"/>
    <cellStyle name="Normal 6 8 2 2" xfId="385"/>
    <cellStyle name="Normal 6 8 2 2 2" xfId="1140"/>
    <cellStyle name="Normal 6 8 2 3" xfId="482"/>
    <cellStyle name="Normal 6 8 3" xfId="151"/>
    <cellStyle name="Normal 6 8 3 2" xfId="386"/>
    <cellStyle name="Normal 6 8 3 2 2" xfId="1155"/>
    <cellStyle name="Normal 6 8 3 3" xfId="483"/>
    <cellStyle name="Normal 6 8 4" xfId="384"/>
    <cellStyle name="Normal 6 8 4 2" xfId="1150"/>
    <cellStyle name="Normal 6 8 5" xfId="481"/>
    <cellStyle name="Normal 6 9" xfId="152"/>
    <cellStyle name="Normal 6 9 2" xfId="153"/>
    <cellStyle name="Normal 6 9 2 2" xfId="388"/>
    <cellStyle name="Normal 6 9 2 2 2" xfId="1142"/>
    <cellStyle name="Normal 6 9 2 3" xfId="485"/>
    <cellStyle name="Normal 6 9 3" xfId="154"/>
    <cellStyle name="Normal 6 9 3 2" xfId="389"/>
    <cellStyle name="Normal 6 9 3 2 2" xfId="1141"/>
    <cellStyle name="Normal 6 9 3 3" xfId="486"/>
    <cellStyle name="Normal 6 9 4" xfId="155"/>
    <cellStyle name="Normal 6 9 4 2" xfId="390"/>
    <cellStyle name="Normal 6 9 4 2 2" xfId="1156"/>
    <cellStyle name="Normal 6 9 4 3" xfId="487"/>
    <cellStyle name="Normal 6 9 5" xfId="387"/>
    <cellStyle name="Normal 6 9 5 2" xfId="1129"/>
    <cellStyle name="Normal 6 9 6" xfId="484"/>
    <cellStyle name="Normal 6_Ocotillo" xfId="156"/>
    <cellStyle name="Normal 60" xfId="1067"/>
    <cellStyle name="Normal 61" xfId="1069"/>
    <cellStyle name="Normal 62" xfId="1071"/>
    <cellStyle name="Normal 63" xfId="1073"/>
    <cellStyle name="Normal 64" xfId="1075"/>
    <cellStyle name="Normal 65" xfId="1077"/>
    <cellStyle name="Normal 66" xfId="1079"/>
    <cellStyle name="Normal 67" xfId="1081"/>
    <cellStyle name="Normal 68" xfId="1083"/>
    <cellStyle name="Normal 69" xfId="1085"/>
    <cellStyle name="Normal 7" xfId="157"/>
    <cellStyle name="Normal 7 2" xfId="158"/>
    <cellStyle name="Normal 7 2 2" xfId="303"/>
    <cellStyle name="Normal 7 2 2 2" xfId="718"/>
    <cellStyle name="Normal 7 2 3" xfId="597"/>
    <cellStyle name="Normal 7 3" xfId="293"/>
    <cellStyle name="Normal 7 3 2" xfId="717"/>
    <cellStyle name="Normal 7 4" xfId="287"/>
    <cellStyle name="Normal 7 5" xfId="596"/>
    <cellStyle name="Normal 7_Ocotillo" xfId="159"/>
    <cellStyle name="Normal 70" xfId="1087"/>
    <cellStyle name="Normal 71" xfId="1089"/>
    <cellStyle name="Normal 72" xfId="1092"/>
    <cellStyle name="Normal 73" xfId="1093"/>
    <cellStyle name="Normal 74" xfId="1095"/>
    <cellStyle name="Normal 75" xfId="2"/>
    <cellStyle name="Normal 75 2" xfId="1190"/>
    <cellStyle name="Normal 75 3" xfId="1202"/>
    <cellStyle name="Normal 75 3 2" xfId="1718"/>
    <cellStyle name="Normal 75 3 2 2" xfId="3359"/>
    <cellStyle name="Normal 75 3 3" xfId="2857"/>
    <cellStyle name="Normal 75 4" xfId="1465"/>
    <cellStyle name="Normal 75 4 2" xfId="3108"/>
    <cellStyle name="Normal 75 5" xfId="2568"/>
    <cellStyle name="Normal 75 5 2" xfId="4169"/>
    <cellStyle name="Normal 75 6" xfId="2841"/>
    <cellStyle name="Normal 76" xfId="1170"/>
    <cellStyle name="Normal 76 2" xfId="1191"/>
    <cellStyle name="Normal 76 3" xfId="2570"/>
    <cellStyle name="Normal 76 3 2" xfId="4170"/>
    <cellStyle name="Normal 76 4" xfId="4171"/>
    <cellStyle name="Normal 77" xfId="1174"/>
    <cellStyle name="Normal 77 2" xfId="1192"/>
    <cellStyle name="Normal 77 3" xfId="2565"/>
    <cellStyle name="Normal 77 4" xfId="4172"/>
    <cellStyle name="Normal 78" xfId="1179"/>
    <cellStyle name="Normal 78 2" xfId="1193"/>
    <cellStyle name="Normal 78 3" xfId="2574"/>
    <cellStyle name="Normal 78 4" xfId="4173"/>
    <cellStyle name="Normal 79" xfId="1181"/>
    <cellStyle name="Normal 79 2" xfId="1194"/>
    <cellStyle name="Normal 8" xfId="160"/>
    <cellStyle name="Normal 8 2" xfId="161"/>
    <cellStyle name="Normal 8 2 2" xfId="720"/>
    <cellStyle name="Normal 8 2 3" xfId="598"/>
    <cellStyle name="Normal 8 3" xfId="162"/>
    <cellStyle name="Normal 8 3 2" xfId="163"/>
    <cellStyle name="Normal 8 3 3" xfId="164"/>
    <cellStyle name="Normal 8 4" xfId="226"/>
    <cellStyle name="Normal 8 4 2" xfId="719"/>
    <cellStyle name="Normal 8_Ocotillo" xfId="165"/>
    <cellStyle name="Normal 80" xfId="1177"/>
    <cellStyle name="Normal 80 2" xfId="1195"/>
    <cellStyle name="Normal 81" xfId="1185"/>
    <cellStyle name="Normal 81 2" xfId="1196"/>
    <cellStyle name="Normal 82" xfId="1182"/>
    <cellStyle name="Normal 82 2" xfId="1224"/>
    <cellStyle name="Normal 83" xfId="1186"/>
    <cellStyle name="Normal 83 2" xfId="1455"/>
    <cellStyle name="Normal 83 2 2" xfId="1963"/>
    <cellStyle name="Normal 83 2 2 2" xfId="3604"/>
    <cellStyle name="Normal 83 2 3" xfId="3100"/>
    <cellStyle name="Normal 83 3" xfId="1710"/>
    <cellStyle name="Normal 83 3 2" xfId="3351"/>
    <cellStyle name="Normal 83 4" xfId="2849"/>
    <cellStyle name="Normal 84" xfId="1188"/>
    <cellStyle name="Normal 84 2" xfId="1457"/>
    <cellStyle name="Normal 84 2 2" xfId="1965"/>
    <cellStyle name="Normal 84 2 2 2" xfId="3606"/>
    <cellStyle name="Normal 84 2 3" xfId="3102"/>
    <cellStyle name="Normal 84 3" xfId="1712"/>
    <cellStyle name="Normal 84 3 2" xfId="3353"/>
    <cellStyle name="Normal 84 4" xfId="2851"/>
    <cellStyle name="Normal 85" xfId="1198"/>
    <cellStyle name="Normal 85 2" xfId="1459"/>
    <cellStyle name="Normal 85 2 2" xfId="1967"/>
    <cellStyle name="Normal 85 2 2 2" xfId="3608"/>
    <cellStyle name="Normal 85 2 3" xfId="3104"/>
    <cellStyle name="Normal 85 3" xfId="1714"/>
    <cellStyle name="Normal 85 3 2" xfId="3355"/>
    <cellStyle name="Normal 85 4" xfId="2853"/>
    <cellStyle name="Normal 86" xfId="1199"/>
    <cellStyle name="Normal 86 2" xfId="1460"/>
    <cellStyle name="Normal 86 2 2" xfId="1968"/>
    <cellStyle name="Normal 86 2 2 2" xfId="3609"/>
    <cellStyle name="Normal 86 2 3" xfId="3105"/>
    <cellStyle name="Normal 86 3" xfId="1715"/>
    <cellStyle name="Normal 86 3 2" xfId="3356"/>
    <cellStyle name="Normal 86 4" xfId="2854"/>
    <cellStyle name="Normal 87" xfId="1972"/>
    <cellStyle name="Normal 87 2" xfId="3613"/>
    <cellStyle name="Normal 88" xfId="1983"/>
    <cellStyle name="Normal 88 2" xfId="3624"/>
    <cellStyle name="Normal 89" xfId="2009"/>
    <cellStyle name="Normal 89 2" xfId="3650"/>
    <cellStyle name="Normal 9" xfId="166"/>
    <cellStyle name="Normal 9 2" xfId="307"/>
    <cellStyle name="Normal 9 2 2" xfId="883"/>
    <cellStyle name="Normal 9 2 3" xfId="599"/>
    <cellStyle name="Normal 9 2 4" xfId="2255"/>
    <cellStyle name="Normal 9 2 5" xfId="2275"/>
    <cellStyle name="Normal 9 3" xfId="532"/>
    <cellStyle name="Normal 9 3 2" xfId="655"/>
    <cellStyle name="Normal 9 3 3" xfId="884"/>
    <cellStyle name="Normal 9 3 4" xfId="2261"/>
    <cellStyle name="Normal 9 3 5" xfId="2281"/>
    <cellStyle name="Normal 9 4" xfId="656"/>
    <cellStyle name="Normal 9 5" xfId="721"/>
    <cellStyle name="Normal 90" xfId="1995"/>
    <cellStyle name="Normal 90 2" xfId="3636"/>
    <cellStyle name="Normal 91" xfId="1996"/>
    <cellStyle name="Normal 91 2" xfId="3637"/>
    <cellStyle name="Normal 92" xfId="2287"/>
    <cellStyle name="Normal 92 2" xfId="3899"/>
    <cellStyle name="Normal 93" xfId="1987"/>
    <cellStyle name="Normal 93 2" xfId="3628"/>
    <cellStyle name="Normal 94" xfId="1976"/>
    <cellStyle name="Normal 94 2" xfId="3617"/>
    <cellStyle name="Normal 95" xfId="2292"/>
    <cellStyle name="Normal 95 2" xfId="3904"/>
    <cellStyle name="Normal 96" xfId="1981"/>
    <cellStyle name="Normal 96 2" xfId="3622"/>
    <cellStyle name="Normal 97" xfId="1988"/>
    <cellStyle name="Normal 97 2" xfId="3629"/>
    <cellStyle name="Normal 98" xfId="2008"/>
    <cellStyle name="Normal 98 2" xfId="3649"/>
    <cellStyle name="Normal 99" xfId="2043"/>
    <cellStyle name="Normal 99 2" xfId="3684"/>
    <cellStyle name="Normal+border" xfId="167"/>
    <cellStyle name="Normal+border 2" xfId="168"/>
    <cellStyle name="Normal+border 2 2" xfId="169"/>
    <cellStyle name="Normal+border 3" xfId="170"/>
    <cellStyle name="Normal+border 3 2" xfId="171"/>
    <cellStyle name="Normal+shade" xfId="172"/>
    <cellStyle name="Percent" xfId="1197" builtinId="5"/>
    <cellStyle name="Percent 10" xfId="4"/>
    <cellStyle name="Percent 10 2" xfId="1204"/>
    <cellStyle name="Percent 10 2 2" xfId="1720"/>
    <cellStyle name="Percent 10 2 2 2" xfId="3361"/>
    <cellStyle name="Percent 10 2 3" xfId="2859"/>
    <cellStyle name="Percent 10 3" xfId="1467"/>
    <cellStyle name="Percent 10 3 2" xfId="3110"/>
    <cellStyle name="Percent 10 4" xfId="2569"/>
    <cellStyle name="Percent 10 4 2" xfId="4174"/>
    <cellStyle name="Percent 10 5" xfId="2840"/>
    <cellStyle name="Percent 11" xfId="1173"/>
    <cellStyle name="Percent 11 2" xfId="1205"/>
    <cellStyle name="Percent 12" xfId="1200"/>
    <cellStyle name="Percent 12 2" xfId="1461"/>
    <cellStyle name="Percent 12 2 2" xfId="1969"/>
    <cellStyle name="Percent 12 2 2 2" xfId="3610"/>
    <cellStyle name="Percent 12 2 3" xfId="3106"/>
    <cellStyle name="Percent 12 3" xfId="1716"/>
    <cellStyle name="Percent 12 3 2" xfId="3357"/>
    <cellStyle name="Percent 12 4" xfId="2855"/>
    <cellStyle name="Percent 13" xfId="1974"/>
    <cellStyle name="Percent 13 2" xfId="3615"/>
    <cellStyle name="Percent 14" xfId="2295"/>
    <cellStyle name="Percent 14 2" xfId="4175"/>
    <cellStyle name="Percent 15" xfId="2582"/>
    <cellStyle name="Percent 2" xfId="173"/>
    <cellStyle name="Percent 2 2" xfId="174"/>
    <cellStyle name="Percent 2 2 2" xfId="533"/>
    <cellStyle name="Percent 2 2 3" xfId="657"/>
    <cellStyle name="Percent 2 3" xfId="175"/>
    <cellStyle name="Percent 2 3 2" xfId="176"/>
    <cellStyle name="Percent 2 3 2 2" xfId="393"/>
    <cellStyle name="Percent 2 3 2 2 2" xfId="1104"/>
    <cellStyle name="Percent 2 3 2 3" xfId="490"/>
    <cellStyle name="Percent 2 3 3" xfId="177"/>
    <cellStyle name="Percent 2 3 3 2" xfId="394"/>
    <cellStyle name="Percent 2 3 3 2 2" xfId="1106"/>
    <cellStyle name="Percent 2 3 3 3" xfId="491"/>
    <cellStyle name="Percent 2 3 4" xfId="392"/>
    <cellStyle name="Percent 2 3 4 2" xfId="723"/>
    <cellStyle name="Percent 2 3 5" xfId="489"/>
    <cellStyle name="Percent 2 3 6" xfId="600"/>
    <cellStyle name="Percent 2 4" xfId="178"/>
    <cellStyle name="Percent 2 4 2" xfId="395"/>
    <cellStyle name="Percent 2 4 2 2" xfId="658"/>
    <cellStyle name="Percent 2 4 2 3" xfId="1103"/>
    <cellStyle name="Percent 2 4 3" xfId="492"/>
    <cellStyle name="Percent 2 4 4" xfId="601"/>
    <cellStyle name="Percent 2 5" xfId="179"/>
    <cellStyle name="Percent 2 5 2" xfId="396"/>
    <cellStyle name="Percent 2 5 2 2" xfId="724"/>
    <cellStyle name="Percent 2 5 3" xfId="493"/>
    <cellStyle name="Percent 2 5 4" xfId="659"/>
    <cellStyle name="Percent 2 6" xfId="391"/>
    <cellStyle name="Percent 2 6 2" xfId="722"/>
    <cellStyle name="Percent 2 7" xfId="488"/>
    <cellStyle name="Percent 3" xfId="180"/>
    <cellStyle name="Percent 3 10" xfId="575"/>
    <cellStyle name="Percent 3 2" xfId="181"/>
    <cellStyle name="Percent 3 2 2" xfId="182"/>
    <cellStyle name="Percent 3 2 2 2" xfId="183"/>
    <cellStyle name="Percent 3 2 2 2 2" xfId="400"/>
    <cellStyle name="Percent 3 2 2 2 2 2" xfId="728"/>
    <cellStyle name="Percent 3 2 2 2 3" xfId="497"/>
    <cellStyle name="Percent 3 2 2 2 3 2" xfId="965"/>
    <cellStyle name="Percent 3 2 2 2 3 2 2" xfId="1418"/>
    <cellStyle name="Percent 3 2 2 2 3 2 2 2" xfId="1927"/>
    <cellStyle name="Percent 3 2 2 2 3 2 2 2 2" xfId="3568"/>
    <cellStyle name="Percent 3 2 2 2 3 2 2 3" xfId="3064"/>
    <cellStyle name="Percent 3 2 2 2 3 2 3" xfId="1674"/>
    <cellStyle name="Percent 3 2 2 2 3 2 3 2" xfId="3315"/>
    <cellStyle name="Percent 3 2 2 2 3 2 4" xfId="2207"/>
    <cellStyle name="Percent 3 2 2 2 3 2 4 2" xfId="3848"/>
    <cellStyle name="Percent 3 2 2 2 3 2 5" xfId="2517"/>
    <cellStyle name="Percent 3 2 2 2 3 2 5 2" xfId="4176"/>
    <cellStyle name="Percent 3 2 2 2 3 2 6" xfId="2793"/>
    <cellStyle name="Percent 3 2 2 2 3 3" xfId="890"/>
    <cellStyle name="Percent 3 2 2 2 3 3 2" xfId="1343"/>
    <cellStyle name="Percent 3 2 2 2 3 3 2 2" xfId="1852"/>
    <cellStyle name="Percent 3 2 2 2 3 3 2 2 2" xfId="3493"/>
    <cellStyle name="Percent 3 2 2 2 3 3 2 3" xfId="2989"/>
    <cellStyle name="Percent 3 2 2 2 3 3 3" xfId="1599"/>
    <cellStyle name="Percent 3 2 2 2 3 3 3 2" xfId="3240"/>
    <cellStyle name="Percent 3 2 2 2 3 3 4" xfId="2132"/>
    <cellStyle name="Percent 3 2 2 2 3 3 4 2" xfId="3773"/>
    <cellStyle name="Percent 3 2 2 2 3 3 5" xfId="2442"/>
    <cellStyle name="Percent 3 2 2 2 3 3 5 2" xfId="4177"/>
    <cellStyle name="Percent 3 2 2 2 3 3 6" xfId="2718"/>
    <cellStyle name="Percent 3 2 2 2 3 4" xfId="736"/>
    <cellStyle name="Percent 3 2 2 2 3 4 2" xfId="1256"/>
    <cellStyle name="Percent 3 2 2 2 3 4 2 2" xfId="1765"/>
    <cellStyle name="Percent 3 2 2 2 3 4 2 2 2" xfId="3406"/>
    <cellStyle name="Percent 3 2 2 2 3 4 2 3" xfId="2902"/>
    <cellStyle name="Percent 3 2 2 2 3 4 3" xfId="1512"/>
    <cellStyle name="Percent 3 2 2 2 3 4 3 2" xfId="3153"/>
    <cellStyle name="Percent 3 2 2 2 3 4 4" xfId="2045"/>
    <cellStyle name="Percent 3 2 2 2 3 4 4 2" xfId="3686"/>
    <cellStyle name="Percent 3 2 2 2 3 4 5" xfId="2355"/>
    <cellStyle name="Percent 3 2 2 2 3 4 5 2" xfId="4178"/>
    <cellStyle name="Percent 3 2 2 2 3 4 6" xfId="2631"/>
    <cellStyle name="Percent 3 2 2 2 4" xfId="851"/>
    <cellStyle name="Percent 3 2 2 2 4 2" xfId="1330"/>
    <cellStyle name="Percent 3 2 2 2 4 2 2" xfId="1839"/>
    <cellStyle name="Percent 3 2 2 2 4 2 2 2" xfId="3480"/>
    <cellStyle name="Percent 3 2 2 2 4 2 3" xfId="2976"/>
    <cellStyle name="Percent 3 2 2 2 4 3" xfId="1586"/>
    <cellStyle name="Percent 3 2 2 2 4 3 2" xfId="3227"/>
    <cellStyle name="Percent 3 2 2 2 4 4" xfId="2119"/>
    <cellStyle name="Percent 3 2 2 2 4 4 2" xfId="3760"/>
    <cellStyle name="Percent 3 2 2 2 4 5" xfId="2429"/>
    <cellStyle name="Percent 3 2 2 2 4 5 2" xfId="4179"/>
    <cellStyle name="Percent 3 2 2 2 4 6" xfId="2705"/>
    <cellStyle name="Percent 3 2 2 2 5" xfId="962"/>
    <cellStyle name="Percent 3 2 2 2 5 2" xfId="1415"/>
    <cellStyle name="Percent 3 2 2 2 5 2 2" xfId="1924"/>
    <cellStyle name="Percent 3 2 2 2 5 2 2 2" xfId="3565"/>
    <cellStyle name="Percent 3 2 2 2 5 2 3" xfId="3061"/>
    <cellStyle name="Percent 3 2 2 2 5 3" xfId="1671"/>
    <cellStyle name="Percent 3 2 2 2 5 3 2" xfId="3312"/>
    <cellStyle name="Percent 3 2 2 2 5 4" xfId="2204"/>
    <cellStyle name="Percent 3 2 2 2 5 4 2" xfId="3845"/>
    <cellStyle name="Percent 3 2 2 2 5 5" xfId="2514"/>
    <cellStyle name="Percent 3 2 2 2 5 5 2" xfId="4180"/>
    <cellStyle name="Percent 3 2 2 2 5 6" xfId="2790"/>
    <cellStyle name="Percent 3 2 2 2 6" xfId="661"/>
    <cellStyle name="Percent 3 2 2 2 6 2" xfId="1253"/>
    <cellStyle name="Percent 3 2 2 2 6 2 2" xfId="1762"/>
    <cellStyle name="Percent 3 2 2 2 6 2 2 2" xfId="3403"/>
    <cellStyle name="Percent 3 2 2 2 6 2 3" xfId="2899"/>
    <cellStyle name="Percent 3 2 2 2 6 3" xfId="1509"/>
    <cellStyle name="Percent 3 2 2 2 6 3 2" xfId="3150"/>
    <cellStyle name="Percent 3 2 2 2 6 4" xfId="2040"/>
    <cellStyle name="Percent 3 2 2 2 6 4 2" xfId="3681"/>
    <cellStyle name="Percent 3 2 2 2 6 5" xfId="2352"/>
    <cellStyle name="Percent 3 2 2 2 6 5 2" xfId="4181"/>
    <cellStyle name="Percent 3 2 2 2 6 6" xfId="2627"/>
    <cellStyle name="Percent 3 2 2 3" xfId="184"/>
    <cellStyle name="Percent 3 2 2 3 2" xfId="401"/>
    <cellStyle name="Percent 3 2 2 3 2 2" xfId="729"/>
    <cellStyle name="Percent 3 2 2 3 3" xfId="498"/>
    <cellStyle name="Percent 3 2 2 3 3 2" xfId="995"/>
    <cellStyle name="Percent 3 2 2 3 3 2 2" xfId="1448"/>
    <cellStyle name="Percent 3 2 2 3 3 2 2 2" xfId="1957"/>
    <cellStyle name="Percent 3 2 2 3 3 2 2 2 2" xfId="3598"/>
    <cellStyle name="Percent 3 2 2 3 3 2 2 3" xfId="3094"/>
    <cellStyle name="Percent 3 2 2 3 3 2 3" xfId="1704"/>
    <cellStyle name="Percent 3 2 2 3 3 2 3 2" xfId="3345"/>
    <cellStyle name="Percent 3 2 2 3 3 2 4" xfId="2237"/>
    <cellStyle name="Percent 3 2 2 3 3 2 4 2" xfId="3878"/>
    <cellStyle name="Percent 3 2 2 3 3 2 5" xfId="2547"/>
    <cellStyle name="Percent 3 2 2 3 3 2 5 2" xfId="4182"/>
    <cellStyle name="Percent 3 2 2 3 3 2 6" xfId="2823"/>
    <cellStyle name="Percent 3 2 2 3 3 3" xfId="920"/>
    <cellStyle name="Percent 3 2 2 3 3 3 2" xfId="1373"/>
    <cellStyle name="Percent 3 2 2 3 3 3 2 2" xfId="1882"/>
    <cellStyle name="Percent 3 2 2 3 3 3 2 2 2" xfId="3523"/>
    <cellStyle name="Percent 3 2 2 3 3 3 2 3" xfId="3019"/>
    <cellStyle name="Percent 3 2 2 3 3 3 3" xfId="1629"/>
    <cellStyle name="Percent 3 2 2 3 3 3 3 2" xfId="3270"/>
    <cellStyle name="Percent 3 2 2 3 3 3 4" xfId="2162"/>
    <cellStyle name="Percent 3 2 2 3 3 3 4 2" xfId="3803"/>
    <cellStyle name="Percent 3 2 2 3 3 3 5" xfId="2472"/>
    <cellStyle name="Percent 3 2 2 3 3 3 5 2" xfId="4183"/>
    <cellStyle name="Percent 3 2 2 3 3 3 6" xfId="2748"/>
    <cellStyle name="Percent 3 2 2 3 3 4" xfId="766"/>
    <cellStyle name="Percent 3 2 2 3 3 4 2" xfId="1286"/>
    <cellStyle name="Percent 3 2 2 3 3 4 2 2" xfId="1795"/>
    <cellStyle name="Percent 3 2 2 3 3 4 2 2 2" xfId="3436"/>
    <cellStyle name="Percent 3 2 2 3 3 4 2 3" xfId="2932"/>
    <cellStyle name="Percent 3 2 2 3 3 4 3" xfId="1542"/>
    <cellStyle name="Percent 3 2 2 3 3 4 3 2" xfId="3183"/>
    <cellStyle name="Percent 3 2 2 3 3 4 4" xfId="2075"/>
    <cellStyle name="Percent 3 2 2 3 3 4 4 2" xfId="3716"/>
    <cellStyle name="Percent 3 2 2 3 3 4 5" xfId="2385"/>
    <cellStyle name="Percent 3 2 2 3 3 4 5 2" xfId="4184"/>
    <cellStyle name="Percent 3 2 2 3 3 4 6" xfId="2661"/>
    <cellStyle name="Percent 3 2 2 3 4" xfId="838"/>
    <cellStyle name="Percent 3 2 2 3 4 2" xfId="1318"/>
    <cellStyle name="Percent 3 2 2 3 4 2 2" xfId="1827"/>
    <cellStyle name="Percent 3 2 2 3 4 2 2 2" xfId="3468"/>
    <cellStyle name="Percent 3 2 2 3 4 2 3" xfId="2964"/>
    <cellStyle name="Percent 3 2 2 3 4 3" xfId="1574"/>
    <cellStyle name="Percent 3 2 2 3 4 3 2" xfId="3215"/>
    <cellStyle name="Percent 3 2 2 3 4 4" xfId="2107"/>
    <cellStyle name="Percent 3 2 2 3 4 4 2" xfId="3748"/>
    <cellStyle name="Percent 3 2 2 3 4 5" xfId="2417"/>
    <cellStyle name="Percent 3 2 2 3 4 5 2" xfId="4185"/>
    <cellStyle name="Percent 3 2 2 3 4 6" xfId="2693"/>
    <cellStyle name="Percent 3 2 2 3 5" xfId="951"/>
    <cellStyle name="Percent 3 2 2 3 5 2" xfId="1404"/>
    <cellStyle name="Percent 3 2 2 3 5 2 2" xfId="1913"/>
    <cellStyle name="Percent 3 2 2 3 5 2 2 2" xfId="3554"/>
    <cellStyle name="Percent 3 2 2 3 5 2 3" xfId="3050"/>
    <cellStyle name="Percent 3 2 2 3 5 3" xfId="1660"/>
    <cellStyle name="Percent 3 2 2 3 5 3 2" xfId="3301"/>
    <cellStyle name="Percent 3 2 2 3 5 4" xfId="2193"/>
    <cellStyle name="Percent 3 2 2 3 5 4 2" xfId="3834"/>
    <cellStyle name="Percent 3 2 2 3 5 5" xfId="2503"/>
    <cellStyle name="Percent 3 2 2 3 5 5 2" xfId="4186"/>
    <cellStyle name="Percent 3 2 2 3 5 6" xfId="2779"/>
    <cellStyle name="Percent 3 2 2 3 6" xfId="624"/>
    <cellStyle name="Percent 3 2 2 3 6 2" xfId="1242"/>
    <cellStyle name="Percent 3 2 2 3 6 2 2" xfId="1751"/>
    <cellStyle name="Percent 3 2 2 3 6 2 2 2" xfId="3392"/>
    <cellStyle name="Percent 3 2 2 3 6 2 3" xfId="2888"/>
    <cellStyle name="Percent 3 2 2 3 6 3" xfId="1498"/>
    <cellStyle name="Percent 3 2 2 3 6 3 2" xfId="3139"/>
    <cellStyle name="Percent 3 2 2 3 6 4" xfId="2028"/>
    <cellStyle name="Percent 3 2 2 3 6 4 2" xfId="3669"/>
    <cellStyle name="Percent 3 2 2 3 6 5" xfId="2340"/>
    <cellStyle name="Percent 3 2 2 3 6 5 2" xfId="4187"/>
    <cellStyle name="Percent 3 2 2 3 6 6" xfId="2616"/>
    <cellStyle name="Percent 3 2 2 4" xfId="399"/>
    <cellStyle name="Percent 3 2 2 4 2" xfId="727"/>
    <cellStyle name="Percent 3 2 2 5" xfId="496"/>
    <cellStyle name="Percent 3 2 2 5 2" xfId="981"/>
    <cellStyle name="Percent 3 2 2 5 2 2" xfId="1434"/>
    <cellStyle name="Percent 3 2 2 5 2 2 2" xfId="1943"/>
    <cellStyle name="Percent 3 2 2 5 2 2 2 2" xfId="3584"/>
    <cellStyle name="Percent 3 2 2 5 2 2 3" xfId="3080"/>
    <cellStyle name="Percent 3 2 2 5 2 3" xfId="1690"/>
    <cellStyle name="Percent 3 2 2 5 2 3 2" xfId="3331"/>
    <cellStyle name="Percent 3 2 2 5 2 4" xfId="2223"/>
    <cellStyle name="Percent 3 2 2 5 2 4 2" xfId="3864"/>
    <cellStyle name="Percent 3 2 2 5 2 5" xfId="2533"/>
    <cellStyle name="Percent 3 2 2 5 2 5 2" xfId="4188"/>
    <cellStyle name="Percent 3 2 2 5 2 6" xfId="2809"/>
    <cellStyle name="Percent 3 2 2 5 3" xfId="906"/>
    <cellStyle name="Percent 3 2 2 5 3 2" xfId="1359"/>
    <cellStyle name="Percent 3 2 2 5 3 2 2" xfId="1868"/>
    <cellStyle name="Percent 3 2 2 5 3 2 2 2" xfId="3509"/>
    <cellStyle name="Percent 3 2 2 5 3 2 3" xfId="3005"/>
    <cellStyle name="Percent 3 2 2 5 3 3" xfId="1615"/>
    <cellStyle name="Percent 3 2 2 5 3 3 2" xfId="3256"/>
    <cellStyle name="Percent 3 2 2 5 3 4" xfId="2148"/>
    <cellStyle name="Percent 3 2 2 5 3 4 2" xfId="3789"/>
    <cellStyle name="Percent 3 2 2 5 3 5" xfId="2458"/>
    <cellStyle name="Percent 3 2 2 5 3 5 2" xfId="4189"/>
    <cellStyle name="Percent 3 2 2 5 3 6" xfId="2734"/>
    <cellStyle name="Percent 3 2 2 5 4" xfId="752"/>
    <cellStyle name="Percent 3 2 2 5 4 2" xfId="1272"/>
    <cellStyle name="Percent 3 2 2 5 4 2 2" xfId="1781"/>
    <cellStyle name="Percent 3 2 2 5 4 2 2 2" xfId="3422"/>
    <cellStyle name="Percent 3 2 2 5 4 2 3" xfId="2918"/>
    <cellStyle name="Percent 3 2 2 5 4 3" xfId="1528"/>
    <cellStyle name="Percent 3 2 2 5 4 3 2" xfId="3169"/>
    <cellStyle name="Percent 3 2 2 5 4 4" xfId="2061"/>
    <cellStyle name="Percent 3 2 2 5 4 4 2" xfId="3702"/>
    <cellStyle name="Percent 3 2 2 5 4 5" xfId="2371"/>
    <cellStyle name="Percent 3 2 2 5 4 5 2" xfId="4190"/>
    <cellStyle name="Percent 3 2 2 5 4 6" xfId="2647"/>
    <cellStyle name="Percent 3 2 2 6" xfId="826"/>
    <cellStyle name="Percent 3 2 2 6 2" xfId="1306"/>
    <cellStyle name="Percent 3 2 2 6 2 2" xfId="1815"/>
    <cellStyle name="Percent 3 2 2 6 2 2 2" xfId="3456"/>
    <cellStyle name="Percent 3 2 2 6 2 3" xfId="2952"/>
    <cellStyle name="Percent 3 2 2 6 3" xfId="1562"/>
    <cellStyle name="Percent 3 2 2 6 3 2" xfId="3203"/>
    <cellStyle name="Percent 3 2 2 6 4" xfId="2095"/>
    <cellStyle name="Percent 3 2 2 6 4 2" xfId="3736"/>
    <cellStyle name="Percent 3 2 2 6 5" xfId="2405"/>
    <cellStyle name="Percent 3 2 2 6 5 2" xfId="4191"/>
    <cellStyle name="Percent 3 2 2 6 6" xfId="2681"/>
    <cellStyle name="Percent 3 2 2 7" xfId="939"/>
    <cellStyle name="Percent 3 2 2 7 2" xfId="1392"/>
    <cellStyle name="Percent 3 2 2 7 2 2" xfId="1901"/>
    <cellStyle name="Percent 3 2 2 7 2 2 2" xfId="3542"/>
    <cellStyle name="Percent 3 2 2 7 2 3" xfId="3038"/>
    <cellStyle name="Percent 3 2 2 7 3" xfId="1648"/>
    <cellStyle name="Percent 3 2 2 7 3 2" xfId="3289"/>
    <cellStyle name="Percent 3 2 2 7 4" xfId="2181"/>
    <cellStyle name="Percent 3 2 2 7 4 2" xfId="3822"/>
    <cellStyle name="Percent 3 2 2 7 5" xfId="2491"/>
    <cellStyle name="Percent 3 2 2 7 5 2" xfId="4192"/>
    <cellStyle name="Percent 3 2 2 7 6" xfId="2767"/>
    <cellStyle name="Percent 3 2 2 8" xfId="610"/>
    <cellStyle name="Percent 3 2 2 8 2" xfId="1230"/>
    <cellStyle name="Percent 3 2 2 8 2 2" xfId="1739"/>
    <cellStyle name="Percent 3 2 2 8 2 2 2" xfId="3380"/>
    <cellStyle name="Percent 3 2 2 8 2 3" xfId="2876"/>
    <cellStyle name="Percent 3 2 2 8 3" xfId="1486"/>
    <cellStyle name="Percent 3 2 2 8 3 2" xfId="3127"/>
    <cellStyle name="Percent 3 2 2 8 4" xfId="2016"/>
    <cellStyle name="Percent 3 2 2 8 4 2" xfId="3657"/>
    <cellStyle name="Percent 3 2 2 8 5" xfId="2328"/>
    <cellStyle name="Percent 3 2 2 8 5 2" xfId="4193"/>
    <cellStyle name="Percent 3 2 2 8 6" xfId="2604"/>
    <cellStyle name="Percent 3 2 3" xfId="185"/>
    <cellStyle name="Percent 3 2 3 2" xfId="402"/>
    <cellStyle name="Percent 3 2 3 2 2" xfId="730"/>
    <cellStyle name="Percent 3 2 3 3" xfId="499"/>
    <cellStyle name="Percent 3 2 3 3 2" xfId="993"/>
    <cellStyle name="Percent 3 2 3 3 2 2" xfId="1446"/>
    <cellStyle name="Percent 3 2 3 3 2 2 2" xfId="1955"/>
    <cellStyle name="Percent 3 2 3 3 2 2 2 2" xfId="3596"/>
    <cellStyle name="Percent 3 2 3 3 2 2 3" xfId="3092"/>
    <cellStyle name="Percent 3 2 3 3 2 3" xfId="1702"/>
    <cellStyle name="Percent 3 2 3 3 2 3 2" xfId="3343"/>
    <cellStyle name="Percent 3 2 3 3 2 4" xfId="2235"/>
    <cellStyle name="Percent 3 2 3 3 2 4 2" xfId="3876"/>
    <cellStyle name="Percent 3 2 3 3 2 5" xfId="2545"/>
    <cellStyle name="Percent 3 2 3 3 2 5 2" xfId="4194"/>
    <cellStyle name="Percent 3 2 3 3 2 6" xfId="2821"/>
    <cellStyle name="Percent 3 2 3 3 3" xfId="918"/>
    <cellStyle name="Percent 3 2 3 3 3 2" xfId="1371"/>
    <cellStyle name="Percent 3 2 3 3 3 2 2" xfId="1880"/>
    <cellStyle name="Percent 3 2 3 3 3 2 2 2" xfId="3521"/>
    <cellStyle name="Percent 3 2 3 3 3 2 3" xfId="3017"/>
    <cellStyle name="Percent 3 2 3 3 3 3" xfId="1627"/>
    <cellStyle name="Percent 3 2 3 3 3 3 2" xfId="3268"/>
    <cellStyle name="Percent 3 2 3 3 3 4" xfId="2160"/>
    <cellStyle name="Percent 3 2 3 3 3 4 2" xfId="3801"/>
    <cellStyle name="Percent 3 2 3 3 3 5" xfId="2470"/>
    <cellStyle name="Percent 3 2 3 3 3 5 2" xfId="4195"/>
    <cellStyle name="Percent 3 2 3 3 3 6" xfId="2746"/>
    <cellStyle name="Percent 3 2 3 3 4" xfId="764"/>
    <cellStyle name="Percent 3 2 3 3 4 2" xfId="1284"/>
    <cellStyle name="Percent 3 2 3 3 4 2 2" xfId="1793"/>
    <cellStyle name="Percent 3 2 3 3 4 2 2 2" xfId="3434"/>
    <cellStyle name="Percent 3 2 3 3 4 2 3" xfId="2930"/>
    <cellStyle name="Percent 3 2 3 3 4 3" xfId="1540"/>
    <cellStyle name="Percent 3 2 3 3 4 3 2" xfId="3181"/>
    <cellStyle name="Percent 3 2 3 3 4 4" xfId="2073"/>
    <cellStyle name="Percent 3 2 3 3 4 4 2" xfId="3714"/>
    <cellStyle name="Percent 3 2 3 3 4 5" xfId="2383"/>
    <cellStyle name="Percent 3 2 3 3 4 5 2" xfId="4196"/>
    <cellStyle name="Percent 3 2 3 3 4 6" xfId="2659"/>
    <cellStyle name="Percent 3 2 3 4" xfId="850"/>
    <cellStyle name="Percent 3 2 3 4 2" xfId="1329"/>
    <cellStyle name="Percent 3 2 3 4 2 2" xfId="1838"/>
    <cellStyle name="Percent 3 2 3 4 2 2 2" xfId="3479"/>
    <cellStyle name="Percent 3 2 3 4 2 3" xfId="2975"/>
    <cellStyle name="Percent 3 2 3 4 3" xfId="1585"/>
    <cellStyle name="Percent 3 2 3 4 3 2" xfId="3226"/>
    <cellStyle name="Percent 3 2 3 4 4" xfId="2118"/>
    <cellStyle name="Percent 3 2 3 4 4 2" xfId="3759"/>
    <cellStyle name="Percent 3 2 3 4 5" xfId="2428"/>
    <cellStyle name="Percent 3 2 3 4 5 2" xfId="4197"/>
    <cellStyle name="Percent 3 2 3 4 6" xfId="2704"/>
    <cellStyle name="Percent 3 2 3 5" xfId="961"/>
    <cellStyle name="Percent 3 2 3 5 2" xfId="1414"/>
    <cellStyle name="Percent 3 2 3 5 2 2" xfId="1923"/>
    <cellStyle name="Percent 3 2 3 5 2 2 2" xfId="3564"/>
    <cellStyle name="Percent 3 2 3 5 2 3" xfId="3060"/>
    <cellStyle name="Percent 3 2 3 5 3" xfId="1670"/>
    <cellStyle name="Percent 3 2 3 5 3 2" xfId="3311"/>
    <cellStyle name="Percent 3 2 3 5 4" xfId="2203"/>
    <cellStyle name="Percent 3 2 3 5 4 2" xfId="3844"/>
    <cellStyle name="Percent 3 2 3 5 5" xfId="2513"/>
    <cellStyle name="Percent 3 2 3 5 5 2" xfId="4198"/>
    <cellStyle name="Percent 3 2 3 5 6" xfId="2789"/>
    <cellStyle name="Percent 3 2 3 6" xfId="660"/>
    <cellStyle name="Percent 3 2 3 6 2" xfId="1252"/>
    <cellStyle name="Percent 3 2 3 6 2 2" xfId="1761"/>
    <cellStyle name="Percent 3 2 3 6 2 2 2" xfId="3402"/>
    <cellStyle name="Percent 3 2 3 6 2 3" xfId="2898"/>
    <cellStyle name="Percent 3 2 3 6 3" xfId="1508"/>
    <cellStyle name="Percent 3 2 3 6 3 2" xfId="3149"/>
    <cellStyle name="Percent 3 2 3 6 4" xfId="2039"/>
    <cellStyle name="Percent 3 2 3 6 4 2" xfId="3680"/>
    <cellStyle name="Percent 3 2 3 6 5" xfId="2351"/>
    <cellStyle name="Percent 3 2 3 6 5 2" xfId="4199"/>
    <cellStyle name="Percent 3 2 3 6 6" xfId="2626"/>
    <cellStyle name="Percent 3 2 4" xfId="186"/>
    <cellStyle name="Percent 3 2 4 2" xfId="403"/>
    <cellStyle name="Percent 3 2 4 2 2" xfId="731"/>
    <cellStyle name="Percent 3 2 4 3" xfId="500"/>
    <cellStyle name="Percent 3 2 4 3 2" xfId="988"/>
    <cellStyle name="Percent 3 2 4 3 2 2" xfId="1441"/>
    <cellStyle name="Percent 3 2 4 3 2 2 2" xfId="1950"/>
    <cellStyle name="Percent 3 2 4 3 2 2 2 2" xfId="3591"/>
    <cellStyle name="Percent 3 2 4 3 2 2 3" xfId="3087"/>
    <cellStyle name="Percent 3 2 4 3 2 3" xfId="1697"/>
    <cellStyle name="Percent 3 2 4 3 2 3 2" xfId="3338"/>
    <cellStyle name="Percent 3 2 4 3 2 4" xfId="2230"/>
    <cellStyle name="Percent 3 2 4 3 2 4 2" xfId="3871"/>
    <cellStyle name="Percent 3 2 4 3 2 5" xfId="2540"/>
    <cellStyle name="Percent 3 2 4 3 2 5 2" xfId="4200"/>
    <cellStyle name="Percent 3 2 4 3 2 6" xfId="2816"/>
    <cellStyle name="Percent 3 2 4 3 3" xfId="913"/>
    <cellStyle name="Percent 3 2 4 3 3 2" xfId="1366"/>
    <cellStyle name="Percent 3 2 4 3 3 2 2" xfId="1875"/>
    <cellStyle name="Percent 3 2 4 3 3 2 2 2" xfId="3516"/>
    <cellStyle name="Percent 3 2 4 3 3 2 3" xfId="3012"/>
    <cellStyle name="Percent 3 2 4 3 3 3" xfId="1622"/>
    <cellStyle name="Percent 3 2 4 3 3 3 2" xfId="3263"/>
    <cellStyle name="Percent 3 2 4 3 3 4" xfId="2155"/>
    <cellStyle name="Percent 3 2 4 3 3 4 2" xfId="3796"/>
    <cellStyle name="Percent 3 2 4 3 3 5" xfId="2465"/>
    <cellStyle name="Percent 3 2 4 3 3 5 2" xfId="4201"/>
    <cellStyle name="Percent 3 2 4 3 3 6" xfId="2741"/>
    <cellStyle name="Percent 3 2 4 3 4" xfId="759"/>
    <cellStyle name="Percent 3 2 4 3 4 2" xfId="1279"/>
    <cellStyle name="Percent 3 2 4 3 4 2 2" xfId="1788"/>
    <cellStyle name="Percent 3 2 4 3 4 2 2 2" xfId="3429"/>
    <cellStyle name="Percent 3 2 4 3 4 2 3" xfId="2925"/>
    <cellStyle name="Percent 3 2 4 3 4 3" xfId="1535"/>
    <cellStyle name="Percent 3 2 4 3 4 3 2" xfId="3176"/>
    <cellStyle name="Percent 3 2 4 3 4 4" xfId="2068"/>
    <cellStyle name="Percent 3 2 4 3 4 4 2" xfId="3709"/>
    <cellStyle name="Percent 3 2 4 3 4 5" xfId="2378"/>
    <cellStyle name="Percent 3 2 4 3 4 5 2" xfId="4202"/>
    <cellStyle name="Percent 3 2 4 3 4 6" xfId="2654"/>
    <cellStyle name="Percent 3 2 4 4" xfId="832"/>
    <cellStyle name="Percent 3 2 4 4 2" xfId="1312"/>
    <cellStyle name="Percent 3 2 4 4 2 2" xfId="1821"/>
    <cellStyle name="Percent 3 2 4 4 2 2 2" xfId="3462"/>
    <cellStyle name="Percent 3 2 4 4 2 3" xfId="2958"/>
    <cellStyle name="Percent 3 2 4 4 3" xfId="1568"/>
    <cellStyle name="Percent 3 2 4 4 3 2" xfId="3209"/>
    <cellStyle name="Percent 3 2 4 4 4" xfId="2101"/>
    <cellStyle name="Percent 3 2 4 4 4 2" xfId="3742"/>
    <cellStyle name="Percent 3 2 4 4 5" xfId="2411"/>
    <cellStyle name="Percent 3 2 4 4 5 2" xfId="4203"/>
    <cellStyle name="Percent 3 2 4 4 6" xfId="2687"/>
    <cellStyle name="Percent 3 2 4 5" xfId="945"/>
    <cellStyle name="Percent 3 2 4 5 2" xfId="1398"/>
    <cellStyle name="Percent 3 2 4 5 2 2" xfId="1907"/>
    <cellStyle name="Percent 3 2 4 5 2 2 2" xfId="3548"/>
    <cellStyle name="Percent 3 2 4 5 2 3" xfId="3044"/>
    <cellStyle name="Percent 3 2 4 5 3" xfId="1654"/>
    <cellStyle name="Percent 3 2 4 5 3 2" xfId="3295"/>
    <cellStyle name="Percent 3 2 4 5 4" xfId="2187"/>
    <cellStyle name="Percent 3 2 4 5 4 2" xfId="3828"/>
    <cellStyle name="Percent 3 2 4 5 5" xfId="2497"/>
    <cellStyle name="Percent 3 2 4 5 5 2" xfId="4204"/>
    <cellStyle name="Percent 3 2 4 5 6" xfId="2773"/>
    <cellStyle name="Percent 3 2 4 6" xfId="618"/>
    <cellStyle name="Percent 3 2 4 6 2" xfId="1236"/>
    <cellStyle name="Percent 3 2 4 6 2 2" xfId="1745"/>
    <cellStyle name="Percent 3 2 4 6 2 2 2" xfId="3386"/>
    <cellStyle name="Percent 3 2 4 6 2 3" xfId="2882"/>
    <cellStyle name="Percent 3 2 4 6 3" xfId="1492"/>
    <cellStyle name="Percent 3 2 4 6 3 2" xfId="3133"/>
    <cellStyle name="Percent 3 2 4 6 4" xfId="2022"/>
    <cellStyle name="Percent 3 2 4 6 4 2" xfId="3663"/>
    <cellStyle name="Percent 3 2 4 6 5" xfId="2334"/>
    <cellStyle name="Percent 3 2 4 6 5 2" xfId="4205"/>
    <cellStyle name="Percent 3 2 4 6 6" xfId="2610"/>
    <cellStyle name="Percent 3 2 5" xfId="302"/>
    <cellStyle name="Percent 3 2 5 2" xfId="726"/>
    <cellStyle name="Percent 3 2 6" xfId="398"/>
    <cellStyle name="Percent 3 2 6 2" xfId="984"/>
    <cellStyle name="Percent 3 2 6 2 2" xfId="1437"/>
    <cellStyle name="Percent 3 2 6 2 2 2" xfId="1946"/>
    <cellStyle name="Percent 3 2 6 2 2 2 2" xfId="3587"/>
    <cellStyle name="Percent 3 2 6 2 2 3" xfId="3083"/>
    <cellStyle name="Percent 3 2 6 2 3" xfId="1693"/>
    <cellStyle name="Percent 3 2 6 2 3 2" xfId="3334"/>
    <cellStyle name="Percent 3 2 6 2 4" xfId="2226"/>
    <cellStyle name="Percent 3 2 6 2 4 2" xfId="3867"/>
    <cellStyle name="Percent 3 2 6 2 5" xfId="2536"/>
    <cellStyle name="Percent 3 2 6 2 5 2" xfId="4206"/>
    <cellStyle name="Percent 3 2 6 2 6" xfId="2812"/>
    <cellStyle name="Percent 3 2 6 3" xfId="909"/>
    <cellStyle name="Percent 3 2 6 3 2" xfId="1362"/>
    <cellStyle name="Percent 3 2 6 3 2 2" xfId="1871"/>
    <cellStyle name="Percent 3 2 6 3 2 2 2" xfId="3512"/>
    <cellStyle name="Percent 3 2 6 3 2 3" xfId="3008"/>
    <cellStyle name="Percent 3 2 6 3 3" xfId="1618"/>
    <cellStyle name="Percent 3 2 6 3 3 2" xfId="3259"/>
    <cellStyle name="Percent 3 2 6 3 4" xfId="2151"/>
    <cellStyle name="Percent 3 2 6 3 4 2" xfId="3792"/>
    <cellStyle name="Percent 3 2 6 3 5" xfId="2461"/>
    <cellStyle name="Percent 3 2 6 3 5 2" xfId="4207"/>
    <cellStyle name="Percent 3 2 6 3 6" xfId="2737"/>
    <cellStyle name="Percent 3 2 6 4" xfId="755"/>
    <cellStyle name="Percent 3 2 6 4 2" xfId="1275"/>
    <cellStyle name="Percent 3 2 6 4 2 2" xfId="1784"/>
    <cellStyle name="Percent 3 2 6 4 2 2 2" xfId="3425"/>
    <cellStyle name="Percent 3 2 6 4 2 3" xfId="2921"/>
    <cellStyle name="Percent 3 2 6 4 3" xfId="1531"/>
    <cellStyle name="Percent 3 2 6 4 3 2" xfId="3172"/>
    <cellStyle name="Percent 3 2 6 4 4" xfId="2064"/>
    <cellStyle name="Percent 3 2 6 4 4 2" xfId="3705"/>
    <cellStyle name="Percent 3 2 6 4 5" xfId="2374"/>
    <cellStyle name="Percent 3 2 6 4 5 2" xfId="4208"/>
    <cellStyle name="Percent 3 2 6 4 6" xfId="2650"/>
    <cellStyle name="Percent 3 2 6 5" xfId="1149"/>
    <cellStyle name="Percent 3 2 7" xfId="495"/>
    <cellStyle name="Percent 3 2 7 2" xfId="819"/>
    <cellStyle name="Percent 3 2 7 2 2" xfId="1299"/>
    <cellStyle name="Percent 3 2 7 2 2 2" xfId="1808"/>
    <cellStyle name="Percent 3 2 7 2 2 2 2" xfId="3449"/>
    <cellStyle name="Percent 3 2 7 2 2 3" xfId="2945"/>
    <cellStyle name="Percent 3 2 7 2 3" xfId="1555"/>
    <cellStyle name="Percent 3 2 7 2 3 2" xfId="3196"/>
    <cellStyle name="Percent 3 2 7 2 4" xfId="2088"/>
    <cellStyle name="Percent 3 2 7 2 4 2" xfId="3729"/>
    <cellStyle name="Percent 3 2 7 2 5" xfId="2398"/>
    <cellStyle name="Percent 3 2 7 2 5 2" xfId="4209"/>
    <cellStyle name="Percent 3 2 7 2 6" xfId="2674"/>
    <cellStyle name="Percent 3 2 8" xfId="933"/>
    <cellStyle name="Percent 3 2 8 2" xfId="1386"/>
    <cellStyle name="Percent 3 2 8 2 2" xfId="1895"/>
    <cellStyle name="Percent 3 2 8 2 2 2" xfId="3536"/>
    <cellStyle name="Percent 3 2 8 2 3" xfId="3032"/>
    <cellStyle name="Percent 3 2 8 3" xfId="1642"/>
    <cellStyle name="Percent 3 2 8 3 2" xfId="3283"/>
    <cellStyle name="Percent 3 2 8 4" xfId="2175"/>
    <cellStyle name="Percent 3 2 8 4 2" xfId="3816"/>
    <cellStyle name="Percent 3 2 8 5" xfId="2485"/>
    <cellStyle name="Percent 3 2 8 5 2" xfId="4210"/>
    <cellStyle name="Percent 3 2 8 6" xfId="2761"/>
    <cellStyle name="Percent 3 2 9" xfId="602"/>
    <cellStyle name="Percent 3 2 9 2" xfId="1225"/>
    <cellStyle name="Percent 3 2 9 2 2" xfId="1734"/>
    <cellStyle name="Percent 3 2 9 2 2 2" xfId="3375"/>
    <cellStyle name="Percent 3 2 9 2 3" xfId="2871"/>
    <cellStyle name="Percent 3 2 9 3" xfId="1481"/>
    <cellStyle name="Percent 3 2 9 3 2" xfId="3122"/>
    <cellStyle name="Percent 3 2 9 4" xfId="2010"/>
    <cellStyle name="Percent 3 2 9 4 2" xfId="3651"/>
    <cellStyle name="Percent 3 2 9 5" xfId="2323"/>
    <cellStyle name="Percent 3 2 9 5 2" xfId="4211"/>
    <cellStyle name="Percent 3 2 9 6" xfId="2599"/>
    <cellStyle name="Percent 3 3" xfId="187"/>
    <cellStyle name="Percent 3 3 2" xfId="188"/>
    <cellStyle name="Percent 3 3 2 2" xfId="405"/>
    <cellStyle name="Percent 3 3 2 2 2" xfId="1118"/>
    <cellStyle name="Percent 3 3 2 3" xfId="502"/>
    <cellStyle name="Percent 3 3 3" xfId="189"/>
    <cellStyle name="Percent 3 3 3 2" xfId="406"/>
    <cellStyle name="Percent 3 3 3 2 2" xfId="1116"/>
    <cellStyle name="Percent 3 3 3 3" xfId="503"/>
    <cellStyle name="Percent 3 3 4" xfId="404"/>
    <cellStyle name="Percent 3 3 4 2" xfId="732"/>
    <cellStyle name="Percent 3 3 5" xfId="501"/>
    <cellStyle name="Percent 3 3 6" xfId="662"/>
    <cellStyle name="Percent 3 4" xfId="190"/>
    <cellStyle name="Percent 3 4 2" xfId="191"/>
    <cellStyle name="Percent 3 4 2 2" xfId="408"/>
    <cellStyle name="Percent 3 4 2 2 2" xfId="1143"/>
    <cellStyle name="Percent 3 4 2 3" xfId="505"/>
    <cellStyle name="Percent 3 4 3" xfId="192"/>
    <cellStyle name="Percent 3 4 3 2" xfId="409"/>
    <cellStyle name="Percent 3 4 3 2 2" xfId="1120"/>
    <cellStyle name="Percent 3 4 3 3" xfId="506"/>
    <cellStyle name="Percent 3 4 4" xfId="407"/>
    <cellStyle name="Percent 3 4 4 2" xfId="1161"/>
    <cellStyle name="Percent 3 4 5" xfId="504"/>
    <cellStyle name="Percent 3 5" xfId="193"/>
    <cellStyle name="Percent 3 5 2" xfId="410"/>
    <cellStyle name="Percent 3 5 2 2" xfId="1160"/>
    <cellStyle name="Percent 3 5 3" xfId="507"/>
    <cellStyle name="Percent 3 6" xfId="194"/>
    <cellStyle name="Percent 3 6 2" xfId="411"/>
    <cellStyle name="Percent 3 6 2 2" xfId="1167"/>
    <cellStyle name="Percent 3 6 3" xfId="508"/>
    <cellStyle name="Percent 3 7" xfId="286"/>
    <cellStyle name="Percent 3 7 2" xfId="725"/>
    <cellStyle name="Percent 3 8" xfId="397"/>
    <cellStyle name="Percent 3 8 2" xfId="1132"/>
    <cellStyle name="Percent 3 9" xfId="494"/>
    <cellStyle name="Percent 4" xfId="195"/>
    <cellStyle name="Percent 4 2" xfId="196"/>
    <cellStyle name="Percent 4 2 2" xfId="306"/>
    <cellStyle name="Percent 4 2 2 2" xfId="734"/>
    <cellStyle name="Percent 4 2 3" xfId="413"/>
    <cellStyle name="Percent 4 2 3 2" xfId="1163"/>
    <cellStyle name="Percent 4 2 4" xfId="510"/>
    <cellStyle name="Percent 4 3" xfId="294"/>
    <cellStyle name="Percent 4 3 2" xfId="733"/>
    <cellStyle name="Percent 4 4" xfId="290"/>
    <cellStyle name="Percent 4 5" xfId="412"/>
    <cellStyle name="Percent 4 5 2" xfId="1115"/>
    <cellStyle name="Percent 4 6" xfId="509"/>
    <cellStyle name="Percent 5" xfId="300"/>
    <cellStyle name="Percent 5 2" xfId="534"/>
    <cellStyle name="Percent 5 2 2" xfId="663"/>
    <cellStyle name="Percent 5 3" xfId="535"/>
    <cellStyle name="Percent 5 3 2" xfId="664"/>
    <cellStyle name="Percent 5 4" xfId="863"/>
    <cellStyle name="Percent 5 5" xfId="2254"/>
    <cellStyle name="Percent 5 6" xfId="2274"/>
    <cellStyle name="Percent 6" xfId="284"/>
    <cellStyle name="Percent 6 2" xfId="666"/>
    <cellStyle name="Percent 6 3" xfId="665"/>
    <cellStyle name="Percent 7" xfId="309"/>
    <cellStyle name="Percent 8" xfId="316"/>
    <cellStyle name="Percent 8 2" xfId="675"/>
    <cellStyle name="Percent 8 3" xfId="1214"/>
    <cellStyle name="Percent 8 3 2" xfId="1726"/>
    <cellStyle name="Percent 8 3 2 2" xfId="3367"/>
    <cellStyle name="Percent 8 3 3" xfId="2863"/>
    <cellStyle name="Percent 8 4" xfId="1473"/>
    <cellStyle name="Percent 8 4 2" xfId="3114"/>
    <cellStyle name="Percent 8 5" xfId="1992"/>
    <cellStyle name="Percent 8 5 2" xfId="3633"/>
    <cellStyle name="Percent 8 6" xfId="2311"/>
    <cellStyle name="Percent 8 6 2" xfId="4212"/>
    <cellStyle name="Percent 8 7" xfId="2591"/>
    <cellStyle name="Percent 9" xfId="856"/>
    <cellStyle name="Percent 9 2" xfId="1335"/>
    <cellStyle name="Percent 9 2 2" xfId="1844"/>
    <cellStyle name="Percent 9 2 2 2" xfId="3485"/>
    <cellStyle name="Percent 9 2 3" xfId="2981"/>
    <cellStyle name="Percent 9 3" xfId="1591"/>
    <cellStyle name="Percent 9 3 2" xfId="3232"/>
    <cellStyle name="Percent 9 4" xfId="2124"/>
    <cellStyle name="Percent 9 4 2" xfId="3765"/>
    <cellStyle name="Percent 9 5" xfId="2434"/>
    <cellStyle name="Percent 9 5 2" xfId="4213"/>
    <cellStyle name="Percent 9 6" xfId="2710"/>
    <cellStyle name="Regular" xfId="197"/>
    <cellStyle name="SAPBEXaggData" xfId="230"/>
    <cellStyle name="SAPBEXaggDataEmph" xfId="231"/>
    <cellStyle name="SAPBEXaggItem" xfId="232"/>
    <cellStyle name="SAPBEXaggItemX" xfId="233"/>
    <cellStyle name="SAPBEXchaText" xfId="234"/>
    <cellStyle name="SAPBEXexcBad7" xfId="235"/>
    <cellStyle name="SAPBEXexcBad8" xfId="236"/>
    <cellStyle name="SAPBEXexcBad9" xfId="237"/>
    <cellStyle name="SAPBEXexcCritical4" xfId="238"/>
    <cellStyle name="SAPBEXexcCritical5" xfId="239"/>
    <cellStyle name="SAPBEXexcCritical6" xfId="240"/>
    <cellStyle name="SAPBEXexcGood1" xfId="241"/>
    <cellStyle name="SAPBEXexcGood2" xfId="242"/>
    <cellStyle name="SAPBEXexcGood3" xfId="243"/>
    <cellStyle name="SAPBEXfilterDrill" xfId="244"/>
    <cellStyle name="SAPBEXfilterItem" xfId="245"/>
    <cellStyle name="SAPBEXfilterText" xfId="246"/>
    <cellStyle name="SAPBEXformats" xfId="247"/>
    <cellStyle name="SAPBEXheaderItem" xfId="248"/>
    <cellStyle name="SAPBEXheaderText" xfId="249"/>
    <cellStyle name="SAPBEXHLevel0" xfId="250"/>
    <cellStyle name="SAPBEXHLevel0X" xfId="251"/>
    <cellStyle name="SAPBEXHLevel1" xfId="252"/>
    <cellStyle name="SAPBEXHLevel1X" xfId="253"/>
    <cellStyle name="SAPBEXHLevel2" xfId="254"/>
    <cellStyle name="SAPBEXHLevel2 2" xfId="255"/>
    <cellStyle name="SAPBEXHLevel2 3" xfId="256"/>
    <cellStyle name="SAPBEXHLevel2 4" xfId="273"/>
    <cellStyle name="SAPBEXHLevel2 5" xfId="274"/>
    <cellStyle name="SAPBEXHLevel2X" xfId="257"/>
    <cellStyle name="SAPBEXHLevel3" xfId="258"/>
    <cellStyle name="SAPBEXHLevel3X" xfId="259"/>
    <cellStyle name="SAPBEXresData" xfId="260"/>
    <cellStyle name="SAPBEXresDataEmph" xfId="261"/>
    <cellStyle name="SAPBEXresItem" xfId="262"/>
    <cellStyle name="SAPBEXresItemX" xfId="263"/>
    <cellStyle name="SAPBEXstdData" xfId="264"/>
    <cellStyle name="SAPBEXstdDataEmph" xfId="265"/>
    <cellStyle name="SAPBEXstdItem" xfId="266"/>
    <cellStyle name="SAPBEXstdItemX" xfId="267"/>
    <cellStyle name="SAPBEXtitle" xfId="268"/>
    <cellStyle name="SAPBEXundefined" xfId="269"/>
    <cellStyle name="Style 1" xfId="198"/>
    <cellStyle name="Style 1 2" xfId="199"/>
    <cellStyle name="table lookup" xfId="200"/>
    <cellStyle name="table lookup 2" xfId="201"/>
    <cellStyle name="table lookup_Ocotillo" xfId="202"/>
    <cellStyle name="Test" xfId="203"/>
    <cellStyle name="Test 2" xfId="204"/>
    <cellStyle name="Test 2 2" xfId="205"/>
    <cellStyle name="Test 2 2 2" xfId="206"/>
    <cellStyle name="Test 2 2 2 2" xfId="207"/>
    <cellStyle name="Test 2 2 3" xfId="208"/>
    <cellStyle name="Test 2 3" xfId="209"/>
    <cellStyle name="Test 2 3 2" xfId="210"/>
    <cellStyle name="Test 2 3 2 2" xfId="211"/>
    <cellStyle name="Test 2 3 3" xfId="212"/>
    <cellStyle name="Test 2 4" xfId="213"/>
    <cellStyle name="Test 3" xfId="214"/>
    <cellStyle name="Test 3 2" xfId="215"/>
    <cellStyle name="Test 3 2 2" xfId="216"/>
    <cellStyle name="Test 3 3" xfId="217"/>
    <cellStyle name="Test 4" xfId="218"/>
    <cellStyle name="標準_HB_diagram-HHH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A\Dismantlement\2012%20Dismantlement%20Study\Inflation%20Rates%20+%20Monthly%20Accr\2012%20Monthly%20Accrual%20(Updated)%2010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4"/>
  <sheetViews>
    <sheetView tabSelected="1" zoomScaleNormal="100" zoomScalePageLayoutView="85" workbookViewId="0">
      <selection activeCell="A3" sqref="A3"/>
    </sheetView>
  </sheetViews>
  <sheetFormatPr defaultRowHeight="14.4"/>
  <cols>
    <col min="2" max="2" width="16.44140625" customWidth="1"/>
    <col min="3" max="3" width="18.6640625" customWidth="1"/>
    <col min="4" max="4" width="15.6640625" bestFit="1" customWidth="1"/>
    <col min="5" max="5" width="15.5546875" customWidth="1"/>
    <col min="6" max="6" width="17.6640625" customWidth="1"/>
    <col min="7" max="7" width="15" customWidth="1"/>
    <col min="8" max="8" width="14.5546875" customWidth="1"/>
  </cols>
  <sheetData>
    <row r="1" spans="1:8" s="271" customFormat="1">
      <c r="A1" s="271" t="s">
        <v>178</v>
      </c>
    </row>
    <row r="2" spans="1:8" s="271" customFormat="1">
      <c r="A2" s="271" t="s">
        <v>179</v>
      </c>
    </row>
    <row r="3" spans="1:8" s="271" customFormat="1"/>
    <row r="4" spans="1:8" s="271" customFormat="1"/>
    <row r="5" spans="1:8" s="271" customFormat="1"/>
    <row r="6" spans="1:8" s="271" customFormat="1"/>
    <row r="7" spans="1:8" ht="48" customHeight="1">
      <c r="B7" s="229"/>
      <c r="C7" s="229"/>
      <c r="D7" s="229"/>
      <c r="E7" s="229"/>
      <c r="F7" s="229"/>
      <c r="G7" s="229"/>
    </row>
    <row r="8" spans="1:8" ht="31.2">
      <c r="A8" s="14"/>
      <c r="B8" s="230" t="s">
        <v>115</v>
      </c>
      <c r="C8" s="230" t="s">
        <v>49</v>
      </c>
      <c r="D8" s="230" t="s">
        <v>177</v>
      </c>
      <c r="E8" s="230" t="s">
        <v>105</v>
      </c>
      <c r="F8" s="230" t="s">
        <v>108</v>
      </c>
      <c r="G8" s="15" t="s">
        <v>116</v>
      </c>
      <c r="H8" s="16" t="s">
        <v>48</v>
      </c>
    </row>
    <row r="9" spans="1:8">
      <c r="A9" s="17" t="s">
        <v>2</v>
      </c>
      <c r="B9" s="231">
        <v>453816</v>
      </c>
      <c r="C9" s="231">
        <v>0</v>
      </c>
      <c r="D9" s="231">
        <v>0</v>
      </c>
      <c r="E9" s="232">
        <v>0</v>
      </c>
      <c r="F9" s="232">
        <v>339785.99</v>
      </c>
      <c r="G9" s="233">
        <f>SUM(B9:F9)</f>
        <v>793601.99</v>
      </c>
      <c r="H9" s="208">
        <f>G9-B9</f>
        <v>339785.99</v>
      </c>
    </row>
    <row r="10" spans="1:8">
      <c r="A10" s="17" t="s">
        <v>3</v>
      </c>
      <c r="B10" s="234">
        <v>9711696</v>
      </c>
      <c r="C10" s="234">
        <v>-3258085.21</v>
      </c>
      <c r="D10" s="234">
        <v>1130062.5</v>
      </c>
      <c r="E10" s="235">
        <v>2736264.3930849377</v>
      </c>
      <c r="F10" s="235">
        <v>2384534.4751734799</v>
      </c>
      <c r="G10" s="236">
        <f t="shared" ref="G10:G11" si="0">SUM(B10:F10)</f>
        <v>12704472.158258419</v>
      </c>
      <c r="H10" s="61">
        <f>G10-B10</f>
        <v>2992776.1582584195</v>
      </c>
    </row>
    <row r="11" spans="1:8">
      <c r="A11" s="17" t="s">
        <v>1</v>
      </c>
      <c r="B11" s="234">
        <v>8302874.5700000003</v>
      </c>
      <c r="C11" s="234">
        <v>-769136.30999999994</v>
      </c>
      <c r="D11" s="234">
        <v>3932511.7140537202</v>
      </c>
      <c r="E11" s="235">
        <v>1630899.9262309074</v>
      </c>
      <c r="F11" s="235">
        <v>-414005.85317936819</v>
      </c>
      <c r="G11" s="236">
        <f t="shared" si="0"/>
        <v>12683144.04710526</v>
      </c>
      <c r="H11" s="61">
        <f>G11-B11</f>
        <v>4380269.4771052599</v>
      </c>
    </row>
    <row r="12" spans="1:8" ht="15" thickBot="1">
      <c r="A12" s="14"/>
      <c r="B12" s="207">
        <f>SUM(B9:B11)</f>
        <v>18468386.57</v>
      </c>
      <c r="C12" s="207">
        <f t="shared" ref="C12" si="1">SUM(C9:C11)</f>
        <v>-4027221.52</v>
      </c>
      <c r="D12" s="207">
        <f>SUM(D9:D11)</f>
        <v>5062574.2140537202</v>
      </c>
      <c r="E12" s="207">
        <f>SUM(E9:E11)</f>
        <v>4367164.3193158451</v>
      </c>
      <c r="F12" s="207">
        <f>SUM(F9:F11)</f>
        <v>2310314.6119941119</v>
      </c>
      <c r="G12" s="207">
        <f t="shared" ref="G12:H12" si="2">SUM(G9:G11)</f>
        <v>26181218.195363678</v>
      </c>
      <c r="H12" s="207">
        <f t="shared" si="2"/>
        <v>7712831.6253636796</v>
      </c>
    </row>
    <row r="13" spans="1:8" s="91" customFormat="1" ht="15" thickTop="1">
      <c r="A13" s="14"/>
      <c r="B13" s="203"/>
      <c r="C13" s="203"/>
      <c r="D13" s="203"/>
      <c r="E13" s="203"/>
      <c r="F13" s="203"/>
      <c r="G13" s="203"/>
      <c r="H13" s="203"/>
    </row>
    <row r="14" spans="1:8">
      <c r="A14" s="6" t="s">
        <v>34</v>
      </c>
      <c r="B14" s="18"/>
      <c r="C14" s="19"/>
      <c r="D14" s="18"/>
      <c r="E14" s="18"/>
      <c r="F14" s="18"/>
      <c r="G14" s="18"/>
      <c r="H14" s="18"/>
    </row>
    <row r="15" spans="1:8" ht="16.2">
      <c r="A15" s="92" t="s">
        <v>106</v>
      </c>
      <c r="B15" s="12"/>
      <c r="C15" s="12"/>
      <c r="D15" s="12"/>
      <c r="E15" s="12"/>
      <c r="F15" s="13"/>
      <c r="G15" s="12"/>
      <c r="H15" s="12"/>
    </row>
    <row r="16" spans="1:8" ht="16.2">
      <c r="A16" s="12" t="s">
        <v>121</v>
      </c>
      <c r="B16" s="12"/>
      <c r="C16" s="12"/>
      <c r="D16" s="12"/>
      <c r="E16" s="12"/>
      <c r="F16" s="12"/>
      <c r="G16" s="12"/>
      <c r="H16" s="12"/>
    </row>
    <row r="17" spans="1:8" ht="16.2">
      <c r="A17" s="12" t="s">
        <v>122</v>
      </c>
    </row>
    <row r="18" spans="1:8">
      <c r="F18" s="91"/>
    </row>
    <row r="19" spans="1:8">
      <c r="A19" s="249" t="s">
        <v>47</v>
      </c>
      <c r="B19" s="250">
        <f>B12-' (S3)'!C59</f>
        <v>0</v>
      </c>
      <c r="C19" s="251"/>
      <c r="D19" s="251"/>
      <c r="E19" s="251"/>
      <c r="F19" s="251"/>
      <c r="G19" s="250">
        <f>G12-' (S6)'!T98</f>
        <v>-7.092130184173584E-2</v>
      </c>
      <c r="H19" s="250">
        <f>H12-' (S3)'!E59</f>
        <v>-7.134631834924221E-2</v>
      </c>
    </row>
    <row r="20" spans="1:8">
      <c r="F20" s="91"/>
    </row>
    <row r="21" spans="1:8">
      <c r="F21" s="91"/>
    </row>
    <row r="22" spans="1:8">
      <c r="F22" s="91"/>
    </row>
    <row r="23" spans="1:8">
      <c r="F23" s="91"/>
    </row>
    <row r="24" spans="1:8">
      <c r="F24" s="91"/>
    </row>
  </sheetData>
  <pageMargins left="0.75" right="0.7" top="1.4964999999999999" bottom="0.75" header="1.0044999999999999" footer="0.3"/>
  <pageSetup scale="73" orientation="portrait" horizontalDpi="1200" verticalDpi="1200" r:id="rId1"/>
  <headerFooter scaleWithDoc="0">
    <oddHeader>&amp;L&amp;"Times New Roman,Bold"&amp;14Section 2&amp;"Times New Roman,Regular"&amp;11
&amp;"Times New Roman,Italic"&amp;12Drivers of Change in Dismantlement Accrual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3"/>
  <sheetViews>
    <sheetView zoomScaleNormal="100" workbookViewId="0">
      <selection activeCell="A2" sqref="A2"/>
    </sheetView>
  </sheetViews>
  <sheetFormatPr defaultColWidth="8.88671875" defaultRowHeight="13.8"/>
  <cols>
    <col min="1" max="1" width="8.88671875" style="1"/>
    <col min="2" max="2" width="32.33203125" style="1" customWidth="1"/>
    <col min="3" max="3" width="29" style="1" customWidth="1"/>
    <col min="4" max="5" width="22.5546875" style="1" customWidth="1"/>
    <col min="6" max="6" width="8.88671875" style="1"/>
    <col min="7" max="7" width="14.6640625" style="1" customWidth="1"/>
    <col min="8" max="16384" width="8.88671875" style="1"/>
  </cols>
  <sheetData>
    <row r="1" spans="1:5" s="6" customFormat="1">
      <c r="A1" s="6" t="s">
        <v>180</v>
      </c>
    </row>
    <row r="2" spans="1:5" s="6" customFormat="1">
      <c r="A2" s="6" t="s">
        <v>179</v>
      </c>
    </row>
    <row r="3" spans="1:5" s="6" customFormat="1"/>
    <row r="4" spans="1:5" s="6" customFormat="1"/>
    <row r="5" spans="1:5" s="6" customFormat="1"/>
    <row r="6" spans="1:5" s="6" customFormat="1"/>
    <row r="7" spans="1:5">
      <c r="E7" s="2"/>
    </row>
    <row r="8" spans="1:5">
      <c r="E8" s="9" t="s">
        <v>109</v>
      </c>
    </row>
    <row r="9" spans="1:5">
      <c r="C9" s="10" t="s">
        <v>22</v>
      </c>
      <c r="D9" s="10" t="s">
        <v>25</v>
      </c>
      <c r="E9" s="9" t="s">
        <v>27</v>
      </c>
    </row>
    <row r="10" spans="1:5">
      <c r="A10" s="3" t="s">
        <v>20</v>
      </c>
      <c r="C10" s="10" t="s">
        <v>23</v>
      </c>
      <c r="D10" s="10" t="s">
        <v>24</v>
      </c>
      <c r="E10" s="2" t="s">
        <v>28</v>
      </c>
    </row>
    <row r="11" spans="1:5">
      <c r="A11" s="4" t="s">
        <v>21</v>
      </c>
      <c r="B11" s="11" t="s">
        <v>7</v>
      </c>
      <c r="C11" s="11" t="s">
        <v>24</v>
      </c>
      <c r="D11" s="11" t="s">
        <v>26</v>
      </c>
      <c r="E11" s="5" t="s">
        <v>29</v>
      </c>
    </row>
    <row r="12" spans="1:5">
      <c r="A12" s="3"/>
      <c r="D12" s="240"/>
    </row>
    <row r="13" spans="1:5" ht="16.8">
      <c r="A13" s="3">
        <v>1</v>
      </c>
      <c r="B13" s="1" t="s">
        <v>37</v>
      </c>
      <c r="C13" s="204">
        <v>0</v>
      </c>
      <c r="D13" s="238">
        <v>380368.93</v>
      </c>
      <c r="E13" s="204">
        <f>D13-C13</f>
        <v>380368.93</v>
      </c>
    </row>
    <row r="14" spans="1:5">
      <c r="A14" s="3">
        <v>2</v>
      </c>
      <c r="C14" s="61"/>
      <c r="D14" s="235"/>
      <c r="E14" s="61"/>
    </row>
    <row r="15" spans="1:5" ht="16.8">
      <c r="A15" s="3">
        <v>3</v>
      </c>
      <c r="B15" s="1" t="s">
        <v>38</v>
      </c>
      <c r="C15" s="61">
        <v>252202.96999999997</v>
      </c>
      <c r="D15" s="235">
        <v>826866.43</v>
      </c>
      <c r="E15" s="61">
        <f t="shared" ref="E15:E57" si="0">D15-C15</f>
        <v>574663.46000000008</v>
      </c>
    </row>
    <row r="16" spans="1:5">
      <c r="A16" s="3">
        <v>4</v>
      </c>
      <c r="C16" s="61"/>
      <c r="D16" s="235"/>
      <c r="E16" s="61"/>
    </row>
    <row r="17" spans="1:5" ht="16.8">
      <c r="A17" s="3">
        <v>5</v>
      </c>
      <c r="B17" s="1" t="s">
        <v>39</v>
      </c>
      <c r="C17" s="61">
        <v>0</v>
      </c>
      <c r="D17" s="235">
        <v>1130062.5</v>
      </c>
      <c r="E17" s="61">
        <f t="shared" si="0"/>
        <v>1130062.5</v>
      </c>
    </row>
    <row r="18" spans="1:5">
      <c r="A18" s="3">
        <v>6</v>
      </c>
      <c r="C18" s="61"/>
      <c r="D18" s="61"/>
      <c r="E18" s="61"/>
    </row>
    <row r="19" spans="1:5" ht="16.8">
      <c r="A19" s="3">
        <v>7</v>
      </c>
      <c r="B19" s="1" t="s">
        <v>40</v>
      </c>
      <c r="C19" s="61">
        <v>0</v>
      </c>
      <c r="D19" s="235">
        <v>380368.93</v>
      </c>
      <c r="E19" s="61">
        <f t="shared" si="0"/>
        <v>380368.93</v>
      </c>
    </row>
    <row r="20" spans="1:5">
      <c r="A20" s="3">
        <v>8</v>
      </c>
      <c r="C20" s="61"/>
      <c r="D20" s="61"/>
      <c r="E20" s="61"/>
    </row>
    <row r="21" spans="1:5" ht="16.8">
      <c r="A21" s="3">
        <v>9</v>
      </c>
      <c r="B21" s="1" t="s">
        <v>111</v>
      </c>
      <c r="C21" s="61">
        <v>333801.20999999996</v>
      </c>
      <c r="D21" s="235">
        <v>0</v>
      </c>
      <c r="E21" s="61">
        <f t="shared" si="0"/>
        <v>-333801.20999999996</v>
      </c>
    </row>
    <row r="22" spans="1:5">
      <c r="A22" s="3">
        <v>10</v>
      </c>
      <c r="C22" s="61"/>
      <c r="D22" s="61"/>
      <c r="E22" s="61"/>
    </row>
    <row r="23" spans="1:5">
      <c r="A23" s="3">
        <v>11</v>
      </c>
      <c r="B23" s="1" t="s">
        <v>30</v>
      </c>
      <c r="C23" s="61">
        <v>72712.100000000006</v>
      </c>
      <c r="D23" s="235">
        <v>146240.88</v>
      </c>
      <c r="E23" s="61">
        <f t="shared" si="0"/>
        <v>73528.78</v>
      </c>
    </row>
    <row r="24" spans="1:5">
      <c r="A24" s="3">
        <v>12</v>
      </c>
      <c r="C24" s="61"/>
      <c r="D24" s="61"/>
      <c r="E24" s="61"/>
    </row>
    <row r="25" spans="1:5">
      <c r="A25" s="3">
        <v>13</v>
      </c>
      <c r="B25" s="1" t="s">
        <v>92</v>
      </c>
      <c r="C25" s="61">
        <v>1317305.3900000001</v>
      </c>
      <c r="D25" s="235">
        <v>1488097.6592529675</v>
      </c>
      <c r="E25" s="61">
        <f t="shared" si="0"/>
        <v>170792.26925296732</v>
      </c>
    </row>
    <row r="26" spans="1:5">
      <c r="A26" s="3">
        <v>14</v>
      </c>
      <c r="C26" s="61"/>
      <c r="D26" s="61"/>
      <c r="E26" s="61"/>
    </row>
    <row r="27" spans="1:5">
      <c r="A27" s="3">
        <v>15</v>
      </c>
      <c r="B27" s="1" t="s">
        <v>31</v>
      </c>
      <c r="C27" s="61">
        <v>1251191.0599999998</v>
      </c>
      <c r="D27" s="235">
        <v>2261757.2980088415</v>
      </c>
      <c r="E27" s="61">
        <f t="shared" si="0"/>
        <v>1010566.2380088416</v>
      </c>
    </row>
    <row r="28" spans="1:5">
      <c r="A28" s="3">
        <v>16</v>
      </c>
      <c r="C28" s="61"/>
      <c r="D28" s="61"/>
      <c r="E28" s="61"/>
    </row>
    <row r="29" spans="1:5">
      <c r="A29" s="3">
        <v>17</v>
      </c>
      <c r="B29" s="1" t="s">
        <v>9</v>
      </c>
      <c r="C29" s="61">
        <v>2559414.5599999996</v>
      </c>
      <c r="D29" s="235">
        <v>3125649.34</v>
      </c>
      <c r="E29" s="61">
        <f t="shared" si="0"/>
        <v>566234.78000000026</v>
      </c>
    </row>
    <row r="30" spans="1:5">
      <c r="A30" s="3">
        <v>18</v>
      </c>
      <c r="C30" s="61"/>
      <c r="D30" s="61"/>
      <c r="E30" s="61"/>
    </row>
    <row r="31" spans="1:5" ht="16.8">
      <c r="A31" s="3">
        <v>19</v>
      </c>
      <c r="B31" s="1" t="s">
        <v>41</v>
      </c>
      <c r="C31" s="61">
        <v>0</v>
      </c>
      <c r="D31" s="235">
        <v>380368.93</v>
      </c>
      <c r="E31" s="61">
        <f t="shared" si="0"/>
        <v>380368.93</v>
      </c>
    </row>
    <row r="32" spans="1:5">
      <c r="A32" s="3">
        <v>20</v>
      </c>
      <c r="C32" s="61"/>
      <c r="D32" s="61"/>
      <c r="E32" s="61"/>
    </row>
    <row r="33" spans="1:5">
      <c r="A33" s="3">
        <v>21</v>
      </c>
      <c r="B33" s="1" t="s">
        <v>10</v>
      </c>
      <c r="C33" s="61">
        <v>2533097.58</v>
      </c>
      <c r="D33" s="235">
        <v>3614147.89</v>
      </c>
      <c r="E33" s="61">
        <f t="shared" si="0"/>
        <v>1081050.31</v>
      </c>
    </row>
    <row r="34" spans="1:5">
      <c r="A34" s="3">
        <v>22</v>
      </c>
      <c r="C34" s="61"/>
      <c r="D34" s="61"/>
      <c r="E34" s="61"/>
    </row>
    <row r="35" spans="1:5">
      <c r="A35" s="3">
        <v>23</v>
      </c>
      <c r="B35" s="1" t="s">
        <v>4</v>
      </c>
      <c r="C35" s="61">
        <v>346159.96</v>
      </c>
      <c r="D35" s="235">
        <v>594661.81000000006</v>
      </c>
      <c r="E35" s="61">
        <f t="shared" si="0"/>
        <v>248501.85000000003</v>
      </c>
    </row>
    <row r="36" spans="1:5">
      <c r="A36" s="3">
        <v>24</v>
      </c>
      <c r="C36" s="61"/>
      <c r="D36" s="61"/>
      <c r="E36" s="61"/>
    </row>
    <row r="37" spans="1:5" ht="16.8">
      <c r="A37" s="3">
        <v>25</v>
      </c>
      <c r="B37" s="1" t="s">
        <v>42</v>
      </c>
      <c r="C37" s="61">
        <v>0</v>
      </c>
      <c r="D37" s="235">
        <v>312959.90999999997</v>
      </c>
      <c r="E37" s="61">
        <f t="shared" si="0"/>
        <v>312959.90999999997</v>
      </c>
    </row>
    <row r="38" spans="1:5">
      <c r="A38" s="3">
        <v>26</v>
      </c>
      <c r="C38" s="61"/>
      <c r="D38" s="61"/>
      <c r="E38" s="61"/>
    </row>
    <row r="39" spans="1:5" ht="16.8">
      <c r="A39" s="3">
        <v>27</v>
      </c>
      <c r="B39" s="1" t="s">
        <v>43</v>
      </c>
      <c r="C39" s="61">
        <v>2802360.0100000002</v>
      </c>
      <c r="D39" s="235">
        <v>1058638.71</v>
      </c>
      <c r="E39" s="61">
        <f t="shared" si="0"/>
        <v>-1743721.3000000003</v>
      </c>
    </row>
    <row r="40" spans="1:5">
      <c r="A40" s="3">
        <v>28</v>
      </c>
      <c r="C40" s="61"/>
      <c r="D40" s="61"/>
      <c r="E40" s="61"/>
    </row>
    <row r="41" spans="1:5" ht="16.8">
      <c r="A41" s="3">
        <v>29</v>
      </c>
      <c r="B41" s="1" t="s">
        <v>112</v>
      </c>
      <c r="C41" s="61">
        <v>405297.29</v>
      </c>
      <c r="D41" s="235">
        <v>0</v>
      </c>
      <c r="E41" s="61">
        <f t="shared" si="0"/>
        <v>-405297.29</v>
      </c>
    </row>
    <row r="42" spans="1:5">
      <c r="A42" s="3">
        <v>30</v>
      </c>
      <c r="C42" s="61"/>
      <c r="D42" s="61"/>
      <c r="E42" s="61"/>
    </row>
    <row r="43" spans="1:5" ht="16.8">
      <c r="A43" s="3">
        <v>31</v>
      </c>
      <c r="B43" s="1" t="s">
        <v>44</v>
      </c>
      <c r="C43" s="61">
        <v>89182.07</v>
      </c>
      <c r="D43" s="235">
        <v>695313.14</v>
      </c>
      <c r="E43" s="61">
        <f t="shared" si="0"/>
        <v>606131.07000000007</v>
      </c>
    </row>
    <row r="44" spans="1:5">
      <c r="A44" s="3">
        <v>32</v>
      </c>
      <c r="C44" s="61"/>
      <c r="D44" s="61"/>
      <c r="E44" s="61"/>
    </row>
    <row r="45" spans="1:5" ht="16.8">
      <c r="A45" s="3">
        <v>33</v>
      </c>
      <c r="B45" s="1" t="s">
        <v>113</v>
      </c>
      <c r="C45" s="61">
        <v>1493396.1</v>
      </c>
      <c r="D45" s="235">
        <v>1020440.0529787213</v>
      </c>
      <c r="E45" s="61">
        <f t="shared" si="0"/>
        <v>-472956.04702127876</v>
      </c>
    </row>
    <row r="46" spans="1:5">
      <c r="A46" s="3">
        <v>34</v>
      </c>
      <c r="C46" s="61"/>
      <c r="D46" s="61"/>
      <c r="E46" s="61"/>
    </row>
    <row r="47" spans="1:5">
      <c r="A47" s="3">
        <v>35</v>
      </c>
      <c r="B47" s="1" t="s">
        <v>13</v>
      </c>
      <c r="C47" s="61">
        <v>1634156.79</v>
      </c>
      <c r="D47" s="235">
        <v>2317556.21</v>
      </c>
      <c r="E47" s="61">
        <f t="shared" si="0"/>
        <v>683399.41999999993</v>
      </c>
    </row>
    <row r="48" spans="1:5">
      <c r="A48" s="3">
        <v>36</v>
      </c>
      <c r="C48" s="61"/>
      <c r="D48" s="61"/>
      <c r="E48" s="61"/>
    </row>
    <row r="49" spans="1:6">
      <c r="A49" s="3">
        <v>37</v>
      </c>
      <c r="B49" s="1" t="s">
        <v>16</v>
      </c>
      <c r="C49" s="61">
        <v>34944.47</v>
      </c>
      <c r="D49" s="235">
        <v>52698.93</v>
      </c>
      <c r="E49" s="61">
        <f t="shared" si="0"/>
        <v>17754.46</v>
      </c>
    </row>
    <row r="50" spans="1:6">
      <c r="A50" s="3">
        <v>38</v>
      </c>
      <c r="C50" s="61"/>
      <c r="D50" s="61"/>
      <c r="E50" s="61"/>
    </row>
    <row r="51" spans="1:6">
      <c r="A51" s="3">
        <v>39</v>
      </c>
      <c r="B51" s="1" t="s">
        <v>107</v>
      </c>
      <c r="C51" s="61">
        <v>869586.34</v>
      </c>
      <c r="D51" s="235">
        <v>958937.07</v>
      </c>
      <c r="E51" s="61">
        <f t="shared" si="0"/>
        <v>89350.729999999981</v>
      </c>
    </row>
    <row r="52" spans="1:6">
      <c r="A52" s="3">
        <v>40</v>
      </c>
      <c r="C52" s="61"/>
      <c r="D52" s="61"/>
      <c r="E52" s="61"/>
    </row>
    <row r="53" spans="1:6" ht="16.8">
      <c r="A53" s="3">
        <v>41</v>
      </c>
      <c r="B53" s="1" t="s">
        <v>114</v>
      </c>
      <c r="C53" s="61">
        <v>30037.81</v>
      </c>
      <c r="D53" s="235">
        <v>0</v>
      </c>
      <c r="E53" s="61">
        <f t="shared" si="0"/>
        <v>-30037.81</v>
      </c>
    </row>
    <row r="54" spans="1:6">
      <c r="A54" s="3">
        <v>42</v>
      </c>
      <c r="C54" s="61"/>
      <c r="D54" s="61"/>
      <c r="E54" s="61"/>
    </row>
    <row r="55" spans="1:6" ht="16.8">
      <c r="A55" s="3">
        <v>43</v>
      </c>
      <c r="B55" s="1" t="s">
        <v>45</v>
      </c>
      <c r="C55" s="61">
        <v>1111193.29</v>
      </c>
      <c r="D55" s="235">
        <v>3258890.8564694682</v>
      </c>
      <c r="E55" s="61">
        <f t="shared" si="0"/>
        <v>2147697.5664694682</v>
      </c>
    </row>
    <row r="56" spans="1:6">
      <c r="A56" s="3">
        <v>44</v>
      </c>
      <c r="C56" s="61"/>
      <c r="D56" s="61"/>
      <c r="E56" s="61"/>
    </row>
    <row r="57" spans="1:6">
      <c r="A57" s="3">
        <v>45</v>
      </c>
      <c r="B57" s="1" t="s">
        <v>32</v>
      </c>
      <c r="C57" s="61">
        <v>1332347.57</v>
      </c>
      <c r="D57" s="235">
        <v>2177192.79</v>
      </c>
      <c r="E57" s="61">
        <f t="shared" si="0"/>
        <v>844845.22</v>
      </c>
    </row>
    <row r="58" spans="1:6">
      <c r="A58" s="3">
        <v>46</v>
      </c>
      <c r="C58" s="61"/>
      <c r="D58" s="61"/>
      <c r="E58" s="61"/>
    </row>
    <row r="59" spans="1:6" ht="14.4" thickBot="1">
      <c r="A59" s="3">
        <v>47</v>
      </c>
      <c r="B59" s="6" t="s">
        <v>33</v>
      </c>
      <c r="C59" s="205">
        <f>SUM(C13:C58)</f>
        <v>18468386.57</v>
      </c>
      <c r="D59" s="239">
        <f>SUM(D13:D58)</f>
        <v>26181218.266709998</v>
      </c>
      <c r="E59" s="205">
        <f>SUM(E13:E58)</f>
        <v>7712831.696709998</v>
      </c>
      <c r="F59" s="1" t="s">
        <v>117</v>
      </c>
    </row>
    <row r="60" spans="1:6" ht="14.4" thickTop="1">
      <c r="A60" s="7"/>
    </row>
    <row r="62" spans="1:6">
      <c r="A62" s="226" t="s">
        <v>118</v>
      </c>
      <c r="D62" s="206"/>
      <c r="E62" s="206">
        <f>E59</f>
        <v>7712831.696709998</v>
      </c>
    </row>
    <row r="63" spans="1:6">
      <c r="A63" s="227" t="s">
        <v>35</v>
      </c>
      <c r="D63" s="228"/>
      <c r="E63" s="8">
        <f>E23+E35+E49</f>
        <v>339785.09</v>
      </c>
    </row>
    <row r="64" spans="1:6" ht="16.8">
      <c r="A64" s="227" t="s">
        <v>119</v>
      </c>
      <c r="D64" s="206"/>
      <c r="E64" s="206">
        <f>E62-E63</f>
        <v>7373046.6067099981</v>
      </c>
      <c r="F64" s="224">
        <v>4</v>
      </c>
    </row>
    <row r="66" spans="1:8">
      <c r="A66" s="6" t="s">
        <v>34</v>
      </c>
    </row>
    <row r="67" spans="1:8" s="164" customFormat="1" ht="15.6">
      <c r="A67" s="226" t="s">
        <v>46</v>
      </c>
      <c r="B67" s="227"/>
      <c r="C67" s="227"/>
      <c r="D67" s="227"/>
      <c r="E67" s="227"/>
      <c r="F67" s="227"/>
      <c r="G67" s="1"/>
      <c r="H67" s="1"/>
    </row>
    <row r="68" spans="1:8" s="164" customFormat="1" ht="31.5" customHeight="1">
      <c r="A68" s="252" t="s">
        <v>120</v>
      </c>
      <c r="B68" s="252"/>
      <c r="C68" s="252"/>
      <c r="D68" s="252"/>
      <c r="E68" s="252"/>
      <c r="F68" s="252"/>
      <c r="G68" s="128"/>
      <c r="H68" s="128"/>
    </row>
    <row r="69" spans="1:8" s="164" customFormat="1" ht="15.6">
      <c r="A69" s="227" t="s">
        <v>110</v>
      </c>
      <c r="B69" s="227"/>
      <c r="C69" s="227"/>
      <c r="D69" s="227"/>
      <c r="E69" s="227"/>
      <c r="F69" s="227"/>
      <c r="G69" s="1"/>
      <c r="H69" s="1"/>
    </row>
    <row r="70" spans="1:8" s="164" customFormat="1" ht="29.25" customHeight="1">
      <c r="A70" s="253" t="s">
        <v>176</v>
      </c>
      <c r="B70" s="253"/>
      <c r="C70" s="253"/>
      <c r="D70" s="253"/>
      <c r="E70" s="253"/>
      <c r="F70" s="253"/>
      <c r="G70" s="1"/>
      <c r="H70" s="1"/>
    </row>
    <row r="71" spans="1:8">
      <c r="A71" s="225"/>
      <c r="B71" s="225"/>
      <c r="C71" s="225"/>
      <c r="D71" s="225"/>
      <c r="E71" s="225"/>
      <c r="F71" s="225"/>
    </row>
    <row r="72" spans="1:8">
      <c r="C72" s="249" t="s">
        <v>47</v>
      </c>
      <c r="D72" s="250">
        <f>D59-' (S6)'!T98</f>
        <v>4.2501837015151978E-4</v>
      </c>
    </row>
    <row r="73" spans="1:8">
      <c r="D73" s="128"/>
    </row>
  </sheetData>
  <mergeCells count="2">
    <mergeCell ref="A68:F68"/>
    <mergeCell ref="A70:F70"/>
  </mergeCells>
  <pageMargins left="0.98750000000000004" right="0.7" top="1.998" bottom="0.75" header="0.996" footer="0.3"/>
  <pageSetup scale="59" orientation="portrait" r:id="rId1"/>
  <headerFooter scaleWithDoc="0">
    <oddHeader>&amp;L&amp;"Times New Roman,Bold"&amp;14Section 3&amp;"Times New Roman,Regular"&amp;11
&amp;"Times New Roman,Italic"&amp;12Comparison of Current Accruals and Proposed Accruals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93"/>
  <sheetViews>
    <sheetView zoomScale="80" zoomScaleNormal="80" zoomScalePageLayoutView="80" workbookViewId="0">
      <selection activeCell="A2" sqref="A2"/>
    </sheetView>
  </sheetViews>
  <sheetFormatPr defaultColWidth="8.88671875" defaultRowHeight="13.95" customHeight="1"/>
  <cols>
    <col min="1" max="1" width="26.6640625" style="51" customWidth="1"/>
    <col min="2" max="2" width="34.44140625" style="51" customWidth="1"/>
    <col min="3" max="8" width="21.6640625" style="51" customWidth="1"/>
    <col min="9" max="9" width="20.6640625" style="51" customWidth="1"/>
    <col min="10" max="16384" width="8.88671875" style="51"/>
  </cols>
  <sheetData>
    <row r="1" spans="1:6" s="66" customFormat="1" ht="13.95" customHeight="1">
      <c r="A1" s="66" t="s">
        <v>181</v>
      </c>
    </row>
    <row r="2" spans="1:6" s="66" customFormat="1" ht="13.95" customHeight="1">
      <c r="A2" s="66" t="s">
        <v>179</v>
      </c>
    </row>
    <row r="3" spans="1:6" s="66" customFormat="1" ht="13.95" customHeight="1"/>
    <row r="4" spans="1:6" s="66" customFormat="1" ht="13.95" customHeight="1"/>
    <row r="5" spans="1:6" s="66" customFormat="1" ht="13.95" customHeight="1"/>
    <row r="6" spans="1:6" s="66" customFormat="1" ht="13.95" customHeight="1"/>
    <row r="7" spans="1:6" ht="13.95" customHeight="1">
      <c r="B7" s="58" t="s">
        <v>72</v>
      </c>
      <c r="C7" s="59">
        <v>0.95059499999999997</v>
      </c>
      <c r="E7" s="71"/>
      <c r="F7" s="71"/>
    </row>
    <row r="8" spans="1:6" ht="13.95" customHeight="1">
      <c r="E8" s="254" t="s">
        <v>71</v>
      </c>
      <c r="F8" s="255"/>
    </row>
    <row r="9" spans="1:6" s="57" customFormat="1" ht="43.95" customHeight="1">
      <c r="B9" s="56" t="s">
        <v>102</v>
      </c>
      <c r="C9" s="70" t="s">
        <v>100</v>
      </c>
      <c r="D9" s="70" t="s">
        <v>101</v>
      </c>
      <c r="E9" s="70" t="s">
        <v>100</v>
      </c>
      <c r="F9" s="70" t="s">
        <v>101</v>
      </c>
    </row>
    <row r="10" spans="1:6" ht="13.95" customHeight="1">
      <c r="B10" s="63" t="s">
        <v>86</v>
      </c>
      <c r="C10" s="209">
        <v>6601100.6268067798</v>
      </c>
      <c r="D10" s="210">
        <v>17928699.369502101</v>
      </c>
      <c r="E10" s="211">
        <f>C10*$C$7</f>
        <v>6274973.2503393907</v>
      </c>
      <c r="F10" s="212">
        <f>D10*$C$7</f>
        <v>17042931.977151848</v>
      </c>
    </row>
    <row r="11" spans="1:6" ht="13.95" customHeight="1">
      <c r="B11" s="63"/>
      <c r="C11" s="165"/>
      <c r="D11" s="166"/>
      <c r="E11" s="167"/>
      <c r="F11" s="168"/>
    </row>
    <row r="12" spans="1:6" ht="13.95" customHeight="1">
      <c r="B12" s="63" t="s">
        <v>8</v>
      </c>
      <c r="C12" s="172"/>
      <c r="D12" s="173"/>
      <c r="E12" s="174"/>
      <c r="F12" s="175"/>
    </row>
    <row r="13" spans="1:6" ht="13.95" customHeight="1">
      <c r="B13" s="53" t="s">
        <v>87</v>
      </c>
      <c r="C13" s="172">
        <v>8745381.6041639354</v>
      </c>
      <c r="D13" s="173">
        <v>28861856.08731626</v>
      </c>
      <c r="E13" s="174">
        <f t="shared" ref="E13:E95" si="0">C13*$C$7</f>
        <v>8313316.0260102162</v>
      </c>
      <c r="F13" s="175">
        <f t="shared" ref="F13:F95" si="1">D13*$C$7</f>
        <v>27435936.087322399</v>
      </c>
    </row>
    <row r="14" spans="1:6" ht="13.95" customHeight="1">
      <c r="B14" s="53" t="s">
        <v>88</v>
      </c>
      <c r="C14" s="172">
        <v>7122444.1223503184</v>
      </c>
      <c r="D14" s="173">
        <v>28452355.482299745</v>
      </c>
      <c r="E14" s="174">
        <f t="shared" si="0"/>
        <v>6770559.7704856005</v>
      </c>
      <c r="F14" s="175">
        <f t="shared" si="1"/>
        <v>27046666.859696724</v>
      </c>
    </row>
    <row r="15" spans="1:6" ht="13.95" customHeight="1">
      <c r="B15" s="53"/>
      <c r="C15" s="172"/>
      <c r="D15" s="173"/>
      <c r="E15" s="174"/>
      <c r="F15" s="175"/>
    </row>
    <row r="16" spans="1:6" ht="13.95" customHeight="1">
      <c r="B16" s="64" t="s">
        <v>5</v>
      </c>
      <c r="C16" s="172">
        <v>4520250</v>
      </c>
      <c r="D16" s="173">
        <v>4520250</v>
      </c>
      <c r="E16" s="174">
        <f t="shared" si="0"/>
        <v>4296927.0487500001</v>
      </c>
      <c r="F16" s="175">
        <f t="shared" si="1"/>
        <v>4296927.0487500001</v>
      </c>
    </row>
    <row r="17" spans="2:6" ht="13.95" customHeight="1">
      <c r="B17" s="53"/>
      <c r="C17" s="172"/>
      <c r="D17" s="173"/>
      <c r="E17" s="174"/>
      <c r="F17" s="175"/>
    </row>
    <row r="18" spans="2:6" ht="13.95" customHeight="1">
      <c r="B18" s="63" t="s">
        <v>36</v>
      </c>
      <c r="C18" s="172">
        <v>6601100.6268067798</v>
      </c>
      <c r="D18" s="173">
        <v>17928699.369502082</v>
      </c>
      <c r="E18" s="174">
        <f t="shared" si="0"/>
        <v>6274973.2503393907</v>
      </c>
      <c r="F18" s="175">
        <f t="shared" si="1"/>
        <v>17042931.97715183</v>
      </c>
    </row>
    <row r="19" spans="2:6" ht="13.95" customHeight="1">
      <c r="B19" s="52"/>
      <c r="C19" s="172"/>
      <c r="D19" s="173"/>
      <c r="E19" s="174"/>
      <c r="F19" s="175"/>
    </row>
    <row r="20" spans="2:6" ht="13.95" customHeight="1">
      <c r="B20" s="65" t="s">
        <v>15</v>
      </c>
      <c r="C20" s="172">
        <v>2338489.6637040032</v>
      </c>
      <c r="D20" s="173">
        <v>5108176.2119766884</v>
      </c>
      <c r="E20" s="174">
        <f>C20*$C$7</f>
        <v>2222956.5818687067</v>
      </c>
      <c r="F20" s="175">
        <f>D20*$C$7</f>
        <v>4855806.7662239801</v>
      </c>
    </row>
    <row r="21" spans="2:6" ht="13.95" customHeight="1">
      <c r="B21" s="54"/>
      <c r="C21" s="172"/>
      <c r="D21" s="173"/>
      <c r="E21" s="174"/>
      <c r="F21" s="175"/>
    </row>
    <row r="22" spans="2:6" ht="13.95" customHeight="1">
      <c r="B22" s="63" t="s">
        <v>92</v>
      </c>
      <c r="C22" s="172"/>
      <c r="D22" s="173"/>
      <c r="E22" s="174"/>
      <c r="F22" s="175"/>
    </row>
    <row r="23" spans="2:6" ht="13.95" customHeight="1">
      <c r="B23" s="52" t="s">
        <v>87</v>
      </c>
      <c r="C23" s="172">
        <v>19702678.675403088</v>
      </c>
      <c r="D23" s="173">
        <v>48380641.886402965</v>
      </c>
      <c r="E23" s="174">
        <f t="shared" si="0"/>
        <v>18729267.835444797</v>
      </c>
      <c r="F23" s="175">
        <f t="shared" si="1"/>
        <v>45990396.274005227</v>
      </c>
    </row>
    <row r="24" spans="2:6" ht="13.95" customHeight="1">
      <c r="B24" s="52" t="s">
        <v>93</v>
      </c>
      <c r="C24" s="172">
        <v>9039545.6438384205</v>
      </c>
      <c r="D24" s="173">
        <v>26346750.683002204</v>
      </c>
      <c r="E24" s="174">
        <f t="shared" si="0"/>
        <v>8592946.8913045824</v>
      </c>
      <c r="F24" s="175">
        <f t="shared" si="1"/>
        <v>25045089.46550848</v>
      </c>
    </row>
    <row r="25" spans="2:6" ht="13.95" customHeight="1">
      <c r="B25" s="52" t="s">
        <v>94</v>
      </c>
      <c r="C25" s="172">
        <v>1568707.4460540633</v>
      </c>
      <c r="D25" s="173">
        <v>4498226.5232708398</v>
      </c>
      <c r="E25" s="174">
        <f t="shared" si="0"/>
        <v>1491205.4546817623</v>
      </c>
      <c r="F25" s="175">
        <f t="shared" si="1"/>
        <v>4275991.6418886436</v>
      </c>
    </row>
    <row r="26" spans="2:6" ht="13.95" customHeight="1">
      <c r="B26" s="52" t="s">
        <v>96</v>
      </c>
      <c r="C26" s="172">
        <v>1727318.3781717222</v>
      </c>
      <c r="D26" s="173">
        <v>7691860.6130760228</v>
      </c>
      <c r="E26" s="174">
        <f t="shared" si="0"/>
        <v>1641980.2136981483</v>
      </c>
      <c r="F26" s="175">
        <f t="shared" si="1"/>
        <v>7311844.2394870017</v>
      </c>
    </row>
    <row r="27" spans="2:6" ht="13.95" customHeight="1">
      <c r="B27" s="52" t="s">
        <v>91</v>
      </c>
      <c r="C27" s="172">
        <v>297386.09295297385</v>
      </c>
      <c r="D27" s="173">
        <v>1522405.0131278187</v>
      </c>
      <c r="E27" s="174">
        <f>C27*$C$7</f>
        <v>282693.73303063214</v>
      </c>
      <c r="F27" s="175">
        <f>D27*$C$7</f>
        <v>1447190.5934542387</v>
      </c>
    </row>
    <row r="28" spans="2:6" ht="13.95" customHeight="1">
      <c r="B28" s="52"/>
      <c r="C28" s="172"/>
      <c r="D28" s="173"/>
      <c r="E28" s="174"/>
      <c r="F28" s="175"/>
    </row>
    <row r="29" spans="2:6" ht="13.95" customHeight="1">
      <c r="B29" s="65" t="s">
        <v>31</v>
      </c>
      <c r="C29" s="172"/>
      <c r="D29" s="173"/>
      <c r="E29" s="174"/>
      <c r="F29" s="175"/>
    </row>
    <row r="30" spans="2:6" ht="13.95" customHeight="1">
      <c r="B30" s="52" t="s">
        <v>87</v>
      </c>
      <c r="C30" s="172">
        <v>19099026.632596582</v>
      </c>
      <c r="D30" s="173">
        <v>34238551.565364271</v>
      </c>
      <c r="E30" s="174">
        <f t="shared" ref="E30:F34" si="2">C30*$C$7</f>
        <v>18155439.221813146</v>
      </c>
      <c r="F30" s="175">
        <f t="shared" si="2"/>
        <v>32546995.925277449</v>
      </c>
    </row>
    <row r="31" spans="2:6" ht="13.95" customHeight="1">
      <c r="B31" s="52" t="s">
        <v>89</v>
      </c>
      <c r="C31" s="172">
        <v>4346177.753229592</v>
      </c>
      <c r="D31" s="173">
        <v>8578351.2313177399</v>
      </c>
      <c r="E31" s="174">
        <f t="shared" si="2"/>
        <v>4131454.841331284</v>
      </c>
      <c r="F31" s="175">
        <f t="shared" si="2"/>
        <v>8154537.7887344863</v>
      </c>
    </row>
    <row r="32" spans="2:6" ht="13.95" customHeight="1">
      <c r="B32" s="52" t="s">
        <v>90</v>
      </c>
      <c r="C32" s="172">
        <v>4340749.7506353883</v>
      </c>
      <c r="D32" s="173">
        <v>8569391.4530361705</v>
      </c>
      <c r="E32" s="174">
        <f t="shared" si="2"/>
        <v>4126295.0092052468</v>
      </c>
      <c r="F32" s="175">
        <f t="shared" si="2"/>
        <v>8146020.6682989178</v>
      </c>
    </row>
    <row r="33" spans="2:6" ht="13.95" customHeight="1">
      <c r="B33" s="52" t="s">
        <v>95</v>
      </c>
      <c r="C33" s="172">
        <v>4226111.5044410788</v>
      </c>
      <c r="D33" s="173">
        <v>18894764.906819671</v>
      </c>
      <c r="E33" s="174">
        <f t="shared" si="2"/>
        <v>4017320.4655641671</v>
      </c>
      <c r="F33" s="175">
        <f t="shared" si="2"/>
        <v>17961269.046598244</v>
      </c>
    </row>
    <row r="34" spans="2:6" ht="13.95" customHeight="1">
      <c r="B34" s="52" t="s">
        <v>91</v>
      </c>
      <c r="C34" s="172">
        <v>281334.80215322704</v>
      </c>
      <c r="D34" s="173">
        <v>1458950.2973735661</v>
      </c>
      <c r="E34" s="174">
        <f t="shared" si="2"/>
        <v>267435.45625284687</v>
      </c>
      <c r="F34" s="175">
        <f t="shared" si="2"/>
        <v>1386870.8579318251</v>
      </c>
    </row>
    <row r="35" spans="2:6" ht="13.95" customHeight="1">
      <c r="B35" s="52"/>
      <c r="C35" s="172"/>
      <c r="D35" s="173"/>
      <c r="E35" s="174"/>
      <c r="F35" s="175"/>
    </row>
    <row r="36" spans="2:6" ht="13.95" customHeight="1">
      <c r="B36" s="63" t="s">
        <v>9</v>
      </c>
      <c r="C36" s="172"/>
      <c r="D36" s="173"/>
      <c r="E36" s="174"/>
      <c r="F36" s="175"/>
    </row>
    <row r="37" spans="2:6" ht="13.95" customHeight="1">
      <c r="B37" s="52" t="s">
        <v>87</v>
      </c>
      <c r="C37" s="172">
        <v>31234151.473281819</v>
      </c>
      <c r="D37" s="173">
        <v>50931140.260345593</v>
      </c>
      <c r="E37" s="174">
        <f t="shared" si="0"/>
        <v>29691028.219744328</v>
      </c>
      <c r="F37" s="175">
        <f t="shared" si="1"/>
        <v>48414887.275783218</v>
      </c>
    </row>
    <row r="38" spans="2:6" ht="13.95" customHeight="1">
      <c r="B38" s="52" t="s">
        <v>88</v>
      </c>
      <c r="C38" s="172">
        <v>10574636.760127444</v>
      </c>
      <c r="D38" s="173">
        <v>18040006.851994991</v>
      </c>
      <c r="E38" s="174">
        <f t="shared" si="0"/>
        <v>10052196.830993347</v>
      </c>
      <c r="F38" s="175">
        <f t="shared" si="1"/>
        <v>17148740.313472178</v>
      </c>
    </row>
    <row r="39" spans="2:6" ht="13.95" customHeight="1">
      <c r="B39" s="52" t="s">
        <v>93</v>
      </c>
      <c r="C39" s="172">
        <v>10574636.760127444</v>
      </c>
      <c r="D39" s="173">
        <v>18040006.851994991</v>
      </c>
      <c r="E39" s="174">
        <f t="shared" si="0"/>
        <v>10052196.830993347</v>
      </c>
      <c r="F39" s="175">
        <f t="shared" si="1"/>
        <v>17148740.313472178</v>
      </c>
    </row>
    <row r="40" spans="2:6" ht="13.95" customHeight="1">
      <c r="B40" s="52" t="s">
        <v>94</v>
      </c>
      <c r="C40" s="172">
        <v>6732122.3945522783</v>
      </c>
      <c r="D40" s="173">
        <v>20971186.398378067</v>
      </c>
      <c r="E40" s="174">
        <f t="shared" si="0"/>
        <v>6399521.8876494225</v>
      </c>
      <c r="F40" s="175">
        <f t="shared" si="1"/>
        <v>19935104.934366196</v>
      </c>
    </row>
    <row r="41" spans="2:6" ht="13.95" customHeight="1">
      <c r="B41" s="52"/>
      <c r="C41" s="172"/>
      <c r="D41" s="173"/>
      <c r="E41" s="174"/>
      <c r="F41" s="175"/>
    </row>
    <row r="42" spans="2:6" ht="13.95" customHeight="1">
      <c r="B42" s="63" t="s">
        <v>17</v>
      </c>
      <c r="C42" s="172">
        <v>6601100.6268067798</v>
      </c>
      <c r="D42" s="173">
        <v>17928699.369502082</v>
      </c>
      <c r="E42" s="174">
        <f>C42*$C$7</f>
        <v>6274973.2503393907</v>
      </c>
      <c r="F42" s="175">
        <f>D42*$C$7</f>
        <v>17042931.97715183</v>
      </c>
    </row>
    <row r="43" spans="2:6" ht="13.95" customHeight="1">
      <c r="B43" s="63"/>
      <c r="C43" s="172"/>
      <c r="D43" s="173"/>
      <c r="E43" s="174"/>
      <c r="F43" s="175"/>
    </row>
    <row r="44" spans="2:6" ht="13.95" customHeight="1">
      <c r="B44" s="63" t="s">
        <v>10</v>
      </c>
      <c r="C44" s="172"/>
      <c r="D44" s="173"/>
      <c r="E44" s="174"/>
      <c r="F44" s="175"/>
    </row>
    <row r="45" spans="2:6" ht="13.95" customHeight="1">
      <c r="B45" s="52" t="s">
        <v>87</v>
      </c>
      <c r="C45" s="172">
        <v>46459059.085663773</v>
      </c>
      <c r="D45" s="173">
        <v>80096301.594062656</v>
      </c>
      <c r="E45" s="174">
        <f t="shared" si="0"/>
        <v>44163749.271536551</v>
      </c>
      <c r="F45" s="175">
        <f t="shared" si="1"/>
        <v>76139143.813807994</v>
      </c>
    </row>
    <row r="46" spans="2:6" ht="13.95" customHeight="1">
      <c r="B46" s="52" t="s">
        <v>88</v>
      </c>
      <c r="C46" s="172">
        <v>10112773.683620989</v>
      </c>
      <c r="D46" s="173">
        <v>19210487.333008222</v>
      </c>
      <c r="E46" s="174">
        <f t="shared" si="0"/>
        <v>9613152.0997816939</v>
      </c>
      <c r="F46" s="175">
        <f t="shared" si="1"/>
        <v>18261393.206320949</v>
      </c>
    </row>
    <row r="47" spans="2:6" ht="13.95" customHeight="1">
      <c r="B47" s="52" t="s">
        <v>93</v>
      </c>
      <c r="C47" s="172">
        <v>10112773.683620989</v>
      </c>
      <c r="D47" s="173">
        <v>19210487.333008222</v>
      </c>
      <c r="E47" s="174">
        <f t="shared" si="0"/>
        <v>9613152.0997816939</v>
      </c>
      <c r="F47" s="175">
        <f t="shared" si="1"/>
        <v>18261393.206320949</v>
      </c>
    </row>
    <row r="48" spans="2:6" ht="13.95" customHeight="1">
      <c r="B48" s="52" t="s">
        <v>94</v>
      </c>
      <c r="C48" s="172">
        <v>2857402.2123054862</v>
      </c>
      <c r="D48" s="173">
        <v>6218010.9317637198</v>
      </c>
      <c r="E48" s="174">
        <f t="shared" si="0"/>
        <v>2716232.2560065337</v>
      </c>
      <c r="F48" s="175">
        <f t="shared" si="1"/>
        <v>5910810.1016799333</v>
      </c>
    </row>
    <row r="49" spans="2:6" ht="13.95" customHeight="1">
      <c r="B49" s="52" t="s">
        <v>89</v>
      </c>
      <c r="C49" s="172">
        <v>2864092.1866850727</v>
      </c>
      <c r="D49" s="173">
        <v>6200759.7407014109</v>
      </c>
      <c r="E49" s="174">
        <f t="shared" si="0"/>
        <v>2722591.7122018966</v>
      </c>
      <c r="F49" s="175">
        <f t="shared" si="1"/>
        <v>5894411.2057120577</v>
      </c>
    </row>
    <row r="50" spans="2:6" ht="13.95" customHeight="1">
      <c r="B50" s="52" t="s">
        <v>97</v>
      </c>
      <c r="C50" s="172">
        <v>6668320.8305801451</v>
      </c>
      <c r="D50" s="173">
        <v>20995725.374003407</v>
      </c>
      <c r="E50" s="174">
        <f t="shared" si="0"/>
        <v>6338872.4399453327</v>
      </c>
      <c r="F50" s="175">
        <f t="shared" si="1"/>
        <v>19958431.561900768</v>
      </c>
    </row>
    <row r="51" spans="2:6" ht="13.95" customHeight="1">
      <c r="B51" s="52"/>
      <c r="C51" s="172"/>
      <c r="D51" s="173"/>
      <c r="E51" s="174"/>
      <c r="F51" s="175"/>
    </row>
    <row r="52" spans="2:6" ht="13.95" customHeight="1">
      <c r="B52" s="63" t="s">
        <v>4</v>
      </c>
      <c r="C52" s="172">
        <v>10856697.028779307</v>
      </c>
      <c r="D52" s="173">
        <v>28672888.905989412</v>
      </c>
      <c r="E52" s="174">
        <f>C52*$C$7</f>
        <v>10320321.912072465</v>
      </c>
      <c r="F52" s="175">
        <f>D52*$C$7</f>
        <v>27256304.829589006</v>
      </c>
    </row>
    <row r="53" spans="2:6" ht="13.95" customHeight="1">
      <c r="B53" s="52"/>
      <c r="C53" s="172"/>
      <c r="D53" s="173"/>
      <c r="E53" s="174"/>
      <c r="F53" s="175"/>
    </row>
    <row r="54" spans="2:6" ht="13.95" customHeight="1">
      <c r="B54" s="63" t="s">
        <v>18</v>
      </c>
      <c r="C54" s="172"/>
      <c r="D54" s="173"/>
      <c r="E54" s="174"/>
      <c r="F54" s="175"/>
    </row>
    <row r="55" spans="2:6" ht="13.95" customHeight="1">
      <c r="B55" s="52" t="s">
        <v>87</v>
      </c>
      <c r="C55" s="172">
        <v>5726112.5071814246</v>
      </c>
      <c r="D55" s="173">
        <v>25084241.576330204</v>
      </c>
      <c r="E55" s="174">
        <f t="shared" si="0"/>
        <v>5443213.9187641265</v>
      </c>
      <c r="F55" s="175">
        <f t="shared" si="1"/>
        <v>23844954.621251609</v>
      </c>
    </row>
    <row r="56" spans="2:6" ht="13.95" customHeight="1">
      <c r="B56" s="52" t="s">
        <v>88</v>
      </c>
      <c r="C56" s="172">
        <v>6641891.0019860631</v>
      </c>
      <c r="D56" s="173">
        <v>34869012.119861625</v>
      </c>
      <c r="E56" s="174">
        <f t="shared" si="0"/>
        <v>6313748.3770329412</v>
      </c>
      <c r="F56" s="175">
        <f t="shared" si="1"/>
        <v>33146308.57607986</v>
      </c>
    </row>
    <row r="57" spans="2:6" ht="13.95" customHeight="1">
      <c r="B57" s="52"/>
      <c r="C57" s="172"/>
      <c r="D57" s="173"/>
      <c r="E57" s="174"/>
      <c r="F57" s="175"/>
    </row>
    <row r="58" spans="2:6" ht="13.95" customHeight="1">
      <c r="B58" s="63" t="s">
        <v>11</v>
      </c>
      <c r="C58" s="172"/>
      <c r="D58" s="173"/>
      <c r="E58" s="174"/>
      <c r="F58" s="175"/>
    </row>
    <row r="59" spans="2:6" ht="13.95" customHeight="1">
      <c r="B59" s="52" t="s">
        <v>87</v>
      </c>
      <c r="C59" s="172">
        <v>6426571.5554728862</v>
      </c>
      <c r="D59" s="173">
        <v>25097704.745749518</v>
      </c>
      <c r="E59" s="174">
        <f t="shared" si="0"/>
        <v>6109066.7877747482</v>
      </c>
      <c r="F59" s="175">
        <f t="shared" si="1"/>
        <v>23857752.642785762</v>
      </c>
    </row>
    <row r="60" spans="2:6" ht="13.95" customHeight="1">
      <c r="B60" s="52" t="s">
        <v>90</v>
      </c>
      <c r="C60" s="172">
        <v>6079218.7363787638</v>
      </c>
      <c r="D60" s="173">
        <v>28862811.093530856</v>
      </c>
      <c r="E60" s="174">
        <f t="shared" si="0"/>
        <v>5778874.9347079704</v>
      </c>
      <c r="F60" s="175">
        <f t="shared" si="1"/>
        <v>27436843.911454964</v>
      </c>
    </row>
    <row r="61" spans="2:6" ht="13.95" customHeight="1">
      <c r="B61" s="52" t="s">
        <v>91</v>
      </c>
      <c r="C61" s="172">
        <v>1935975.2574382338</v>
      </c>
      <c r="D61" s="173">
        <v>2069493.3132705959</v>
      </c>
      <c r="E61" s="174">
        <f>C61*$C$7</f>
        <v>1840328.3998444979</v>
      </c>
      <c r="F61" s="175">
        <f>D61*$C$7</f>
        <v>1967249.996128462</v>
      </c>
    </row>
    <row r="62" spans="2:6" ht="13.95" customHeight="1">
      <c r="B62" s="52"/>
      <c r="C62" s="172"/>
      <c r="D62" s="173"/>
      <c r="E62" s="174"/>
      <c r="F62" s="175"/>
    </row>
    <row r="63" spans="2:6" ht="13.95" customHeight="1">
      <c r="B63" s="63" t="s">
        <v>98</v>
      </c>
      <c r="C63" s="172"/>
      <c r="D63" s="173"/>
      <c r="E63" s="174"/>
      <c r="F63" s="175"/>
    </row>
    <row r="64" spans="2:6" ht="13.95" customHeight="1">
      <c r="B64" s="52" t="s">
        <v>87</v>
      </c>
      <c r="C64" s="172">
        <v>6452456.611864916</v>
      </c>
      <c r="D64" s="173">
        <v>21761919.274304628</v>
      </c>
      <c r="E64" s="174">
        <f t="shared" si="0"/>
        <v>6133672.9929557294</v>
      </c>
      <c r="F64" s="175">
        <f t="shared" si="1"/>
        <v>20686771.652557608</v>
      </c>
    </row>
    <row r="65" spans="2:6" ht="13.95" customHeight="1">
      <c r="B65" s="52" t="s">
        <v>90</v>
      </c>
      <c r="C65" s="172">
        <v>7051684.2675072933</v>
      </c>
      <c r="D65" s="173">
        <v>29015736.778784905</v>
      </c>
      <c r="E65" s="174">
        <f t="shared" si="0"/>
        <v>6703295.8062710948</v>
      </c>
      <c r="F65" s="175">
        <f t="shared" si="1"/>
        <v>27582214.303229034</v>
      </c>
    </row>
    <row r="66" spans="2:6" ht="13.95" customHeight="1">
      <c r="B66" s="52"/>
      <c r="C66" s="172"/>
      <c r="D66" s="173"/>
      <c r="E66" s="174"/>
      <c r="F66" s="175"/>
    </row>
    <row r="67" spans="2:6" ht="13.95" customHeight="1">
      <c r="B67" s="63" t="s">
        <v>12</v>
      </c>
      <c r="C67" s="172"/>
      <c r="D67" s="173"/>
      <c r="E67" s="174"/>
      <c r="F67" s="175"/>
    </row>
    <row r="68" spans="2:6" ht="13.95" customHeight="1">
      <c r="B68" s="52" t="s">
        <v>87</v>
      </c>
      <c r="C68" s="172">
        <v>10290606.250953928</v>
      </c>
      <c r="D68" s="173">
        <v>24963942.220591255</v>
      </c>
      <c r="E68" s="174">
        <f t="shared" si="0"/>
        <v>9782198.8491255492</v>
      </c>
      <c r="F68" s="175">
        <f t="shared" si="1"/>
        <v>23730598.655182943</v>
      </c>
    </row>
    <row r="69" spans="2:6" ht="13.95" customHeight="1">
      <c r="B69" s="52" t="s">
        <v>89</v>
      </c>
      <c r="C69" s="172">
        <v>6424193.6633167034</v>
      </c>
      <c r="D69" s="173">
        <v>18370482.804874111</v>
      </c>
      <c r="E69" s="174">
        <f t="shared" si="0"/>
        <v>6106806.3753805412</v>
      </c>
      <c r="F69" s="175">
        <f t="shared" si="1"/>
        <v>17462889.101899303</v>
      </c>
    </row>
    <row r="70" spans="2:6" ht="13.95" customHeight="1">
      <c r="B70" s="52" t="s">
        <v>90</v>
      </c>
      <c r="C70" s="172">
        <v>6397181.6497125598</v>
      </c>
      <c r="D70" s="173">
        <v>17670475.278586846</v>
      </c>
      <c r="E70" s="174">
        <f t="shared" si="0"/>
        <v>6081128.8903085105</v>
      </c>
      <c r="F70" s="175">
        <f t="shared" si="1"/>
        <v>16797465.447448261</v>
      </c>
    </row>
    <row r="71" spans="2:6" ht="13.95" customHeight="1">
      <c r="B71" s="52"/>
      <c r="C71" s="172"/>
      <c r="D71" s="173"/>
      <c r="E71" s="176"/>
      <c r="F71" s="175"/>
    </row>
    <row r="72" spans="2:6" ht="13.95" customHeight="1">
      <c r="B72" s="63" t="s">
        <v>13</v>
      </c>
      <c r="C72" s="172"/>
      <c r="D72" s="173"/>
      <c r="E72" s="176"/>
      <c r="F72" s="175"/>
    </row>
    <row r="73" spans="2:6" ht="13.95" customHeight="1">
      <c r="B73" s="52" t="s">
        <v>87</v>
      </c>
      <c r="C73" s="172">
        <v>33972827.658544183</v>
      </c>
      <c r="D73" s="173">
        <v>80197672.230928779</v>
      </c>
      <c r="E73" s="176">
        <f t="shared" si="0"/>
        <v>32294400.108073805</v>
      </c>
      <c r="F73" s="175">
        <f t="shared" si="1"/>
        <v>76235506.234359741</v>
      </c>
    </row>
    <row r="74" spans="2:6" ht="13.95" customHeight="1">
      <c r="B74" s="52" t="s">
        <v>89</v>
      </c>
      <c r="C74" s="172">
        <v>1028361.6926170178</v>
      </c>
      <c r="D74" s="173">
        <v>2298019.8626736365</v>
      </c>
      <c r="E74" s="176">
        <f>C74*$C$7</f>
        <v>977555.48319327401</v>
      </c>
      <c r="F74" s="175">
        <f>D74*$C$7</f>
        <v>2184486.1913582454</v>
      </c>
    </row>
    <row r="75" spans="2:6" ht="13.95" customHeight="1">
      <c r="B75" s="52" t="s">
        <v>99</v>
      </c>
      <c r="C75" s="172">
        <v>15403423.931913238</v>
      </c>
      <c r="D75" s="173">
        <v>34564383.556175843</v>
      </c>
      <c r="E75" s="176">
        <f t="shared" si="0"/>
        <v>14642417.772557065</v>
      </c>
      <c r="F75" s="175">
        <f t="shared" si="1"/>
        <v>32856730.186582975</v>
      </c>
    </row>
    <row r="76" spans="2:6" ht="13.95" customHeight="1">
      <c r="B76" s="67"/>
      <c r="C76" s="177"/>
      <c r="D76" s="173"/>
      <c r="E76" s="176"/>
      <c r="F76" s="175"/>
    </row>
    <row r="77" spans="2:6" ht="13.95" customHeight="1">
      <c r="B77" s="63" t="s">
        <v>16</v>
      </c>
      <c r="C77" s="172">
        <v>886053.77541030594</v>
      </c>
      <c r="D77" s="173">
        <v>2003711.516564569</v>
      </c>
      <c r="E77" s="176">
        <f>C77*$C$7</f>
        <v>842278.28863615973</v>
      </c>
      <c r="F77" s="175">
        <f>D77*$C$7</f>
        <v>1904718.1490886963</v>
      </c>
    </row>
    <row r="78" spans="2:6" ht="13.95" customHeight="1">
      <c r="B78" s="63"/>
      <c r="C78" s="172"/>
      <c r="D78" s="173"/>
      <c r="E78" s="176"/>
      <c r="F78" s="175"/>
    </row>
    <row r="79" spans="2:6" ht="13.95" customHeight="1">
      <c r="B79" s="68" t="s">
        <v>107</v>
      </c>
      <c r="C79" s="178"/>
      <c r="D79" s="179"/>
      <c r="E79" s="180"/>
      <c r="F79" s="179"/>
    </row>
    <row r="80" spans="2:6" ht="13.95" customHeight="1">
      <c r="B80" s="52" t="s">
        <v>87</v>
      </c>
      <c r="C80" s="172">
        <v>14532336.383671604</v>
      </c>
      <c r="D80" s="173">
        <v>33148871.229403831</v>
      </c>
      <c r="E80" s="176">
        <f t="shared" si="0"/>
        <v>13814366.304636309</v>
      </c>
      <c r="F80" s="175">
        <f t="shared" si="1"/>
        <v>31511151.246315133</v>
      </c>
    </row>
    <row r="81" spans="2:6" ht="13.95" customHeight="1">
      <c r="B81" s="52" t="s">
        <v>88</v>
      </c>
      <c r="C81" s="172">
        <v>3258794.7893625195</v>
      </c>
      <c r="D81" s="173">
        <v>7356101.9357977137</v>
      </c>
      <c r="E81" s="176">
        <f>C81*$C$7</f>
        <v>3097794.0327940639</v>
      </c>
      <c r="F81" s="175">
        <f>D81*$C$7</f>
        <v>6992673.7196596274</v>
      </c>
    </row>
    <row r="82" spans="2:6" ht="13.95" customHeight="1">
      <c r="B82" s="52" t="s">
        <v>93</v>
      </c>
      <c r="C82" s="172">
        <v>3258794.7893625195</v>
      </c>
      <c r="D82" s="173">
        <v>7356101.9357977137</v>
      </c>
      <c r="E82" s="176">
        <f>C82*$C$7</f>
        <v>3097794.0327940639</v>
      </c>
      <c r="F82" s="175">
        <f>D82*$C$7</f>
        <v>6992673.7196596274</v>
      </c>
    </row>
    <row r="83" spans="2:6" ht="13.95" customHeight="1">
      <c r="B83" s="52" t="s">
        <v>99</v>
      </c>
      <c r="C83" s="172">
        <v>1137429.4817538406</v>
      </c>
      <c r="D83" s="173">
        <v>2406861.1612776197</v>
      </c>
      <c r="E83" s="176">
        <f t="shared" si="0"/>
        <v>1081234.778207792</v>
      </c>
      <c r="F83" s="175">
        <f t="shared" si="1"/>
        <v>2287950.185604699</v>
      </c>
    </row>
    <row r="84" spans="2:6" ht="13.95" customHeight="1">
      <c r="B84" s="69"/>
      <c r="C84" s="172"/>
      <c r="D84" s="173"/>
      <c r="E84" s="180"/>
      <c r="F84" s="179"/>
    </row>
    <row r="85" spans="2:6" ht="13.95" customHeight="1">
      <c r="B85" s="63" t="s">
        <v>14</v>
      </c>
      <c r="C85" s="172"/>
      <c r="D85" s="173"/>
      <c r="E85" s="176"/>
      <c r="F85" s="175"/>
    </row>
    <row r="86" spans="2:6" ht="13.95" customHeight="1">
      <c r="B86" s="52" t="s">
        <v>87</v>
      </c>
      <c r="C86" s="172">
        <v>14068273.720599046</v>
      </c>
      <c r="D86" s="173">
        <v>38409417.737277843</v>
      </c>
      <c r="E86" s="176">
        <f t="shared" si="0"/>
        <v>13373230.65743285</v>
      </c>
      <c r="F86" s="175">
        <f t="shared" si="1"/>
        <v>36511800.453967631</v>
      </c>
    </row>
    <row r="87" spans="2:6" ht="13.95" customHeight="1">
      <c r="B87" s="52" t="s">
        <v>88</v>
      </c>
      <c r="C87" s="172">
        <v>13564981.250655329</v>
      </c>
      <c r="D87" s="173">
        <v>41798518.872890525</v>
      </c>
      <c r="E87" s="176">
        <f t="shared" si="0"/>
        <v>12894803.351966701</v>
      </c>
      <c r="F87" s="175">
        <f t="shared" si="1"/>
        <v>39733463.047975369</v>
      </c>
    </row>
    <row r="88" spans="2:6" ht="13.95" customHeight="1">
      <c r="B88" s="52" t="s">
        <v>93</v>
      </c>
      <c r="C88" s="172">
        <v>7384544.6277962551</v>
      </c>
      <c r="D88" s="173">
        <v>24170408.743345644</v>
      </c>
      <c r="E88" s="176">
        <f t="shared" si="0"/>
        <v>7019711.2004599804</v>
      </c>
      <c r="F88" s="175">
        <f t="shared" si="1"/>
        <v>22976269.699380651</v>
      </c>
    </row>
    <row r="89" spans="2:6" ht="13.95" customHeight="1">
      <c r="B89" s="52" t="s">
        <v>90</v>
      </c>
      <c r="C89" s="172">
        <v>10235882.496396489</v>
      </c>
      <c r="D89" s="173">
        <v>34458323.202935606</v>
      </c>
      <c r="E89" s="176">
        <f t="shared" si="0"/>
        <v>9730178.7216620203</v>
      </c>
      <c r="F89" s="175">
        <f t="shared" si="1"/>
        <v>32755909.745094571</v>
      </c>
    </row>
    <row r="90" spans="2:6" ht="13.95" customHeight="1">
      <c r="B90" s="52"/>
      <c r="C90" s="172"/>
      <c r="D90" s="173"/>
      <c r="E90" s="176"/>
      <c r="F90" s="175"/>
    </row>
    <row r="91" spans="2:6" ht="13.95" customHeight="1">
      <c r="B91" s="63" t="s">
        <v>32</v>
      </c>
      <c r="C91" s="172"/>
      <c r="D91" s="173"/>
      <c r="E91" s="176"/>
      <c r="F91" s="175"/>
    </row>
    <row r="92" spans="2:6" ht="13.95" customHeight="1">
      <c r="B92" s="52" t="s">
        <v>87</v>
      </c>
      <c r="C92" s="172">
        <v>20101515.3931458</v>
      </c>
      <c r="D92" s="173">
        <v>59631111.22295063</v>
      </c>
      <c r="E92" s="176">
        <f t="shared" si="0"/>
        <v>19108400.025147431</v>
      </c>
      <c r="F92" s="175">
        <f t="shared" si="1"/>
        <v>56685036.172980756</v>
      </c>
    </row>
    <row r="93" spans="2:6" ht="13.95" customHeight="1">
      <c r="B93" s="52" t="s">
        <v>88</v>
      </c>
      <c r="C93" s="172">
        <v>6576916.6628913293</v>
      </c>
      <c r="D93" s="173">
        <v>23791256.940105923</v>
      </c>
      <c r="E93" s="176">
        <f t="shared" si="0"/>
        <v>6251984.0951611828</v>
      </c>
      <c r="F93" s="175">
        <f t="shared" si="1"/>
        <v>22615849.89097999</v>
      </c>
    </row>
    <row r="94" spans="2:6" ht="13.95" customHeight="1">
      <c r="B94" s="52" t="s">
        <v>93</v>
      </c>
      <c r="C94" s="172">
        <v>6603613.9199975152</v>
      </c>
      <c r="D94" s="173">
        <v>23882501.975798044</v>
      </c>
      <c r="E94" s="176">
        <f t="shared" si="0"/>
        <v>6277362.3742800374</v>
      </c>
      <c r="F94" s="175">
        <f t="shared" si="1"/>
        <v>22702586.96568374</v>
      </c>
    </row>
    <row r="95" spans="2:6" ht="13.95" customHeight="1">
      <c r="B95" s="55" t="s">
        <v>94</v>
      </c>
      <c r="C95" s="181">
        <v>6631175.3548672376</v>
      </c>
      <c r="D95" s="182">
        <v>25774470.266853005</v>
      </c>
      <c r="E95" s="183">
        <f t="shared" si="0"/>
        <v>6303562.1364600211</v>
      </c>
      <c r="F95" s="184">
        <f t="shared" si="1"/>
        <v>24501082.563319132</v>
      </c>
    </row>
    <row r="96" spans="2:6" ht="13.95" customHeight="1">
      <c r="C96" s="169"/>
      <c r="D96" s="170"/>
      <c r="E96" s="171"/>
      <c r="F96" s="171"/>
    </row>
    <row r="97" spans="2:6" ht="13.95" customHeight="1" thickBot="1">
      <c r="B97" s="66" t="s">
        <v>103</v>
      </c>
      <c r="C97" s="207">
        <f>SUM(C10:C96)</f>
        <v>478276387.4802565</v>
      </c>
      <c r="D97" s="207">
        <f>SUM(D10:D96)</f>
        <v>1238509183.2348025</v>
      </c>
      <c r="E97" s="213">
        <f>SUM(E10:E96)</f>
        <v>454647142.55679435</v>
      </c>
      <c r="F97" s="213">
        <f>SUM(F10:F96)</f>
        <v>1177320637.037087</v>
      </c>
    </row>
    <row r="98" spans="2:6" ht="13.95" customHeight="1" thickTop="1">
      <c r="B98" s="58" t="s">
        <v>73</v>
      </c>
      <c r="C98" s="62">
        <v>0.95128400000000002</v>
      </c>
      <c r="D98" s="60"/>
    </row>
    <row r="99" spans="2:6" ht="13.95" customHeight="1">
      <c r="B99" s="71"/>
      <c r="C99" s="71"/>
      <c r="D99" s="71"/>
      <c r="E99" s="254" t="s">
        <v>71</v>
      </c>
      <c r="F99" s="255"/>
    </row>
    <row r="100" spans="2:6" ht="43.95" customHeight="1">
      <c r="B100" s="56" t="s">
        <v>102</v>
      </c>
      <c r="C100" s="118" t="s">
        <v>100</v>
      </c>
      <c r="D100" s="118" t="s">
        <v>101</v>
      </c>
      <c r="E100" s="70" t="s">
        <v>100</v>
      </c>
      <c r="F100" s="70" t="s">
        <v>101</v>
      </c>
    </row>
    <row r="101" spans="2:6" ht="13.95" customHeight="1">
      <c r="B101" s="63" t="s">
        <v>86</v>
      </c>
      <c r="C101" s="209">
        <v>6601100.6268067798</v>
      </c>
      <c r="D101" s="210">
        <v>17928699.369502101</v>
      </c>
      <c r="E101" s="211">
        <f>C101*$C$98</f>
        <v>6279521.4086712608</v>
      </c>
      <c r="F101" s="212">
        <f>D101*$C$98</f>
        <v>17055284.851017438</v>
      </c>
    </row>
    <row r="102" spans="2:6" ht="13.95" customHeight="1">
      <c r="B102" s="63"/>
      <c r="C102" s="165"/>
      <c r="D102" s="166"/>
      <c r="E102" s="174"/>
      <c r="F102" s="175"/>
    </row>
    <row r="103" spans="2:6" ht="13.95" customHeight="1">
      <c r="B103" s="63" t="s">
        <v>8</v>
      </c>
      <c r="C103" s="172"/>
      <c r="D103" s="173"/>
      <c r="E103" s="174"/>
      <c r="F103" s="175"/>
    </row>
    <row r="104" spans="2:6" ht="13.95" customHeight="1">
      <c r="B104" s="53" t="s">
        <v>87</v>
      </c>
      <c r="C104" s="172">
        <v>8745381.6041639354</v>
      </c>
      <c r="D104" s="173">
        <v>28861856.08731626</v>
      </c>
      <c r="E104" s="174">
        <f>C104*$C$98</f>
        <v>8319341.593935485</v>
      </c>
      <c r="F104" s="175">
        <f>D104*$C$98</f>
        <v>27455821.906166561</v>
      </c>
    </row>
    <row r="105" spans="2:6" ht="13.95" customHeight="1">
      <c r="B105" s="53" t="s">
        <v>88</v>
      </c>
      <c r="C105" s="172">
        <v>7122444.1223503184</v>
      </c>
      <c r="D105" s="173">
        <v>28452355.482299745</v>
      </c>
      <c r="E105" s="174">
        <f>C105*$C$98</f>
        <v>6775467.1344859004</v>
      </c>
      <c r="F105" s="175">
        <f>D105*$C$98</f>
        <v>27066270.532624032</v>
      </c>
    </row>
    <row r="106" spans="2:6" ht="13.95" customHeight="1">
      <c r="B106" s="53"/>
      <c r="C106" s="172"/>
      <c r="D106" s="173"/>
      <c r="E106" s="174"/>
      <c r="F106" s="175"/>
    </row>
    <row r="107" spans="2:6" ht="13.95" customHeight="1">
      <c r="B107" s="64" t="s">
        <v>5</v>
      </c>
      <c r="C107" s="172">
        <v>4520250</v>
      </c>
      <c r="D107" s="173">
        <v>4520250</v>
      </c>
      <c r="E107" s="174">
        <f>C107*$C$98</f>
        <v>4300041.5010000002</v>
      </c>
      <c r="F107" s="175">
        <f>D107*$C$98</f>
        <v>4300041.5010000002</v>
      </c>
    </row>
    <row r="108" spans="2:6" ht="13.95" customHeight="1">
      <c r="B108" s="53"/>
      <c r="C108" s="172"/>
      <c r="D108" s="173"/>
      <c r="E108" s="174"/>
      <c r="F108" s="175"/>
    </row>
    <row r="109" spans="2:6" ht="13.95" customHeight="1">
      <c r="B109" s="63" t="s">
        <v>36</v>
      </c>
      <c r="C109" s="172">
        <v>6601100.6268067798</v>
      </c>
      <c r="D109" s="173">
        <v>17928699.369502082</v>
      </c>
      <c r="E109" s="174">
        <f>C109*$C$98</f>
        <v>6279521.4086712608</v>
      </c>
      <c r="F109" s="175">
        <f>D109*$C$98</f>
        <v>17055284.851017419</v>
      </c>
    </row>
    <row r="110" spans="2:6" ht="13.95" customHeight="1">
      <c r="B110" s="52"/>
      <c r="C110" s="172"/>
      <c r="D110" s="173"/>
      <c r="E110" s="174"/>
      <c r="F110" s="175"/>
    </row>
    <row r="111" spans="2:6" ht="13.95" customHeight="1">
      <c r="B111" s="65" t="s">
        <v>15</v>
      </c>
      <c r="C111" s="172">
        <v>2338489.6637040032</v>
      </c>
      <c r="D111" s="173">
        <v>5108176.2119766884</v>
      </c>
      <c r="E111" s="174">
        <f>C111*$C$98</f>
        <v>2224567.8012469988</v>
      </c>
      <c r="F111" s="175">
        <f>D111*$C$98</f>
        <v>4859326.299634032</v>
      </c>
    </row>
    <row r="112" spans="2:6" ht="13.95" customHeight="1">
      <c r="B112" s="54"/>
      <c r="C112" s="172"/>
      <c r="D112" s="173"/>
      <c r="E112" s="174"/>
      <c r="F112" s="175"/>
    </row>
    <row r="113" spans="2:6" ht="13.95" customHeight="1">
      <c r="B113" s="63" t="s">
        <v>92</v>
      </c>
      <c r="C113" s="172"/>
      <c r="D113" s="173"/>
      <c r="E113" s="174"/>
      <c r="F113" s="175"/>
    </row>
    <row r="114" spans="2:6" ht="13.95" customHeight="1">
      <c r="B114" s="52" t="s">
        <v>87</v>
      </c>
      <c r="C114" s="172">
        <v>19702678.675403088</v>
      </c>
      <c r="D114" s="173">
        <v>48380641.886402965</v>
      </c>
      <c r="E114" s="174">
        <f t="shared" ref="E114:F118" si="3">C114*$C$98</f>
        <v>18742842.981052153</v>
      </c>
      <c r="F114" s="175">
        <f t="shared" si="3"/>
        <v>46023730.536264956</v>
      </c>
    </row>
    <row r="115" spans="2:6" ht="13.95" customHeight="1">
      <c r="B115" s="52" t="s">
        <v>93</v>
      </c>
      <c r="C115" s="172">
        <v>9039545.6438384205</v>
      </c>
      <c r="D115" s="173">
        <v>26346750.683002204</v>
      </c>
      <c r="E115" s="174">
        <f t="shared" si="3"/>
        <v>8599175.1382531878</v>
      </c>
      <c r="F115" s="175">
        <f t="shared" si="3"/>
        <v>25063242.376729067</v>
      </c>
    </row>
    <row r="116" spans="2:6" ht="13.95" customHeight="1">
      <c r="B116" s="52" t="s">
        <v>94</v>
      </c>
      <c r="C116" s="172">
        <v>1568707.4460540633</v>
      </c>
      <c r="D116" s="173">
        <v>4498226.5232708398</v>
      </c>
      <c r="E116" s="174">
        <f t="shared" si="3"/>
        <v>1492286.2941120935</v>
      </c>
      <c r="F116" s="175">
        <f t="shared" si="3"/>
        <v>4279090.9199631773</v>
      </c>
    </row>
    <row r="117" spans="2:6" ht="13.95" customHeight="1">
      <c r="B117" s="52" t="s">
        <v>96</v>
      </c>
      <c r="C117" s="172">
        <v>1727318.3781717222</v>
      </c>
      <c r="D117" s="173">
        <v>7691860.6130760228</v>
      </c>
      <c r="E117" s="174">
        <f t="shared" si="3"/>
        <v>1643170.3360607086</v>
      </c>
      <c r="F117" s="175">
        <f t="shared" si="3"/>
        <v>7317143.9314494114</v>
      </c>
    </row>
    <row r="118" spans="2:6" ht="13.95" customHeight="1">
      <c r="B118" s="52" t="s">
        <v>91</v>
      </c>
      <c r="C118" s="172">
        <v>297386.09295297385</v>
      </c>
      <c r="D118" s="173">
        <v>1522405.0131278187</v>
      </c>
      <c r="E118" s="174">
        <f t="shared" si="3"/>
        <v>282898.63204867678</v>
      </c>
      <c r="F118" s="175">
        <f t="shared" si="3"/>
        <v>1448239.530508284</v>
      </c>
    </row>
    <row r="119" spans="2:6" ht="13.95" customHeight="1">
      <c r="B119" s="52"/>
      <c r="C119" s="172"/>
      <c r="D119" s="173"/>
      <c r="E119" s="174"/>
      <c r="F119" s="175"/>
    </row>
    <row r="120" spans="2:6" ht="13.95" customHeight="1">
      <c r="B120" s="65" t="s">
        <v>31</v>
      </c>
      <c r="C120" s="172"/>
      <c r="D120" s="173"/>
      <c r="E120" s="174"/>
      <c r="F120" s="175"/>
    </row>
    <row r="121" spans="2:6" ht="13.95" customHeight="1">
      <c r="B121" s="52" t="s">
        <v>87</v>
      </c>
      <c r="C121" s="172">
        <v>19099026.632596582</v>
      </c>
      <c r="D121" s="173">
        <v>34238551.565364271</v>
      </c>
      <c r="E121" s="174">
        <f t="shared" ref="E121:F125" si="4">C121*$C$98</f>
        <v>18168598.451163009</v>
      </c>
      <c r="F121" s="175">
        <f t="shared" si="4"/>
        <v>32570586.287305985</v>
      </c>
    </row>
    <row r="122" spans="2:6" ht="13.95" customHeight="1">
      <c r="B122" s="52" t="s">
        <v>89</v>
      </c>
      <c r="C122" s="172">
        <v>4346177.753229592</v>
      </c>
      <c r="D122" s="173">
        <v>8578351.2313177399</v>
      </c>
      <c r="E122" s="174">
        <f t="shared" si="4"/>
        <v>4134449.357803259</v>
      </c>
      <c r="F122" s="175">
        <f t="shared" si="4"/>
        <v>8160448.2727328651</v>
      </c>
    </row>
    <row r="123" spans="2:6" ht="13.95" customHeight="1">
      <c r="B123" s="52" t="s">
        <v>90</v>
      </c>
      <c r="C123" s="172">
        <v>4340749.7506353883</v>
      </c>
      <c r="D123" s="173">
        <v>8569391.4530361705</v>
      </c>
      <c r="E123" s="174">
        <f t="shared" si="4"/>
        <v>4129285.7857834348</v>
      </c>
      <c r="F123" s="175">
        <f t="shared" si="4"/>
        <v>8151924.9790100604</v>
      </c>
    </row>
    <row r="124" spans="2:6" ht="13.95" customHeight="1">
      <c r="B124" s="52" t="s">
        <v>95</v>
      </c>
      <c r="C124" s="172">
        <v>4226111.5044410788</v>
      </c>
      <c r="D124" s="173">
        <v>18894764.906819671</v>
      </c>
      <c r="E124" s="174">
        <f t="shared" si="4"/>
        <v>4020232.2563907271</v>
      </c>
      <c r="F124" s="175">
        <f t="shared" si="4"/>
        <v>17974287.539619043</v>
      </c>
    </row>
    <row r="125" spans="2:6" ht="13.95" customHeight="1">
      <c r="B125" s="52" t="s">
        <v>91</v>
      </c>
      <c r="C125" s="172">
        <v>281334.80215322704</v>
      </c>
      <c r="D125" s="173">
        <v>1458950.2973735661</v>
      </c>
      <c r="E125" s="174">
        <f t="shared" si="4"/>
        <v>267629.29593153042</v>
      </c>
      <c r="F125" s="175">
        <f t="shared" si="4"/>
        <v>1387876.0746867154</v>
      </c>
    </row>
    <row r="126" spans="2:6" ht="13.95" customHeight="1">
      <c r="B126" s="52"/>
      <c r="C126" s="172"/>
      <c r="D126" s="173"/>
      <c r="E126" s="174"/>
      <c r="F126" s="175"/>
    </row>
    <row r="127" spans="2:6" ht="13.95" customHeight="1">
      <c r="B127" s="63" t="s">
        <v>9</v>
      </c>
      <c r="C127" s="172"/>
      <c r="D127" s="173"/>
      <c r="E127" s="174"/>
      <c r="F127" s="175"/>
    </row>
    <row r="128" spans="2:6" ht="13.95" customHeight="1">
      <c r="B128" s="52" t="s">
        <v>87</v>
      </c>
      <c r="C128" s="172">
        <v>31234151.473281819</v>
      </c>
      <c r="D128" s="173">
        <v>50931140.260345593</v>
      </c>
      <c r="E128" s="174">
        <f t="shared" ref="E128:F131" si="5">C128*$C$98</f>
        <v>29712548.550109424</v>
      </c>
      <c r="F128" s="175">
        <f t="shared" si="5"/>
        <v>48449978.831422597</v>
      </c>
    </row>
    <row r="129" spans="2:6" ht="13.95" customHeight="1">
      <c r="B129" s="52" t="s">
        <v>88</v>
      </c>
      <c r="C129" s="172">
        <v>10574636.760127444</v>
      </c>
      <c r="D129" s="173">
        <v>18040006.851994991</v>
      </c>
      <c r="E129" s="174">
        <f t="shared" si="5"/>
        <v>10059482.755721075</v>
      </c>
      <c r="F129" s="175">
        <f t="shared" si="5"/>
        <v>17161169.878193203</v>
      </c>
    </row>
    <row r="130" spans="2:6" ht="13.95" customHeight="1">
      <c r="B130" s="52" t="s">
        <v>93</v>
      </c>
      <c r="C130" s="172">
        <v>10574636.760127444</v>
      </c>
      <c r="D130" s="173">
        <v>18040006.851994991</v>
      </c>
      <c r="E130" s="174">
        <f t="shared" si="5"/>
        <v>10059482.755721075</v>
      </c>
      <c r="F130" s="175">
        <f t="shared" si="5"/>
        <v>17161169.878193203</v>
      </c>
    </row>
    <row r="131" spans="2:6" ht="13.95" customHeight="1">
      <c r="B131" s="52" t="s">
        <v>94</v>
      </c>
      <c r="C131" s="172">
        <v>6732122.3945522783</v>
      </c>
      <c r="D131" s="173">
        <v>20971186.398378067</v>
      </c>
      <c r="E131" s="174">
        <f t="shared" si="5"/>
        <v>6404160.31997927</v>
      </c>
      <c r="F131" s="175">
        <f t="shared" si="5"/>
        <v>19949554.081794683</v>
      </c>
    </row>
    <row r="132" spans="2:6" ht="13.95" customHeight="1">
      <c r="B132" s="52"/>
      <c r="C132" s="172"/>
      <c r="D132" s="173"/>
      <c r="E132" s="174"/>
      <c r="F132" s="175"/>
    </row>
    <row r="133" spans="2:6" ht="13.95" customHeight="1">
      <c r="B133" s="63" t="s">
        <v>17</v>
      </c>
      <c r="C133" s="172">
        <v>6601100.6268067798</v>
      </c>
      <c r="D133" s="173">
        <v>17928699.369502082</v>
      </c>
      <c r="E133" s="174">
        <f>C133*$C$98</f>
        <v>6279521.4086712608</v>
      </c>
      <c r="F133" s="175">
        <f>D133*$C$98</f>
        <v>17055284.851017419</v>
      </c>
    </row>
    <row r="134" spans="2:6" ht="13.95" customHeight="1">
      <c r="B134" s="63"/>
      <c r="C134" s="172"/>
      <c r="D134" s="173"/>
      <c r="E134" s="174"/>
      <c r="F134" s="175"/>
    </row>
    <row r="135" spans="2:6" ht="13.95" customHeight="1">
      <c r="B135" s="63" t="s">
        <v>10</v>
      </c>
      <c r="C135" s="172"/>
      <c r="D135" s="173"/>
      <c r="E135" s="174"/>
      <c r="F135" s="175"/>
    </row>
    <row r="136" spans="2:6" ht="13.95" customHeight="1">
      <c r="B136" s="52" t="s">
        <v>87</v>
      </c>
      <c r="C136" s="172">
        <v>46459059.085663773</v>
      </c>
      <c r="D136" s="173">
        <v>80096301.594062656</v>
      </c>
      <c r="E136" s="174">
        <f t="shared" ref="E136:F143" si="6">C136*$C$98</f>
        <v>44195759.563246578</v>
      </c>
      <c r="F136" s="175">
        <f t="shared" si="6"/>
        <v>76194330.165606305</v>
      </c>
    </row>
    <row r="137" spans="2:6" ht="13.95" customHeight="1">
      <c r="B137" s="52" t="s">
        <v>88</v>
      </c>
      <c r="C137" s="172">
        <v>10112773.683620989</v>
      </c>
      <c r="D137" s="173">
        <v>19210487.333008222</v>
      </c>
      <c r="E137" s="174">
        <f t="shared" si="6"/>
        <v>9620119.8008497097</v>
      </c>
      <c r="F137" s="175">
        <f t="shared" si="6"/>
        <v>18274629.232093394</v>
      </c>
    </row>
    <row r="138" spans="2:6" ht="13.95" customHeight="1">
      <c r="B138" s="52" t="s">
        <v>93</v>
      </c>
      <c r="C138" s="172">
        <v>10112773.683620989</v>
      </c>
      <c r="D138" s="173">
        <v>19210487.333008222</v>
      </c>
      <c r="E138" s="174">
        <f t="shared" si="6"/>
        <v>9620119.8008497097</v>
      </c>
      <c r="F138" s="175">
        <f t="shared" si="6"/>
        <v>18274629.232093394</v>
      </c>
    </row>
    <row r="139" spans="2:6" ht="13.95" customHeight="1">
      <c r="B139" s="52" t="s">
        <v>94</v>
      </c>
      <c r="C139" s="172">
        <v>2857402.2123054862</v>
      </c>
      <c r="D139" s="173">
        <v>6218010.9317637198</v>
      </c>
      <c r="E139" s="174">
        <f t="shared" si="6"/>
        <v>2718201.0061308122</v>
      </c>
      <c r="F139" s="175">
        <f t="shared" si="6"/>
        <v>5915094.3112119185</v>
      </c>
    </row>
    <row r="140" spans="2:6" ht="13.95" customHeight="1">
      <c r="B140" s="52" t="s">
        <v>89</v>
      </c>
      <c r="C140" s="172">
        <v>2864092.1866850727</v>
      </c>
      <c r="D140" s="173">
        <v>6200759.7407014109</v>
      </c>
      <c r="E140" s="174">
        <f t="shared" si="6"/>
        <v>2724565.0717185228</v>
      </c>
      <c r="F140" s="175">
        <f t="shared" si="6"/>
        <v>5898683.5291734012</v>
      </c>
    </row>
    <row r="141" spans="2:6" ht="13.95" customHeight="1">
      <c r="B141" s="52" t="s">
        <v>97</v>
      </c>
      <c r="C141" s="172">
        <v>6668320.8305801451</v>
      </c>
      <c r="D141" s="173">
        <v>20995725.374003407</v>
      </c>
      <c r="E141" s="174">
        <f t="shared" si="6"/>
        <v>6343466.9129976025</v>
      </c>
      <c r="F141" s="175">
        <f t="shared" si="6"/>
        <v>19972897.616683457</v>
      </c>
    </row>
    <row r="142" spans="2:6" ht="13.95" customHeight="1">
      <c r="B142" s="52"/>
      <c r="C142" s="172"/>
      <c r="D142" s="173"/>
      <c r="E142" s="174"/>
      <c r="F142" s="175"/>
    </row>
    <row r="143" spans="2:6" ht="13.95" customHeight="1">
      <c r="B143" s="63" t="s">
        <v>4</v>
      </c>
      <c r="C143" s="172">
        <v>10856697.028779307</v>
      </c>
      <c r="D143" s="173">
        <v>28672888.905989412</v>
      </c>
      <c r="E143" s="174">
        <f t="shared" si="6"/>
        <v>10327802.176325295</v>
      </c>
      <c r="F143" s="175">
        <f t="shared" si="6"/>
        <v>27276060.450045232</v>
      </c>
    </row>
    <row r="144" spans="2:6" ht="13.95" customHeight="1">
      <c r="B144" s="52"/>
      <c r="C144" s="172"/>
      <c r="D144" s="173"/>
      <c r="E144" s="174"/>
      <c r="F144" s="175"/>
    </row>
    <row r="145" spans="2:6" ht="13.95" customHeight="1">
      <c r="B145" s="63" t="s">
        <v>18</v>
      </c>
      <c r="C145" s="172"/>
      <c r="D145" s="173"/>
      <c r="E145" s="174"/>
      <c r="F145" s="175"/>
    </row>
    <row r="146" spans="2:6" ht="13.95" customHeight="1">
      <c r="B146" s="52" t="s">
        <v>87</v>
      </c>
      <c r="C146" s="172">
        <v>5726112.5071814246</v>
      </c>
      <c r="D146" s="173">
        <v>25084241.576330204</v>
      </c>
      <c r="E146" s="174">
        <f>C146*$C$98</f>
        <v>5447159.2102815742</v>
      </c>
      <c r="F146" s="175">
        <f>D146*$C$98</f>
        <v>23862237.663697701</v>
      </c>
    </row>
    <row r="147" spans="2:6" ht="13.95" customHeight="1">
      <c r="B147" s="52" t="s">
        <v>88</v>
      </c>
      <c r="C147" s="172">
        <v>6641891.0019860631</v>
      </c>
      <c r="D147" s="173">
        <v>34869012.119861625</v>
      </c>
      <c r="E147" s="174">
        <f>C147*$C$98</f>
        <v>6318324.6399333104</v>
      </c>
      <c r="F147" s="175">
        <f>D147*$C$98</f>
        <v>33170333.325430445</v>
      </c>
    </row>
    <row r="148" spans="2:6" ht="13.95" customHeight="1">
      <c r="B148" s="52"/>
      <c r="C148" s="172"/>
      <c r="D148" s="173"/>
      <c r="E148" s="174"/>
      <c r="F148" s="175"/>
    </row>
    <row r="149" spans="2:6" ht="13.95" customHeight="1">
      <c r="B149" s="63" t="s">
        <v>11</v>
      </c>
      <c r="C149" s="172"/>
      <c r="D149" s="173"/>
      <c r="E149" s="174"/>
      <c r="F149" s="175"/>
    </row>
    <row r="150" spans="2:6" ht="13.95" customHeight="1">
      <c r="B150" s="52" t="s">
        <v>87</v>
      </c>
      <c r="C150" s="172">
        <v>6426571.5554728862</v>
      </c>
      <c r="D150" s="173">
        <v>25097704.745749518</v>
      </c>
      <c r="E150" s="174">
        <f t="shared" ref="E150:F152" si="7">C150*$C$98</f>
        <v>6113494.6955764694</v>
      </c>
      <c r="F150" s="175">
        <f t="shared" si="7"/>
        <v>23875044.961355586</v>
      </c>
    </row>
    <row r="151" spans="2:6" ht="13.95" customHeight="1">
      <c r="B151" s="52" t="s">
        <v>90</v>
      </c>
      <c r="C151" s="172">
        <v>6079218.7363787638</v>
      </c>
      <c r="D151" s="173">
        <v>28862811.093530856</v>
      </c>
      <c r="E151" s="174">
        <f t="shared" si="7"/>
        <v>5783063.5164173357</v>
      </c>
      <c r="F151" s="175">
        <f t="shared" si="7"/>
        <v>27456730.388298407</v>
      </c>
    </row>
    <row r="152" spans="2:6" ht="13.95" customHeight="1">
      <c r="B152" s="52" t="s">
        <v>91</v>
      </c>
      <c r="C152" s="172">
        <v>1935975.2574382338</v>
      </c>
      <c r="D152" s="173">
        <v>2069493.3132705959</v>
      </c>
      <c r="E152" s="174">
        <f t="shared" si="7"/>
        <v>1841662.286796873</v>
      </c>
      <c r="F152" s="175">
        <f t="shared" si="7"/>
        <v>1968675.8770213055</v>
      </c>
    </row>
    <row r="153" spans="2:6" ht="13.95" customHeight="1">
      <c r="B153" s="52"/>
      <c r="C153" s="172"/>
      <c r="D153" s="173"/>
      <c r="E153" s="174"/>
      <c r="F153" s="175"/>
    </row>
    <row r="154" spans="2:6" ht="13.95" customHeight="1">
      <c r="B154" s="63" t="s">
        <v>98</v>
      </c>
      <c r="C154" s="172"/>
      <c r="D154" s="173"/>
      <c r="E154" s="174"/>
      <c r="F154" s="175"/>
    </row>
    <row r="155" spans="2:6" ht="13.95" customHeight="1">
      <c r="B155" s="52" t="s">
        <v>87</v>
      </c>
      <c r="C155" s="172">
        <v>6452456.611864916</v>
      </c>
      <c r="D155" s="173">
        <v>21761919.274304628</v>
      </c>
      <c r="E155" s="174">
        <f>C155*$C$98</f>
        <v>6138118.7355613047</v>
      </c>
      <c r="F155" s="175">
        <f>D155*$C$98</f>
        <v>20701765.614937603</v>
      </c>
    </row>
    <row r="156" spans="2:6" ht="13.95" customHeight="1">
      <c r="B156" s="52" t="s">
        <v>90</v>
      </c>
      <c r="C156" s="172">
        <v>7051684.2675072933</v>
      </c>
      <c r="D156" s="173">
        <v>29015736.778784905</v>
      </c>
      <c r="E156" s="174">
        <f>C156*$C$98</f>
        <v>6708154.4167314079</v>
      </c>
      <c r="F156" s="175">
        <f>D156*$C$98</f>
        <v>27602206.14586962</v>
      </c>
    </row>
    <row r="157" spans="2:6" ht="13.95" customHeight="1">
      <c r="B157" s="52"/>
      <c r="C157" s="172"/>
      <c r="D157" s="173"/>
      <c r="E157" s="174"/>
      <c r="F157" s="175"/>
    </row>
    <row r="158" spans="2:6" ht="13.95" customHeight="1">
      <c r="B158" s="63" t="s">
        <v>12</v>
      </c>
      <c r="C158" s="172"/>
      <c r="D158" s="173"/>
      <c r="E158" s="174"/>
      <c r="F158" s="175"/>
    </row>
    <row r="159" spans="2:6" ht="13.95" customHeight="1">
      <c r="B159" s="52" t="s">
        <v>87</v>
      </c>
      <c r="C159" s="172">
        <v>10290606.250953928</v>
      </c>
      <c r="D159" s="173">
        <v>24963942.220591255</v>
      </c>
      <c r="E159" s="174">
        <f t="shared" ref="E159:F161" si="8">C159*$C$98</f>
        <v>9789289.0768324565</v>
      </c>
      <c r="F159" s="175">
        <f t="shared" si="8"/>
        <v>23747798.811372932</v>
      </c>
    </row>
    <row r="160" spans="2:6" ht="13.95" customHeight="1">
      <c r="B160" s="52" t="s">
        <v>89</v>
      </c>
      <c r="C160" s="172">
        <v>6424193.6633167034</v>
      </c>
      <c r="D160" s="173">
        <v>18370482.804874111</v>
      </c>
      <c r="E160" s="174">
        <f t="shared" si="8"/>
        <v>6111232.6448145667</v>
      </c>
      <c r="F160" s="175">
        <f t="shared" si="8"/>
        <v>17475546.364551865</v>
      </c>
    </row>
    <row r="161" spans="2:6" ht="13.95" customHeight="1">
      <c r="B161" s="52" t="s">
        <v>90</v>
      </c>
      <c r="C161" s="172">
        <v>6397181.6497125598</v>
      </c>
      <c r="D161" s="173">
        <v>17670475.278586846</v>
      </c>
      <c r="E161" s="174">
        <f t="shared" si="8"/>
        <v>6085536.5484651625</v>
      </c>
      <c r="F161" s="175">
        <f t="shared" si="8"/>
        <v>16809640.40491521</v>
      </c>
    </row>
    <row r="162" spans="2:6" ht="13.95" customHeight="1">
      <c r="B162" s="52"/>
      <c r="C162" s="172"/>
      <c r="D162" s="173"/>
      <c r="E162" s="174"/>
      <c r="F162" s="175"/>
    </row>
    <row r="163" spans="2:6" ht="13.95" customHeight="1">
      <c r="B163" s="63" t="s">
        <v>13</v>
      </c>
      <c r="C163" s="172"/>
      <c r="D163" s="173"/>
      <c r="E163" s="176"/>
      <c r="F163" s="175"/>
    </row>
    <row r="164" spans="2:6" ht="13.95" customHeight="1">
      <c r="B164" s="52" t="s">
        <v>87</v>
      </c>
      <c r="C164" s="172">
        <v>33972827.658544183</v>
      </c>
      <c r="D164" s="173">
        <v>80197672.230928779</v>
      </c>
      <c r="E164" s="176">
        <f t="shared" ref="E164:F166" si="9">C164*$C$98</f>
        <v>32317807.386330545</v>
      </c>
      <c r="F164" s="175">
        <f t="shared" si="9"/>
        <v>76290762.430526853</v>
      </c>
    </row>
    <row r="165" spans="2:6" ht="13.95" customHeight="1">
      <c r="B165" s="52" t="s">
        <v>89</v>
      </c>
      <c r="C165" s="172">
        <v>1028361.6926170178</v>
      </c>
      <c r="D165" s="173">
        <v>2298019.8626736365</v>
      </c>
      <c r="E165" s="176">
        <f t="shared" si="9"/>
        <v>978264.02439948719</v>
      </c>
      <c r="F165" s="175">
        <f t="shared" si="9"/>
        <v>2186069.5270436276</v>
      </c>
    </row>
    <row r="166" spans="2:6" ht="13.95" customHeight="1">
      <c r="B166" s="52" t="s">
        <v>99</v>
      </c>
      <c r="C166" s="172">
        <v>15403423.931913238</v>
      </c>
      <c r="D166" s="173">
        <v>34564383.556175843</v>
      </c>
      <c r="E166" s="176">
        <f t="shared" si="9"/>
        <v>14653030.731646152</v>
      </c>
      <c r="F166" s="175">
        <f t="shared" si="9"/>
        <v>32880545.046853181</v>
      </c>
    </row>
    <row r="167" spans="2:6" ht="13.95" customHeight="1">
      <c r="B167" s="67"/>
      <c r="C167" s="177"/>
      <c r="D167" s="173"/>
      <c r="E167" s="176"/>
      <c r="F167" s="175"/>
    </row>
    <row r="168" spans="2:6" ht="13.95" customHeight="1">
      <c r="B168" s="63" t="s">
        <v>16</v>
      </c>
      <c r="C168" s="172">
        <v>886053.77541030594</v>
      </c>
      <c r="D168" s="173">
        <v>2003711.516564569</v>
      </c>
      <c r="E168" s="176">
        <f>C168*$C$98</f>
        <v>842888.77968741744</v>
      </c>
      <c r="F168" s="175">
        <f>D168*$C$98</f>
        <v>1906098.7063236095</v>
      </c>
    </row>
    <row r="169" spans="2:6" ht="13.95" customHeight="1">
      <c r="B169" s="63"/>
      <c r="C169" s="172"/>
      <c r="D169" s="173"/>
      <c r="E169" s="176"/>
      <c r="F169" s="175"/>
    </row>
    <row r="170" spans="2:6" ht="13.95" customHeight="1">
      <c r="B170" s="68" t="s">
        <v>107</v>
      </c>
      <c r="C170" s="178"/>
      <c r="D170" s="179"/>
      <c r="E170" s="180"/>
      <c r="F170" s="179"/>
    </row>
    <row r="171" spans="2:6" ht="13.95" customHeight="1">
      <c r="B171" s="52" t="s">
        <v>87</v>
      </c>
      <c r="C171" s="172">
        <v>14532336.383671604</v>
      </c>
      <c r="D171" s="173">
        <v>33148871.229403831</v>
      </c>
      <c r="E171" s="176">
        <f t="shared" ref="E171:F174" si="10">C171*$C$98</f>
        <v>13824379.084404659</v>
      </c>
      <c r="F171" s="175">
        <f t="shared" si="10"/>
        <v>31533990.818592194</v>
      </c>
    </row>
    <row r="172" spans="2:6" ht="13.95" customHeight="1">
      <c r="B172" s="52" t="s">
        <v>88</v>
      </c>
      <c r="C172" s="172">
        <v>3258794.7893625195</v>
      </c>
      <c r="D172" s="173">
        <v>7356101.9357977137</v>
      </c>
      <c r="E172" s="176">
        <f t="shared" si="10"/>
        <v>3100039.3424039353</v>
      </c>
      <c r="F172" s="175">
        <f t="shared" si="10"/>
        <v>6997742.0738933925</v>
      </c>
    </row>
    <row r="173" spans="2:6" ht="13.95" customHeight="1">
      <c r="B173" s="52" t="s">
        <v>93</v>
      </c>
      <c r="C173" s="172">
        <v>3258794.7893625195</v>
      </c>
      <c r="D173" s="173">
        <v>7356101.9357977137</v>
      </c>
      <c r="E173" s="176">
        <f t="shared" si="10"/>
        <v>3100039.3424039353</v>
      </c>
      <c r="F173" s="175">
        <f t="shared" si="10"/>
        <v>6997742.0738933925</v>
      </c>
    </row>
    <row r="174" spans="2:6" ht="13.95" customHeight="1">
      <c r="B174" s="52" t="s">
        <v>99</v>
      </c>
      <c r="C174" s="172">
        <v>1137429.4817538406</v>
      </c>
      <c r="D174" s="173">
        <v>2406861.1612776197</v>
      </c>
      <c r="E174" s="176">
        <f t="shared" si="10"/>
        <v>1082018.4671207205</v>
      </c>
      <c r="F174" s="175">
        <f t="shared" si="10"/>
        <v>2289608.5129448194</v>
      </c>
    </row>
    <row r="175" spans="2:6" ht="13.95" customHeight="1">
      <c r="B175" s="69"/>
      <c r="C175" s="178"/>
      <c r="D175" s="179"/>
      <c r="E175" s="180"/>
      <c r="F175" s="179"/>
    </row>
    <row r="176" spans="2:6" ht="13.95" customHeight="1">
      <c r="B176" s="63" t="s">
        <v>14</v>
      </c>
      <c r="C176" s="172"/>
      <c r="D176" s="173"/>
      <c r="E176" s="176"/>
      <c r="F176" s="175"/>
    </row>
    <row r="177" spans="2:6" ht="13.95" customHeight="1">
      <c r="B177" s="52" t="s">
        <v>87</v>
      </c>
      <c r="C177" s="172">
        <v>14068273.720599046</v>
      </c>
      <c r="D177" s="173">
        <v>38409417.737277843</v>
      </c>
      <c r="E177" s="176">
        <f t="shared" ref="E177:F180" si="11">C177*$C$98</f>
        <v>13382923.698026342</v>
      </c>
      <c r="F177" s="175">
        <f t="shared" si="11"/>
        <v>36538264.542788617</v>
      </c>
    </row>
    <row r="178" spans="2:6" ht="13.95" customHeight="1">
      <c r="B178" s="52" t="s">
        <v>88</v>
      </c>
      <c r="C178" s="172">
        <v>13564981.250655329</v>
      </c>
      <c r="D178" s="173">
        <v>41798518.872890525</v>
      </c>
      <c r="E178" s="176">
        <f t="shared" si="11"/>
        <v>12904149.624048404</v>
      </c>
      <c r="F178" s="175">
        <f t="shared" si="11"/>
        <v>39762262.227478787</v>
      </c>
    </row>
    <row r="179" spans="2:6" ht="13.95" customHeight="1">
      <c r="B179" s="52" t="s">
        <v>93</v>
      </c>
      <c r="C179" s="172">
        <v>7384544.6277962551</v>
      </c>
      <c r="D179" s="173">
        <v>24170408.743345644</v>
      </c>
      <c r="E179" s="176">
        <f t="shared" si="11"/>
        <v>7024799.1517085331</v>
      </c>
      <c r="F179" s="175">
        <f t="shared" si="11"/>
        <v>22992923.111004818</v>
      </c>
    </row>
    <row r="180" spans="2:6" ht="13.95" customHeight="1">
      <c r="B180" s="52" t="s">
        <v>90</v>
      </c>
      <c r="C180" s="172">
        <v>10235882.496396489</v>
      </c>
      <c r="D180" s="173">
        <v>34458323.202935606</v>
      </c>
      <c r="E180" s="176">
        <f t="shared" si="11"/>
        <v>9737231.2447020374</v>
      </c>
      <c r="F180" s="175">
        <f t="shared" si="11"/>
        <v>32779651.529781397</v>
      </c>
    </row>
    <row r="181" spans="2:6" ht="13.95" customHeight="1">
      <c r="B181" s="52"/>
      <c r="C181" s="172"/>
      <c r="D181" s="173"/>
      <c r="E181" s="176"/>
      <c r="F181" s="175"/>
    </row>
    <row r="182" spans="2:6" ht="13.95" customHeight="1">
      <c r="B182" s="63" t="s">
        <v>32</v>
      </c>
      <c r="C182" s="172"/>
      <c r="D182" s="173"/>
      <c r="E182" s="176"/>
      <c r="F182" s="175"/>
    </row>
    <row r="183" spans="2:6" ht="13.95" customHeight="1">
      <c r="B183" s="52" t="s">
        <v>87</v>
      </c>
      <c r="C183" s="172">
        <v>20101515.3931458</v>
      </c>
      <c r="D183" s="173">
        <v>59631111.22295063</v>
      </c>
      <c r="E183" s="176">
        <f t="shared" ref="E183:F186" si="12">C183*$C$98</f>
        <v>19122249.969253309</v>
      </c>
      <c r="F183" s="175">
        <f t="shared" si="12"/>
        <v>56726122.00861337</v>
      </c>
    </row>
    <row r="184" spans="2:6" ht="13.95" customHeight="1">
      <c r="B184" s="52" t="s">
        <v>88</v>
      </c>
      <c r="C184" s="172">
        <v>6576916.6628913293</v>
      </c>
      <c r="D184" s="173">
        <v>23791256.940105923</v>
      </c>
      <c r="E184" s="176">
        <f t="shared" si="12"/>
        <v>6256515.5907419156</v>
      </c>
      <c r="F184" s="175">
        <f t="shared" si="12"/>
        <v>22632242.067011721</v>
      </c>
    </row>
    <row r="185" spans="2:6" ht="13.95" customHeight="1">
      <c r="B185" s="52" t="s">
        <v>93</v>
      </c>
      <c r="C185" s="172">
        <v>6603613.9199975152</v>
      </c>
      <c r="D185" s="173">
        <v>23882501.975798044</v>
      </c>
      <c r="E185" s="176">
        <f t="shared" si="12"/>
        <v>6281912.2642709166</v>
      </c>
      <c r="F185" s="175">
        <f t="shared" si="12"/>
        <v>22719042.009545065</v>
      </c>
    </row>
    <row r="186" spans="2:6" ht="13.95" customHeight="1">
      <c r="B186" s="55" t="s">
        <v>94</v>
      </c>
      <c r="C186" s="181">
        <v>6631175.3548672376</v>
      </c>
      <c r="D186" s="182">
        <v>25774470.266853005</v>
      </c>
      <c r="E186" s="186">
        <f t="shared" si="12"/>
        <v>6308131.0162795251</v>
      </c>
      <c r="F186" s="184">
        <f t="shared" si="12"/>
        <v>24518841.173332993</v>
      </c>
    </row>
    <row r="187" spans="2:6" ht="13.95" customHeight="1">
      <c r="C187" s="169"/>
      <c r="D187" s="170"/>
      <c r="E187" s="185"/>
      <c r="F187" s="185"/>
    </row>
    <row r="188" spans="2:6" ht="13.95" customHeight="1" thickBot="1">
      <c r="B188" s="66" t="s">
        <v>103</v>
      </c>
      <c r="C188" s="213">
        <f>SUM(C101:C187)</f>
        <v>478276387.4802565</v>
      </c>
      <c r="D188" s="213">
        <f>SUM(D101:D187)</f>
        <v>1238509183.2348025</v>
      </c>
      <c r="E188" s="213">
        <f>SUM(E101:E187)</f>
        <v>454976674.98776829</v>
      </c>
      <c r="F188" s="213">
        <f t="shared" ref="F188" si="13">SUM(F101:F187)</f>
        <v>1178173969.8643358</v>
      </c>
    </row>
    <row r="189" spans="2:6" ht="13.95" customHeight="1" thickTop="1">
      <c r="C189" s="214"/>
      <c r="D189" s="214"/>
      <c r="E189" s="214"/>
      <c r="F189" s="214"/>
    </row>
    <row r="190" spans="2:6" ht="13.95" customHeight="1">
      <c r="C190" s="214"/>
      <c r="D190" s="214"/>
      <c r="E190" s="214"/>
      <c r="F190" s="214"/>
    </row>
    <row r="191" spans="2:6" ht="13.95" customHeight="1">
      <c r="B191" s="241" t="s">
        <v>47</v>
      </c>
      <c r="C191" s="242">
        <f>C97-C188</f>
        <v>0</v>
      </c>
      <c r="D191" s="242">
        <f>D97-D188</f>
        <v>0</v>
      </c>
      <c r="E191" s="243"/>
      <c r="F191" s="244"/>
    </row>
    <row r="192" spans="2:6" ht="13.95" customHeight="1">
      <c r="B192" s="245" t="s">
        <v>47</v>
      </c>
      <c r="C192" s="246">
        <f>C188-' (S6)'!D98</f>
        <v>0</v>
      </c>
      <c r="D192" s="246">
        <f>D188-' (S6)'!K98</f>
        <v>0</v>
      </c>
      <c r="E192" s="247"/>
      <c r="F192" s="248"/>
    </row>
    <row r="193" spans="3:6" ht="13.95" customHeight="1">
      <c r="C193" s="237"/>
      <c r="D193" s="237"/>
      <c r="E193" s="214"/>
      <c r="F193" s="214"/>
    </row>
  </sheetData>
  <mergeCells count="2">
    <mergeCell ref="E8:F8"/>
    <mergeCell ref="E99:F99"/>
  </mergeCells>
  <pageMargins left="0.748" right="0.7" top="1.5" bottom="0.25" header="1.0037499999999999" footer="0.3"/>
  <pageSetup scale="50" fitToHeight="2" orientation="portrait" r:id="rId1"/>
  <headerFooter scaleWithDoc="0">
    <oddHeader>&amp;L&amp;"Times New Roman,Bold"&amp;14Section 4&amp;"Times New Roman,Regular"
&amp;"Times New Roman,Italic"&amp;12Calculation of Current and Future Jurisdictional Dismantlement Costs</oddHeader>
  </headerFooter>
  <rowBreaks count="1" manualBreakCount="1">
    <brk id="9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9"/>
  <sheetViews>
    <sheetView zoomScaleNormal="100" workbookViewId="0">
      <selection activeCell="A2" sqref="A1:A2"/>
    </sheetView>
  </sheetViews>
  <sheetFormatPr defaultColWidth="8.88671875" defaultRowHeight="13.2"/>
  <cols>
    <col min="1" max="1" width="7.33203125" style="44" customWidth="1"/>
    <col min="2" max="2" width="2.33203125" style="40" customWidth="1"/>
    <col min="3" max="4" width="14.44140625" style="40" customWidth="1"/>
    <col min="5" max="5" width="2.33203125" style="40" customWidth="1"/>
    <col min="6" max="6" width="14.44140625" style="40" customWidth="1"/>
    <col min="7" max="7" width="15" style="40" customWidth="1"/>
    <col min="8" max="8" width="2.33203125" style="40" customWidth="1"/>
    <col min="9" max="10" width="14.44140625" style="40" customWidth="1"/>
    <col min="11" max="11" width="2.33203125" style="40" customWidth="1"/>
    <col min="12" max="13" width="14.44140625" style="40" customWidth="1"/>
    <col min="14" max="16384" width="8.88671875" style="23"/>
  </cols>
  <sheetData>
    <row r="1" spans="1:16" s="270" customFormat="1">
      <c r="A1" s="272" t="s">
        <v>182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6" s="270" customFormat="1">
      <c r="A2" s="272" t="s">
        <v>179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6" s="270" customFormat="1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6" s="270" customFormat="1">
      <c r="A4" s="268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6" s="270" customFormat="1">
      <c r="A5" s="268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</row>
    <row r="6" spans="1:16" s="270" customFormat="1">
      <c r="A6" s="268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</row>
    <row r="8" spans="1:16">
      <c r="A8" s="20" t="s">
        <v>50</v>
      </c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O8" s="24"/>
      <c r="P8" s="25"/>
    </row>
    <row r="9" spans="1:16">
      <c r="A9" s="26" t="s">
        <v>51</v>
      </c>
      <c r="B9" s="21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6">
      <c r="A10" s="27" t="s">
        <v>52</v>
      </c>
      <c r="B10" s="21"/>
      <c r="C10" s="22"/>
      <c r="D10" s="22"/>
      <c r="E10" s="21"/>
      <c r="F10" s="21"/>
      <c r="G10" s="21"/>
      <c r="H10" s="21"/>
      <c r="I10" s="21"/>
      <c r="J10" s="21"/>
      <c r="K10" s="21"/>
      <c r="L10" s="21"/>
      <c r="M10" s="21"/>
    </row>
    <row r="11" spans="1:16">
      <c r="A11" s="27" t="s">
        <v>53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6" ht="12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</row>
    <row r="13" spans="1:16">
      <c r="A13" s="195"/>
      <c r="B13" s="21"/>
      <c r="C13" s="256" t="s">
        <v>54</v>
      </c>
      <c r="D13" s="256"/>
      <c r="E13" s="21"/>
      <c r="F13" s="256" t="s">
        <v>55</v>
      </c>
      <c r="G13" s="256"/>
      <c r="H13" s="21"/>
      <c r="I13" s="256" t="s">
        <v>56</v>
      </c>
      <c r="J13" s="256"/>
      <c r="K13" s="21"/>
      <c r="L13" s="256" t="s">
        <v>57</v>
      </c>
      <c r="M13" s="256"/>
    </row>
    <row r="14" spans="1:16">
      <c r="A14" s="28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</row>
    <row r="15" spans="1:16" s="36" customFormat="1">
      <c r="A15" s="198"/>
      <c r="B15" s="199"/>
      <c r="C15" s="257" t="s">
        <v>58</v>
      </c>
      <c r="D15" s="257"/>
      <c r="E15" s="199"/>
      <c r="F15" s="257" t="s">
        <v>59</v>
      </c>
      <c r="G15" s="257"/>
      <c r="H15" s="199"/>
      <c r="I15" s="257" t="s">
        <v>60</v>
      </c>
      <c r="J15" s="257"/>
      <c r="K15" s="199"/>
      <c r="L15" s="257" t="s">
        <v>61</v>
      </c>
      <c r="M15" s="257"/>
    </row>
    <row r="16" spans="1:16" s="36" customFormat="1">
      <c r="A16" s="187" t="s">
        <v>6</v>
      </c>
      <c r="B16" s="199"/>
      <c r="C16" s="188" t="s">
        <v>62</v>
      </c>
      <c r="D16" s="189" t="s">
        <v>63</v>
      </c>
      <c r="E16" s="199"/>
      <c r="F16" s="188" t="s">
        <v>62</v>
      </c>
      <c r="G16" s="189" t="s">
        <v>63</v>
      </c>
      <c r="H16" s="199"/>
      <c r="I16" s="188" t="s">
        <v>62</v>
      </c>
      <c r="J16" s="189" t="s">
        <v>63</v>
      </c>
      <c r="K16" s="199"/>
      <c r="L16" s="188" t="s">
        <v>62</v>
      </c>
      <c r="M16" s="189" t="s">
        <v>63</v>
      </c>
    </row>
    <row r="17" spans="1:13" s="36" customFormat="1">
      <c r="A17" s="190"/>
      <c r="B17" s="199"/>
      <c r="C17" s="191" t="s">
        <v>64</v>
      </c>
      <c r="D17" s="192" t="s">
        <v>65</v>
      </c>
      <c r="E17" s="199"/>
      <c r="F17" s="191" t="s">
        <v>64</v>
      </c>
      <c r="G17" s="192" t="s">
        <v>65</v>
      </c>
      <c r="H17" s="199"/>
      <c r="I17" s="191" t="s">
        <v>64</v>
      </c>
      <c r="J17" s="192" t="s">
        <v>65</v>
      </c>
      <c r="K17" s="199"/>
      <c r="L17" s="191" t="s">
        <v>64</v>
      </c>
      <c r="M17" s="192" t="s">
        <v>65</v>
      </c>
    </row>
    <row r="18" spans="1:13" s="36" customFormat="1">
      <c r="A18" s="193" t="s">
        <v>66</v>
      </c>
      <c r="B18" s="200"/>
      <c r="C18" s="194" t="s">
        <v>67</v>
      </c>
      <c r="D18" s="201" t="s">
        <v>68</v>
      </c>
      <c r="E18" s="200"/>
      <c r="F18" s="194" t="s">
        <v>67</v>
      </c>
      <c r="G18" s="201" t="s">
        <v>68</v>
      </c>
      <c r="H18" s="200"/>
      <c r="I18" s="194" t="s">
        <v>67</v>
      </c>
      <c r="J18" s="201" t="s">
        <v>68</v>
      </c>
      <c r="K18" s="200"/>
      <c r="L18" s="194" t="s">
        <v>67</v>
      </c>
      <c r="M18" s="201" t="s">
        <v>68</v>
      </c>
    </row>
    <row r="19" spans="1:13" s="36" customFormat="1">
      <c r="A19" s="30">
        <v>2015</v>
      </c>
      <c r="B19" s="199"/>
      <c r="C19" s="32">
        <v>2.6559291740199553E-2</v>
      </c>
      <c r="D19" s="35">
        <v>1</v>
      </c>
      <c r="E19" s="199"/>
      <c r="F19" s="32">
        <v>-7.2742768722919959E-2</v>
      </c>
      <c r="G19" s="35">
        <v>1</v>
      </c>
      <c r="H19" s="199"/>
      <c r="I19" s="32">
        <v>1.0544245163047306E-2</v>
      </c>
      <c r="J19" s="35">
        <v>1</v>
      </c>
      <c r="K19" s="199"/>
      <c r="L19" s="32">
        <v>-4.9713993396270251E-2</v>
      </c>
      <c r="M19" s="35">
        <v>1</v>
      </c>
    </row>
    <row r="20" spans="1:13" s="36" customFormat="1">
      <c r="A20" s="30">
        <v>2016</v>
      </c>
      <c r="B20" s="199"/>
      <c r="C20" s="32">
        <v>3.4593385014100031E-2</v>
      </c>
      <c r="D20" s="35">
        <f t="shared" ref="D20:D79" si="0">D19*(1+C20)</f>
        <v>1.0345933850141</v>
      </c>
      <c r="E20" s="199"/>
      <c r="F20" s="32">
        <v>9.18780144907827E-3</v>
      </c>
      <c r="G20" s="35">
        <f t="shared" ref="G20:G79" si="1">G19*(1+F20)</f>
        <v>1.0091878014490783</v>
      </c>
      <c r="H20" s="199"/>
      <c r="I20" s="32">
        <v>1.9523688150854257E-2</v>
      </c>
      <c r="J20" s="35">
        <f t="shared" ref="J20:J79" si="2">J19*(1+I20)</f>
        <v>1.0195236881508543</v>
      </c>
      <c r="K20" s="199"/>
      <c r="L20" s="32">
        <v>-5.5299990212392958E-3</v>
      </c>
      <c r="M20" s="35">
        <f t="shared" ref="M20:M79" si="3">M19*(1+L20)</f>
        <v>0.9944700009787607</v>
      </c>
    </row>
    <row r="21" spans="1:13" s="36" customFormat="1">
      <c r="A21" s="30">
        <v>2017</v>
      </c>
      <c r="B21" s="199"/>
      <c r="C21" s="32">
        <v>3.7070677146157971E-2</v>
      </c>
      <c r="D21" s="35">
        <f t="shared" si="0"/>
        <v>1.0729464623675085</v>
      </c>
      <c r="E21" s="199"/>
      <c r="F21" s="32">
        <v>2.6233557809785646E-2</v>
      </c>
      <c r="G21" s="35">
        <f t="shared" si="1"/>
        <v>1.0356623879793232</v>
      </c>
      <c r="H21" s="199"/>
      <c r="I21" s="32">
        <v>1.9803044830150718E-2</v>
      </c>
      <c r="J21" s="35">
        <f t="shared" si="2"/>
        <v>1.0397133614527063</v>
      </c>
      <c r="K21" s="199"/>
      <c r="L21" s="32">
        <v>1.8158555189213166E-2</v>
      </c>
      <c r="M21" s="35">
        <f t="shared" si="3"/>
        <v>1.0125281393755503</v>
      </c>
    </row>
    <row r="22" spans="1:13" s="36" customFormat="1">
      <c r="A22" s="30">
        <v>2018</v>
      </c>
      <c r="B22" s="31"/>
      <c r="C22" s="32">
        <v>3.9061796584809239E-2</v>
      </c>
      <c r="D22" s="35">
        <f t="shared" si="0"/>
        <v>1.1148576788268987</v>
      </c>
      <c r="E22" s="31"/>
      <c r="F22" s="32">
        <v>2.440992189954172E-2</v>
      </c>
      <c r="G22" s="35">
        <f t="shared" si="1"/>
        <v>1.0609428259841913</v>
      </c>
      <c r="H22" s="31"/>
      <c r="I22" s="32">
        <v>1.9355894525037609E-2</v>
      </c>
      <c r="J22" s="35">
        <f t="shared" si="2"/>
        <v>1.0598379436132572</v>
      </c>
      <c r="K22" s="31"/>
      <c r="L22" s="32">
        <v>2.7839536007733034E-2</v>
      </c>
      <c r="M22" s="35">
        <f t="shared" si="3"/>
        <v>1.0407164529705388</v>
      </c>
    </row>
    <row r="23" spans="1:13" s="36" customFormat="1">
      <c r="A23" s="33">
        <v>2019</v>
      </c>
      <c r="B23" s="22"/>
      <c r="C23" s="34">
        <v>3.8906510387844095E-2</v>
      </c>
      <c r="D23" s="35">
        <f t="shared" si="0"/>
        <v>1.1582329006891452</v>
      </c>
      <c r="E23" s="22"/>
      <c r="F23" s="34">
        <v>1.9807738502015226E-2</v>
      </c>
      <c r="G23" s="35">
        <f t="shared" si="1"/>
        <v>1.0819577040468753</v>
      </c>
      <c r="H23" s="22"/>
      <c r="I23" s="34">
        <v>1.9601010672398722E-2</v>
      </c>
      <c r="J23" s="35">
        <f t="shared" si="2"/>
        <v>1.0806118384570338</v>
      </c>
      <c r="K23" s="22"/>
      <c r="L23" s="34">
        <v>1.6552243017022628E-2</v>
      </c>
      <c r="M23" s="35">
        <f t="shared" si="3"/>
        <v>1.0579426446119209</v>
      </c>
    </row>
    <row r="24" spans="1:13">
      <c r="A24" s="33">
        <v>2020</v>
      </c>
      <c r="B24" s="22"/>
      <c r="C24" s="34">
        <v>3.8717272127567703E-2</v>
      </c>
      <c r="D24" s="35">
        <f t="shared" si="0"/>
        <v>1.203076519092229</v>
      </c>
      <c r="E24" s="22"/>
      <c r="F24" s="34">
        <v>5.4803357051100843E-3</v>
      </c>
      <c r="G24" s="35">
        <f t="shared" si="1"/>
        <v>1.0878871954837823</v>
      </c>
      <c r="H24" s="22"/>
      <c r="I24" s="34">
        <v>1.9326491572426496E-2</v>
      </c>
      <c r="J24" s="35">
        <f t="shared" si="2"/>
        <v>1.1014962740460379</v>
      </c>
      <c r="K24" s="22"/>
      <c r="L24" s="34">
        <v>1.3923582200018547E-2</v>
      </c>
      <c r="M24" s="35">
        <f t="shared" si="3"/>
        <v>1.07267299598708</v>
      </c>
    </row>
    <row r="25" spans="1:13">
      <c r="A25" s="33">
        <v>2021</v>
      </c>
      <c r="B25" s="22"/>
      <c r="C25" s="34">
        <v>3.8522576423023258E-2</v>
      </c>
      <c r="D25" s="35">
        <f t="shared" si="0"/>
        <v>1.2494221262417042</v>
      </c>
      <c r="E25" s="22"/>
      <c r="F25" s="34">
        <v>1.0928786730296292E-2</v>
      </c>
      <c r="G25" s="35">
        <f t="shared" si="1"/>
        <v>1.0997764826298446</v>
      </c>
      <c r="H25" s="22"/>
      <c r="I25" s="34">
        <v>2.0044475546225016E-2</v>
      </c>
      <c r="J25" s="35">
        <f t="shared" si="2"/>
        <v>1.1235751891754118</v>
      </c>
      <c r="K25" s="22"/>
      <c r="L25" s="34">
        <v>1.4462338610337966E-2</v>
      </c>
      <c r="M25" s="35">
        <f t="shared" si="3"/>
        <v>1.0881863560732108</v>
      </c>
    </row>
    <row r="26" spans="1:13">
      <c r="A26" s="33">
        <v>2022</v>
      </c>
      <c r="B26" s="22"/>
      <c r="C26" s="34">
        <v>3.8789924460338687E-2</v>
      </c>
      <c r="D26" s="35">
        <f t="shared" si="0"/>
        <v>1.2978871161376957</v>
      </c>
      <c r="E26" s="22"/>
      <c r="F26" s="34">
        <v>1.9001132301573076E-2</v>
      </c>
      <c r="G26" s="35">
        <f t="shared" si="1"/>
        <v>1.1206734810784529</v>
      </c>
      <c r="H26" s="22"/>
      <c r="I26" s="34">
        <v>2.1086697616670813E-2</v>
      </c>
      <c r="J26" s="35">
        <f t="shared" si="2"/>
        <v>1.1472676794391474</v>
      </c>
      <c r="K26" s="22"/>
      <c r="L26" s="34">
        <v>1.3941356359057355E-2</v>
      </c>
      <c r="M26" s="35">
        <f t="shared" si="3"/>
        <v>1.1033571498482915</v>
      </c>
    </row>
    <row r="27" spans="1:13">
      <c r="A27" s="33">
        <v>2023</v>
      </c>
      <c r="B27" s="22"/>
      <c r="C27" s="34">
        <v>3.9296152362057413E-2</v>
      </c>
      <c r="D27" s="35">
        <f t="shared" si="0"/>
        <v>1.3488890860021938</v>
      </c>
      <c r="E27" s="22"/>
      <c r="F27" s="34">
        <v>2.0324919969585187E-2</v>
      </c>
      <c r="G27" s="35">
        <f t="shared" si="1"/>
        <v>1.1434510798934088</v>
      </c>
      <c r="H27" s="22"/>
      <c r="I27" s="34">
        <v>2.155084203879376E-2</v>
      </c>
      <c r="J27" s="35">
        <f t="shared" si="2"/>
        <v>1.171992263974954</v>
      </c>
      <c r="K27" s="22"/>
      <c r="L27" s="34">
        <v>1.3882728643661801E-2</v>
      </c>
      <c r="M27" s="35">
        <f t="shared" si="3"/>
        <v>1.1186747577566793</v>
      </c>
    </row>
    <row r="28" spans="1:13">
      <c r="A28" s="30">
        <v>2024</v>
      </c>
      <c r="B28" s="31"/>
      <c r="C28" s="32">
        <v>3.9500866580464367E-2</v>
      </c>
      <c r="D28" s="35">
        <f t="shared" si="0"/>
        <v>1.4021713738202111</v>
      </c>
      <c r="E28" s="31"/>
      <c r="F28" s="32">
        <v>1.4319737179607772E-2</v>
      </c>
      <c r="G28" s="35">
        <f t="shared" si="1"/>
        <v>1.1598249988352212</v>
      </c>
      <c r="H28" s="31"/>
      <c r="I28" s="32">
        <v>2.1202796821227166E-2</v>
      </c>
      <c r="J28" s="35">
        <f t="shared" si="2"/>
        <v>1.196841777824065</v>
      </c>
      <c r="K28" s="31"/>
      <c r="L28" s="32">
        <v>1.2730215669976896E-2</v>
      </c>
      <c r="M28" s="35">
        <f t="shared" si="3"/>
        <v>1.1329157286874811</v>
      </c>
    </row>
    <row r="29" spans="1:13">
      <c r="A29" s="33">
        <v>2025</v>
      </c>
      <c r="B29" s="22"/>
      <c r="C29" s="34">
        <v>3.9805247708048164E-2</v>
      </c>
      <c r="D29" s="35">
        <f t="shared" si="0"/>
        <v>1.4579851526842587</v>
      </c>
      <c r="E29" s="22"/>
      <c r="F29" s="34">
        <v>8.84575811419408E-3</v>
      </c>
      <c r="G29" s="35">
        <f t="shared" si="1"/>
        <v>1.1700845302297129</v>
      </c>
      <c r="H29" s="22"/>
      <c r="I29" s="34">
        <v>2.1006067732589173E-2</v>
      </c>
      <c r="J29" s="35">
        <f t="shared" si="2"/>
        <v>1.2219827172742297</v>
      </c>
      <c r="K29" s="22"/>
      <c r="L29" s="34">
        <v>1.3520518358531186E-2</v>
      </c>
      <c r="M29" s="35">
        <f t="shared" si="3"/>
        <v>1.148233336595869</v>
      </c>
    </row>
    <row r="30" spans="1:13">
      <c r="A30" s="33">
        <v>2026</v>
      </c>
      <c r="B30" s="22"/>
      <c r="C30" s="34">
        <v>3.8957139286026177E-2</v>
      </c>
      <c r="D30" s="35">
        <f t="shared" si="0"/>
        <v>1.5147840833543376</v>
      </c>
      <c r="E30" s="22"/>
      <c r="F30" s="34">
        <v>7.7536776887037195E-3</v>
      </c>
      <c r="G30" s="35">
        <f t="shared" si="1"/>
        <v>1.1791569885456523</v>
      </c>
      <c r="H30" s="22"/>
      <c r="I30" s="34">
        <v>2.0789762003819545E-2</v>
      </c>
      <c r="J30" s="35">
        <f t="shared" si="2"/>
        <v>1.2473874471391417</v>
      </c>
      <c r="K30" s="22"/>
      <c r="L30" s="34">
        <v>1.7133358905510709E-2</v>
      </c>
      <c r="M30" s="35">
        <f t="shared" si="3"/>
        <v>1.1679064304590381</v>
      </c>
    </row>
    <row r="31" spans="1:13">
      <c r="A31" s="33">
        <v>2027</v>
      </c>
      <c r="B31" s="22"/>
      <c r="C31" s="34">
        <v>3.8758693300951164E-2</v>
      </c>
      <c r="D31" s="35">
        <f t="shared" si="0"/>
        <v>1.5734951350582307</v>
      </c>
      <c r="E31" s="22"/>
      <c r="F31" s="34">
        <v>9.8725158085808395E-3</v>
      </c>
      <c r="G31" s="35">
        <f t="shared" si="1"/>
        <v>1.1907982345558679</v>
      </c>
      <c r="H31" s="22"/>
      <c r="I31" s="34">
        <v>2.0582585208588799E-2</v>
      </c>
      <c r="J31" s="35">
        <f t="shared" si="2"/>
        <v>1.2730619055580072</v>
      </c>
      <c r="K31" s="22"/>
      <c r="L31" s="34">
        <v>2.0657867169495026E-2</v>
      </c>
      <c r="M31" s="35">
        <f t="shared" si="3"/>
        <v>1.19203288636586</v>
      </c>
    </row>
    <row r="32" spans="1:13">
      <c r="A32" s="33">
        <v>2028</v>
      </c>
      <c r="B32" s="22"/>
      <c r="C32" s="34">
        <v>3.8633622100036513E-2</v>
      </c>
      <c r="D32" s="35">
        <f t="shared" si="0"/>
        <v>1.6342849514823163</v>
      </c>
      <c r="E32" s="22"/>
      <c r="F32" s="34">
        <v>1.1846764270108556E-2</v>
      </c>
      <c r="G32" s="35">
        <f t="shared" si="1"/>
        <v>1.2049053405339127</v>
      </c>
      <c r="H32" s="22"/>
      <c r="I32" s="34">
        <v>2.0718250628669832E-2</v>
      </c>
      <c r="J32" s="35">
        <f t="shared" si="2"/>
        <v>1.2994375211831701</v>
      </c>
      <c r="K32" s="22"/>
      <c r="L32" s="34">
        <v>2.1881927908695253E-2</v>
      </c>
      <c r="M32" s="35">
        <f t="shared" si="3"/>
        <v>1.2181168640501117</v>
      </c>
    </row>
    <row r="33" spans="1:13">
      <c r="A33" s="33">
        <v>2029</v>
      </c>
      <c r="B33" s="22"/>
      <c r="C33" s="34">
        <v>3.8493677756342493E-2</v>
      </c>
      <c r="D33" s="35">
        <f t="shared" si="0"/>
        <v>1.6971945897667164</v>
      </c>
      <c r="E33" s="22"/>
      <c r="F33" s="34">
        <v>1.0746682538599339E-2</v>
      </c>
      <c r="G33" s="35">
        <f t="shared" si="1"/>
        <v>1.2178540757176937</v>
      </c>
      <c r="H33" s="22"/>
      <c r="I33" s="34">
        <v>2.1138204808951677E-2</v>
      </c>
      <c r="J33" s="35">
        <f t="shared" si="2"/>
        <v>1.3269052976423765</v>
      </c>
      <c r="K33" s="22"/>
      <c r="L33" s="34">
        <v>2.2056164878871964E-2</v>
      </c>
      <c r="M33" s="35">
        <f t="shared" si="3"/>
        <v>1.2449838504453354</v>
      </c>
    </row>
    <row r="34" spans="1:13">
      <c r="A34" s="33">
        <v>2030</v>
      </c>
      <c r="B34" s="22"/>
      <c r="C34" s="34">
        <v>3.8487520843871081E-2</v>
      </c>
      <c r="D34" s="35">
        <f t="shared" si="0"/>
        <v>1.7625154019164682</v>
      </c>
      <c r="E34" s="22"/>
      <c r="F34" s="34">
        <v>9.6923334441574305E-3</v>
      </c>
      <c r="G34" s="35">
        <f t="shared" si="1"/>
        <v>1.2296579235058758</v>
      </c>
      <c r="H34" s="22"/>
      <c r="I34" s="34">
        <v>2.1451944405191048E-2</v>
      </c>
      <c r="J34" s="35">
        <f t="shared" si="2"/>
        <v>1.3553699963183543</v>
      </c>
      <c r="K34" s="22"/>
      <c r="L34" s="34">
        <v>2.1422955974842672E-2</v>
      </c>
      <c r="M34" s="35">
        <f t="shared" si="3"/>
        <v>1.2716550846628161</v>
      </c>
    </row>
    <row r="35" spans="1:13">
      <c r="A35" s="33">
        <v>2031</v>
      </c>
      <c r="B35" s="22"/>
      <c r="C35" s="34">
        <v>3.8691006355322521E-2</v>
      </c>
      <c r="D35" s="35">
        <f t="shared" si="0"/>
        <v>1.830708896533372</v>
      </c>
      <c r="E35" s="22"/>
      <c r="F35" s="34">
        <v>1.1963969128182539E-2</v>
      </c>
      <c r="G35" s="35">
        <f t="shared" si="1"/>
        <v>1.2443695129409251</v>
      </c>
      <c r="H35" s="22"/>
      <c r="I35" s="34">
        <v>2.2149127426191573E-2</v>
      </c>
      <c r="J35" s="35">
        <f t="shared" si="2"/>
        <v>1.3853902590764464</v>
      </c>
      <c r="K35" s="22"/>
      <c r="L35" s="34">
        <v>2.2089667115643641E-2</v>
      </c>
      <c r="M35" s="35">
        <f t="shared" si="3"/>
        <v>1.2997455221689334</v>
      </c>
    </row>
    <row r="36" spans="1:13">
      <c r="A36" s="33">
        <v>2032</v>
      </c>
      <c r="B36" s="22"/>
      <c r="C36" s="34">
        <v>3.870956290555827E-2</v>
      </c>
      <c r="D36" s="35">
        <f t="shared" si="0"/>
        <v>1.9015748377254957</v>
      </c>
      <c r="E36" s="22"/>
      <c r="F36" s="34">
        <v>9.4439658455627296E-3</v>
      </c>
      <c r="G36" s="35">
        <f t="shared" si="1"/>
        <v>1.2561212961203987</v>
      </c>
      <c r="H36" s="22"/>
      <c r="I36" s="34">
        <v>2.2070598615407055E-2</v>
      </c>
      <c r="J36" s="35">
        <f t="shared" si="2"/>
        <v>1.4159666514102174</v>
      </c>
      <c r="K36" s="22"/>
      <c r="L36" s="34">
        <v>2.0934523137166261E-2</v>
      </c>
      <c r="M36" s="35">
        <f t="shared" si="3"/>
        <v>1.326955074875207</v>
      </c>
    </row>
    <row r="37" spans="1:13">
      <c r="A37" s="33">
        <v>2033</v>
      </c>
      <c r="B37" s="22"/>
      <c r="C37" s="34">
        <v>3.8738865849375248E-2</v>
      </c>
      <c r="D37" s="35">
        <f t="shared" si="0"/>
        <v>1.9752396902666913</v>
      </c>
      <c r="E37" s="22"/>
      <c r="F37" s="34">
        <v>9.9434395139490483E-3</v>
      </c>
      <c r="G37" s="35">
        <f t="shared" si="1"/>
        <v>1.2686114622505551</v>
      </c>
      <c r="H37" s="22"/>
      <c r="I37" s="34">
        <v>2.222628688520345E-2</v>
      </c>
      <c r="J37" s="35">
        <f t="shared" si="2"/>
        <v>1.4474383324243418</v>
      </c>
      <c r="K37" s="22"/>
      <c r="L37" s="34">
        <v>2.0689655172413834E-2</v>
      </c>
      <c r="M37" s="35">
        <f t="shared" si="3"/>
        <v>1.3544093178036596</v>
      </c>
    </row>
    <row r="38" spans="1:13">
      <c r="A38" s="33">
        <v>2034</v>
      </c>
      <c r="B38" s="22"/>
      <c r="C38" s="34">
        <v>3.8844517223510122E-2</v>
      </c>
      <c r="D38" s="35">
        <f t="shared" si="0"/>
        <v>2.0519669224358168</v>
      </c>
      <c r="E38" s="22"/>
      <c r="F38" s="34">
        <v>1.1105277729809293E-2</v>
      </c>
      <c r="G38" s="35">
        <f t="shared" si="1"/>
        <v>1.282699744870067</v>
      </c>
      <c r="H38" s="22"/>
      <c r="I38" s="34">
        <v>2.2379383656901064E-2</v>
      </c>
      <c r="J38" s="35">
        <f t="shared" si="2"/>
        <v>1.4798311101853712</v>
      </c>
      <c r="K38" s="22"/>
      <c r="L38" s="34">
        <v>2.0487064604711724E-2</v>
      </c>
      <c r="M38" s="35">
        <f t="shared" si="3"/>
        <v>1.3821571889987267</v>
      </c>
    </row>
    <row r="39" spans="1:13">
      <c r="A39" s="33">
        <v>2035</v>
      </c>
      <c r="B39" s="22"/>
      <c r="C39" s="34">
        <v>3.8751347375642897E-2</v>
      </c>
      <c r="D39" s="35">
        <f t="shared" si="0"/>
        <v>2.1314834054504561</v>
      </c>
      <c r="E39" s="22"/>
      <c r="F39" s="34">
        <v>1.012737932060892E-2</v>
      </c>
      <c r="G39" s="35">
        <f t="shared" si="1"/>
        <v>1.2956901317408145</v>
      </c>
      <c r="H39" s="22"/>
      <c r="I39" s="34">
        <v>2.2105733473984035E-2</v>
      </c>
      <c r="J39" s="35">
        <f t="shared" si="2"/>
        <v>1.5125438622936389</v>
      </c>
      <c r="K39" s="22"/>
      <c r="L39" s="34">
        <v>1.9650886945437707E-2</v>
      </c>
      <c r="M39" s="35">
        <f t="shared" si="3"/>
        <v>1.4093178036605647</v>
      </c>
    </row>
    <row r="40" spans="1:13">
      <c r="A40" s="33">
        <v>2036</v>
      </c>
      <c r="B40" s="22"/>
      <c r="C40" s="34">
        <v>3.8744600650548522E-2</v>
      </c>
      <c r="D40" s="35">
        <f t="shared" si="0"/>
        <v>2.2140668787879054</v>
      </c>
      <c r="E40" s="22"/>
      <c r="F40" s="34">
        <v>1.0245407375955473E-2</v>
      </c>
      <c r="G40" s="35">
        <f t="shared" si="1"/>
        <v>1.3089650049735047</v>
      </c>
      <c r="H40" s="22"/>
      <c r="I40" s="34">
        <v>2.2168661818547486E-2</v>
      </c>
      <c r="J40" s="35">
        <f t="shared" si="2"/>
        <v>1.5460749356625463</v>
      </c>
      <c r="K40" s="22"/>
      <c r="L40" s="34">
        <v>1.9480519480519654E-2</v>
      </c>
      <c r="M40" s="35">
        <f t="shared" si="3"/>
        <v>1.4367720465890175</v>
      </c>
    </row>
    <row r="41" spans="1:13" s="36" customFormat="1">
      <c r="A41" s="33">
        <v>2037</v>
      </c>
      <c r="B41" s="22"/>
      <c r="C41" s="34">
        <v>3.8802485182092283E-2</v>
      </c>
      <c r="D41" s="35">
        <f t="shared" si="0"/>
        <v>2.2999781760442346</v>
      </c>
      <c r="E41" s="22"/>
      <c r="F41" s="34">
        <v>1.0860724391653198E-2</v>
      </c>
      <c r="G41" s="35">
        <f t="shared" si="1"/>
        <v>1.3231813131308408</v>
      </c>
      <c r="H41" s="22"/>
      <c r="I41" s="34">
        <v>2.2254829489890771E-2</v>
      </c>
      <c r="J41" s="35">
        <f t="shared" si="2"/>
        <v>1.5804825697343101</v>
      </c>
      <c r="K41" s="22"/>
      <c r="L41" s="34">
        <v>1.9414830205388478E-2</v>
      </c>
      <c r="M41" s="35">
        <f t="shared" si="3"/>
        <v>1.4646667319173918</v>
      </c>
    </row>
    <row r="42" spans="1:13">
      <c r="A42" s="33">
        <v>2038</v>
      </c>
      <c r="B42" s="22"/>
      <c r="C42" s="34">
        <v>3.8938212761245428E-2</v>
      </c>
      <c r="D42" s="35">
        <f t="shared" si="0"/>
        <v>2.3895352156092664</v>
      </c>
      <c r="E42" s="22"/>
      <c r="F42" s="34">
        <v>1.1193310427385361E-2</v>
      </c>
      <c r="G42" s="35">
        <f t="shared" si="1"/>
        <v>1.3379920923204296</v>
      </c>
      <c r="H42" s="22"/>
      <c r="I42" s="34">
        <v>2.2474514476297669E-2</v>
      </c>
      <c r="J42" s="35">
        <f t="shared" si="2"/>
        <v>1.61600314812734</v>
      </c>
      <c r="K42" s="22"/>
      <c r="L42" s="34">
        <v>1.9312372615189144E-2</v>
      </c>
      <c r="M42" s="35">
        <f t="shared" si="3"/>
        <v>1.4929529216012518</v>
      </c>
    </row>
    <row r="43" spans="1:13">
      <c r="A43" s="33">
        <v>2039</v>
      </c>
      <c r="B43" s="22"/>
      <c r="C43" s="34">
        <v>3.8851672319901498E-2</v>
      </c>
      <c r="D43" s="35">
        <f t="shared" si="0"/>
        <v>2.4823726548029827</v>
      </c>
      <c r="E43" s="22"/>
      <c r="F43" s="34">
        <v>1.188307733568772E-2</v>
      </c>
      <c r="G43" s="35">
        <f t="shared" si="1"/>
        <v>1.3538915558280118</v>
      </c>
      <c r="H43" s="22"/>
      <c r="I43" s="34">
        <v>2.2728290946772089E-2</v>
      </c>
      <c r="J43" s="35">
        <f t="shared" si="2"/>
        <v>1.6527321378488777</v>
      </c>
      <c r="K43" s="22"/>
      <c r="L43" s="34">
        <v>1.9241485560691052E-2</v>
      </c>
      <c r="M43" s="35">
        <f t="shared" si="3"/>
        <v>1.5216795536850338</v>
      </c>
    </row>
    <row r="44" spans="1:13">
      <c r="A44" s="33">
        <v>2040</v>
      </c>
      <c r="B44" s="22"/>
      <c r="C44" s="34">
        <v>3.8887224131288312E-2</v>
      </c>
      <c r="D44" s="35">
        <f t="shared" si="0"/>
        <v>2.5789052366076874</v>
      </c>
      <c r="E44" s="22"/>
      <c r="F44" s="34">
        <v>1.165912313912254E-2</v>
      </c>
      <c r="G44" s="35">
        <f t="shared" si="1"/>
        <v>1.3696767441944289</v>
      </c>
      <c r="H44" s="22"/>
      <c r="I44" s="34">
        <v>2.2741129349647782E-2</v>
      </c>
      <c r="J44" s="35">
        <f t="shared" si="2"/>
        <v>1.6903171331760189</v>
      </c>
      <c r="K44" s="22"/>
      <c r="L44" s="34">
        <v>1.881391908406771E-2</v>
      </c>
      <c r="M44" s="35">
        <f t="shared" si="3"/>
        <v>1.5503083096799444</v>
      </c>
    </row>
    <row r="45" spans="1:13">
      <c r="A45" s="33">
        <v>2041</v>
      </c>
      <c r="B45" s="22"/>
      <c r="C45" s="34">
        <v>3.905072333843651E-2</v>
      </c>
      <c r="D45" s="35">
        <f t="shared" si="0"/>
        <v>2.6796133515184994</v>
      </c>
      <c r="E45" s="22"/>
      <c r="F45" s="34">
        <v>1.1725927569156136E-2</v>
      </c>
      <c r="G45" s="35">
        <f t="shared" si="1"/>
        <v>1.3857374744900104</v>
      </c>
      <c r="H45" s="22"/>
      <c r="I45" s="34">
        <v>2.3003877982649135E-2</v>
      </c>
      <c r="J45" s="35">
        <f t="shared" si="2"/>
        <v>1.7292009822595813</v>
      </c>
      <c r="K45" s="22"/>
      <c r="L45" s="34">
        <v>1.8939991792670252E-2</v>
      </c>
      <c r="M45" s="35">
        <f t="shared" si="3"/>
        <v>1.5796711363413911</v>
      </c>
    </row>
    <row r="46" spans="1:13">
      <c r="A46" s="33">
        <v>2042</v>
      </c>
      <c r="B46" s="22"/>
      <c r="C46" s="34">
        <v>3.8978365772629697E-2</v>
      </c>
      <c r="D46" s="35">
        <f t="shared" si="0"/>
        <v>2.7840603008632097</v>
      </c>
      <c r="E46" s="22"/>
      <c r="F46" s="34">
        <v>1.1638770751899896E-2</v>
      </c>
      <c r="G46" s="35">
        <f t="shared" si="1"/>
        <v>1.4018657552779163</v>
      </c>
      <c r="H46" s="22"/>
      <c r="I46" s="34">
        <v>2.3201935211619285E-2</v>
      </c>
      <c r="J46" s="35">
        <f t="shared" si="2"/>
        <v>1.7693217914178365</v>
      </c>
      <c r="K46" s="22"/>
      <c r="L46" s="34">
        <v>1.8587936429257379E-2</v>
      </c>
      <c r="M46" s="35">
        <f t="shared" si="3"/>
        <v>1.6090339630028376</v>
      </c>
    </row>
    <row r="47" spans="1:13">
      <c r="A47" s="30">
        <v>2043</v>
      </c>
      <c r="B47" s="31"/>
      <c r="C47" s="32">
        <v>3.8986120187922024E-2</v>
      </c>
      <c r="D47" s="35">
        <f t="shared" si="0"/>
        <v>2.8926000103630849</v>
      </c>
      <c r="E47" s="31"/>
      <c r="F47" s="32">
        <v>1.1824458482121436E-2</v>
      </c>
      <c r="G47" s="35">
        <f t="shared" si="1"/>
        <v>1.4184420586987079</v>
      </c>
      <c r="H47" s="31"/>
      <c r="I47" s="32">
        <v>2.3367182858041957E-2</v>
      </c>
      <c r="J47" s="35">
        <f t="shared" si="2"/>
        <v>1.8106658572526155</v>
      </c>
      <c r="K47" s="31"/>
      <c r="L47" s="32">
        <v>1.8431217494449426E-2</v>
      </c>
      <c r="M47" s="35">
        <f t="shared" si="3"/>
        <v>1.6386904179308988</v>
      </c>
    </row>
    <row r="48" spans="1:13">
      <c r="A48" s="33">
        <v>2044</v>
      </c>
      <c r="B48" s="22"/>
      <c r="C48" s="34">
        <v>3.8994993213137041E-2</v>
      </c>
      <c r="D48" s="35">
        <f t="shared" si="0"/>
        <v>3.0053969281355135</v>
      </c>
      <c r="E48" s="22"/>
      <c r="F48" s="34">
        <v>1.2085705621605713E-2</v>
      </c>
      <c r="G48" s="35">
        <f t="shared" si="1"/>
        <v>1.4355849318614449</v>
      </c>
      <c r="H48" s="22"/>
      <c r="I48" s="34">
        <v>2.3515516040261142E-2</v>
      </c>
      <c r="J48" s="35">
        <f t="shared" si="2"/>
        <v>1.8532445992623927</v>
      </c>
      <c r="K48" s="22"/>
      <c r="L48" s="34">
        <v>1.8187248021502178E-2</v>
      </c>
      <c r="M48" s="35">
        <f t="shared" si="3"/>
        <v>1.6684936869922671</v>
      </c>
    </row>
    <row r="49" spans="1:13">
      <c r="A49" s="33">
        <v>2045</v>
      </c>
      <c r="B49" s="22"/>
      <c r="C49" s="34">
        <v>3.8977197224086213E-2</v>
      </c>
      <c r="D49" s="35">
        <f t="shared" si="0"/>
        <v>3.1225388769401143</v>
      </c>
      <c r="E49" s="22"/>
      <c r="F49" s="34">
        <v>1.1859272949170219E-2</v>
      </c>
      <c r="G49" s="35">
        <f t="shared" si="1"/>
        <v>1.4526099254101057</v>
      </c>
      <c r="H49" s="22"/>
      <c r="I49" s="34">
        <v>2.3574793758296186E-2</v>
      </c>
      <c r="J49" s="35">
        <f t="shared" si="2"/>
        <v>1.8969344584736798</v>
      </c>
      <c r="K49" s="22"/>
      <c r="L49" s="34">
        <v>1.7803719129465545E-2</v>
      </c>
      <c r="M49" s="35">
        <f t="shared" si="3"/>
        <v>1.6981990799647637</v>
      </c>
    </row>
    <row r="50" spans="1:13">
      <c r="A50" s="33">
        <v>2046</v>
      </c>
      <c r="B50" s="22"/>
      <c r="C50" s="34">
        <f>C49</f>
        <v>3.8977197224086213E-2</v>
      </c>
      <c r="D50" s="35">
        <f t="shared" si="0"/>
        <v>3.2442466905864857</v>
      </c>
      <c r="E50" s="22"/>
      <c r="F50" s="34">
        <f>F49</f>
        <v>1.1859272949170219E-2</v>
      </c>
      <c r="G50" s="35">
        <f t="shared" si="1"/>
        <v>1.469836823004218</v>
      </c>
      <c r="H50" s="22"/>
      <c r="I50" s="34">
        <f>I49</f>
        <v>2.3574793758296186E-2</v>
      </c>
      <c r="J50" s="35">
        <f t="shared" si="2"/>
        <v>1.941654297105202</v>
      </c>
      <c r="K50" s="22"/>
      <c r="L50" s="34">
        <f>L49</f>
        <v>1.7803719129465545E-2</v>
      </c>
      <c r="M50" s="35">
        <f t="shared" si="3"/>
        <v>1.7284333394103732</v>
      </c>
    </row>
    <row r="51" spans="1:13">
      <c r="A51" s="33">
        <v>2047</v>
      </c>
      <c r="B51" s="22"/>
      <c r="C51" s="34">
        <f t="shared" ref="C51:C79" si="4">C50</f>
        <v>3.8977197224086213E-2</v>
      </c>
      <c r="D51" s="35">
        <f t="shared" si="0"/>
        <v>3.3706983336890644</v>
      </c>
      <c r="E51" s="22"/>
      <c r="F51" s="34">
        <f t="shared" ref="F51:F79" si="5">F50</f>
        <v>1.1859272949170219E-2</v>
      </c>
      <c r="G51" s="35">
        <f t="shared" si="1"/>
        <v>1.4872680190789662</v>
      </c>
      <c r="H51" s="22"/>
      <c r="I51" s="34">
        <f t="shared" ref="I51:I79" si="6">I50</f>
        <v>2.3574793758296186E-2</v>
      </c>
      <c r="J51" s="35">
        <f t="shared" si="2"/>
        <v>1.9874283967093667</v>
      </c>
      <c r="K51" s="22"/>
      <c r="L51" s="34">
        <f t="shared" ref="L51:L79" si="7">L50</f>
        <v>1.7803719129465545E-2</v>
      </c>
      <c r="M51" s="35">
        <f t="shared" si="3"/>
        <v>1.7592058811192397</v>
      </c>
    </row>
    <row r="52" spans="1:13">
      <c r="A52" s="33">
        <v>2048</v>
      </c>
      <c r="B52" s="22"/>
      <c r="C52" s="34">
        <f t="shared" si="4"/>
        <v>3.8977197224086213E-2</v>
      </c>
      <c r="D52" s="35">
        <f t="shared" si="0"/>
        <v>3.5020787074241619</v>
      </c>
      <c r="E52" s="22"/>
      <c r="F52" s="34">
        <f t="shared" si="5"/>
        <v>1.1859272949170219E-2</v>
      </c>
      <c r="G52" s="35">
        <f t="shared" si="1"/>
        <v>1.5049059364657953</v>
      </c>
      <c r="H52" s="22"/>
      <c r="I52" s="34">
        <f t="shared" si="6"/>
        <v>2.3574793758296186E-2</v>
      </c>
      <c r="J52" s="35">
        <f t="shared" si="2"/>
        <v>2.034281611271171</v>
      </c>
      <c r="K52" s="22"/>
      <c r="L52" s="34">
        <f t="shared" si="7"/>
        <v>1.7803719129465545E-2</v>
      </c>
      <c r="M52" s="35">
        <f t="shared" si="3"/>
        <v>1.7905262885175905</v>
      </c>
    </row>
    <row r="53" spans="1:13">
      <c r="A53" s="33">
        <v>2049</v>
      </c>
      <c r="B53" s="22"/>
      <c r="C53" s="34">
        <f t="shared" si="4"/>
        <v>3.8977197224086213E-2</v>
      </c>
      <c r="D53" s="35">
        <f t="shared" si="0"/>
        <v>3.6385799198977065</v>
      </c>
      <c r="E53" s="22"/>
      <c r="F53" s="34">
        <f t="shared" si="5"/>
        <v>1.1859272949170219E-2</v>
      </c>
      <c r="G53" s="35">
        <f t="shared" si="1"/>
        <v>1.5227530267291698</v>
      </c>
      <c r="H53" s="22"/>
      <c r="I53" s="34">
        <f t="shared" si="6"/>
        <v>2.3574793758296186E-2</v>
      </c>
      <c r="J53" s="35">
        <f t="shared" si="2"/>
        <v>2.0822393807031832</v>
      </c>
      <c r="K53" s="22"/>
      <c r="L53" s="34">
        <f t="shared" si="7"/>
        <v>1.7803719129465545E-2</v>
      </c>
      <c r="M53" s="35">
        <f t="shared" si="3"/>
        <v>1.8224043156522822</v>
      </c>
    </row>
    <row r="54" spans="1:13">
      <c r="A54" s="33">
        <v>2050</v>
      </c>
      <c r="B54" s="22"/>
      <c r="C54" s="34">
        <f t="shared" si="4"/>
        <v>3.8977197224086213E-2</v>
      </c>
      <c r="D54" s="35">
        <f t="shared" si="0"/>
        <v>3.7804015670511593</v>
      </c>
      <c r="E54" s="22"/>
      <c r="F54" s="34">
        <f t="shared" si="5"/>
        <v>1.1859272949170219E-2</v>
      </c>
      <c r="G54" s="35">
        <f t="shared" si="1"/>
        <v>1.5408117705073261</v>
      </c>
      <c r="H54" s="22"/>
      <c r="I54" s="34">
        <f t="shared" si="6"/>
        <v>2.3574793758296186E-2</v>
      </c>
      <c r="J54" s="35">
        <f t="shared" si="2"/>
        <v>2.1313277446586629</v>
      </c>
      <c r="K54" s="22"/>
      <c r="L54" s="34">
        <f t="shared" si="7"/>
        <v>1.7803719129465545E-2</v>
      </c>
      <c r="M54" s="35">
        <f t="shared" si="3"/>
        <v>1.8548498902284813</v>
      </c>
    </row>
    <row r="55" spans="1:13">
      <c r="A55" s="33">
        <v>2051</v>
      </c>
      <c r="B55" s="22"/>
      <c r="C55" s="34">
        <f t="shared" si="4"/>
        <v>3.8977197224086213E-2</v>
      </c>
      <c r="D55" s="35">
        <f t="shared" si="0"/>
        <v>3.9277510245163567</v>
      </c>
      <c r="E55" s="22"/>
      <c r="F55" s="34">
        <f t="shared" si="5"/>
        <v>1.1859272949170219E-2</v>
      </c>
      <c r="G55" s="35">
        <f t="shared" si="1"/>
        <v>1.5590846778570666</v>
      </c>
      <c r="H55" s="22"/>
      <c r="I55" s="34">
        <f t="shared" si="6"/>
        <v>2.3574793758296186E-2</v>
      </c>
      <c r="J55" s="35">
        <f t="shared" si="2"/>
        <v>2.1815733566703255</v>
      </c>
      <c r="K55" s="22"/>
      <c r="L55" s="34">
        <f t="shared" si="7"/>
        <v>1.7803719129465545E-2</v>
      </c>
      <c r="M55" s="35">
        <f t="shared" si="3"/>
        <v>1.8878731167014293</v>
      </c>
    </row>
    <row r="56" spans="1:13" s="37" customFormat="1">
      <c r="A56" s="33">
        <v>2052</v>
      </c>
      <c r="B56" s="22"/>
      <c r="C56" s="34">
        <f t="shared" si="4"/>
        <v>3.8977197224086213E-2</v>
      </c>
      <c r="D56" s="35">
        <f t="shared" si="0"/>
        <v>4.0808437508460376</v>
      </c>
      <c r="E56" s="22"/>
      <c r="F56" s="34">
        <f t="shared" si="5"/>
        <v>1.1859272949170219E-2</v>
      </c>
      <c r="G56" s="35">
        <f t="shared" si="1"/>
        <v>1.5775742886026427</v>
      </c>
      <c r="H56" s="22"/>
      <c r="I56" s="34">
        <f t="shared" si="6"/>
        <v>2.3574793758296186E-2</v>
      </c>
      <c r="J56" s="35">
        <f t="shared" si="2"/>
        <v>2.2330034986224225</v>
      </c>
      <c r="K56" s="22"/>
      <c r="L56" s="34">
        <f t="shared" si="7"/>
        <v>1.7803719129465545E-2</v>
      </c>
      <c r="M56" s="35">
        <f t="shared" si="3"/>
        <v>1.9214842794232503</v>
      </c>
    </row>
    <row r="57" spans="1:13" s="36" customFormat="1">
      <c r="A57" s="33">
        <v>2053</v>
      </c>
      <c r="B57" s="22"/>
      <c r="C57" s="34">
        <f t="shared" si="4"/>
        <v>3.8977197224086213E-2</v>
      </c>
      <c r="D57" s="35">
        <f t="shared" si="0"/>
        <v>4.2399036025634436</v>
      </c>
      <c r="E57" s="22"/>
      <c r="F57" s="34">
        <f t="shared" si="5"/>
        <v>1.1859272949170219E-2</v>
      </c>
      <c r="G57" s="35">
        <f t="shared" si="1"/>
        <v>1.5962831726887745</v>
      </c>
      <c r="H57" s="22"/>
      <c r="I57" s="34">
        <f t="shared" si="6"/>
        <v>2.3574793758296186E-2</v>
      </c>
      <c r="J57" s="35">
        <f t="shared" si="2"/>
        <v>2.2856460955640001</v>
      </c>
      <c r="K57" s="22"/>
      <c r="L57" s="34">
        <f t="shared" si="7"/>
        <v>1.7803719129465545E-2</v>
      </c>
      <c r="M57" s="35">
        <f t="shared" si="3"/>
        <v>1.9556938458457853</v>
      </c>
    </row>
    <row r="58" spans="1:13" s="36" customFormat="1">
      <c r="A58" s="33">
        <v>2054</v>
      </c>
      <c r="B58" s="22"/>
      <c r="C58" s="34">
        <f t="shared" si="4"/>
        <v>3.8977197224086213E-2</v>
      </c>
      <c r="D58" s="35">
        <f t="shared" si="0"/>
        <v>4.4051631614916724</v>
      </c>
      <c r="E58" s="22"/>
      <c r="F58" s="34">
        <f t="shared" si="5"/>
        <v>1.1859272949170219E-2</v>
      </c>
      <c r="G58" s="35">
        <f t="shared" si="1"/>
        <v>1.6152139305378581</v>
      </c>
      <c r="H58" s="22"/>
      <c r="I58" s="34">
        <f t="shared" si="6"/>
        <v>2.3574793758296186E-2</v>
      </c>
      <c r="J58" s="35">
        <f t="shared" si="2"/>
        <v>2.3395297308713765</v>
      </c>
      <c r="K58" s="22"/>
      <c r="L58" s="34">
        <f t="shared" si="7"/>
        <v>1.7803719129465545E-2</v>
      </c>
      <c r="M58" s="35">
        <f t="shared" si="3"/>
        <v>1.9905124697804479</v>
      </c>
    </row>
    <row r="59" spans="1:13" s="36" customFormat="1">
      <c r="A59" s="33">
        <v>2055</v>
      </c>
      <c r="B59" s="22"/>
      <c r="C59" s="34">
        <f t="shared" si="4"/>
        <v>3.8977197224086213E-2</v>
      </c>
      <c r="D59" s="35">
        <f t="shared" si="0"/>
        <v>4.5768640748414127</v>
      </c>
      <c r="E59" s="22"/>
      <c r="F59" s="34">
        <f t="shared" si="5"/>
        <v>1.1859272949170219E-2</v>
      </c>
      <c r="G59" s="35">
        <f t="shared" si="1"/>
        <v>1.6343691934114086</v>
      </c>
      <c r="H59" s="22"/>
      <c r="I59" s="34">
        <f t="shared" si="6"/>
        <v>2.3574793758296186E-2</v>
      </c>
      <c r="J59" s="35">
        <f t="shared" si="2"/>
        <v>2.3946836617680716</v>
      </c>
      <c r="K59" s="22"/>
      <c r="L59" s="34">
        <f t="shared" si="7"/>
        <v>1.7803719129465545E-2</v>
      </c>
      <c r="M59" s="35">
        <f t="shared" si="3"/>
        <v>2.0259509947161178</v>
      </c>
    </row>
    <row r="60" spans="1:13" s="36" customFormat="1">
      <c r="A60" s="33">
        <v>2056</v>
      </c>
      <c r="B60" s="22"/>
      <c r="C60" s="34">
        <f t="shared" si="4"/>
        <v>3.8977197224086213E-2</v>
      </c>
      <c r="D60" s="35">
        <f t="shared" si="0"/>
        <v>4.7552574085543409</v>
      </c>
      <c r="E60" s="22"/>
      <c r="F60" s="34">
        <f t="shared" si="5"/>
        <v>1.1859272949170219E-2</v>
      </c>
      <c r="G60" s="35">
        <f t="shared" si="1"/>
        <v>1.6537516237757897</v>
      </c>
      <c r="H60" s="22"/>
      <c r="I60" s="34">
        <f t="shared" si="6"/>
        <v>2.3574793758296186E-2</v>
      </c>
      <c r="J60" s="35">
        <f t="shared" si="2"/>
        <v>2.4511378352106155</v>
      </c>
      <c r="K60" s="22"/>
      <c r="L60" s="34">
        <f t="shared" si="7"/>
        <v>1.7803719129465545E-2</v>
      </c>
      <c r="M60" s="35">
        <f t="shared" si="3"/>
        <v>2.0620204571961049</v>
      </c>
    </row>
    <row r="61" spans="1:13" s="36" customFormat="1">
      <c r="A61" s="33">
        <v>2057</v>
      </c>
      <c r="B61" s="22"/>
      <c r="C61" s="34">
        <f t="shared" si="4"/>
        <v>3.8977197224086213E-2</v>
      </c>
      <c r="D61" s="35">
        <f t="shared" si="0"/>
        <v>4.9406040144188603</v>
      </c>
      <c r="E61" s="22"/>
      <c r="F61" s="34">
        <f t="shared" si="5"/>
        <v>1.1859272949170219E-2</v>
      </c>
      <c r="G61" s="35">
        <f t="shared" si="1"/>
        <v>1.6733639156722802</v>
      </c>
      <c r="H61" s="22"/>
      <c r="I61" s="34">
        <f t="shared" si="6"/>
        <v>2.3574793758296186E-2</v>
      </c>
      <c r="J61" s="35">
        <f t="shared" si="2"/>
        <v>2.5089229041488621</v>
      </c>
      <c r="K61" s="22"/>
      <c r="L61" s="34">
        <f t="shared" si="7"/>
        <v>1.7803719129465545E-2</v>
      </c>
      <c r="M61" s="35">
        <f t="shared" si="3"/>
        <v>2.0987320902552367</v>
      </c>
    </row>
    <row r="62" spans="1:13" s="36" customFormat="1">
      <c r="A62" s="33">
        <v>2058</v>
      </c>
      <c r="B62" s="22"/>
      <c r="C62" s="34">
        <f t="shared" si="4"/>
        <v>3.8977197224086213E-2</v>
      </c>
      <c r="D62" s="35">
        <f t="shared" si="0"/>
        <v>5.1331749114949767</v>
      </c>
      <c r="E62" s="22"/>
      <c r="F62" s="34">
        <f t="shared" si="5"/>
        <v>1.1859272949170219E-2</v>
      </c>
      <c r="G62" s="35">
        <f t="shared" si="1"/>
        <v>1.69320879509153</v>
      </c>
      <c r="H62" s="22"/>
      <c r="I62" s="34">
        <f t="shared" si="6"/>
        <v>2.3574793758296186E-2</v>
      </c>
      <c r="J62" s="35">
        <f t="shared" si="2"/>
        <v>2.568070244169637</v>
      </c>
      <c r="K62" s="22"/>
      <c r="L62" s="34">
        <f t="shared" si="7"/>
        <v>1.7803719129465545E-2</v>
      </c>
      <c r="M62" s="35">
        <f t="shared" si="3"/>
        <v>2.1360973269181369</v>
      </c>
    </row>
    <row r="63" spans="1:13" s="36" customFormat="1">
      <c r="A63" s="33">
        <v>2059</v>
      </c>
      <c r="B63" s="38"/>
      <c r="C63" s="34">
        <f t="shared" si="4"/>
        <v>3.8977197224086213E-2</v>
      </c>
      <c r="D63" s="35">
        <f t="shared" si="0"/>
        <v>5.3332516824060479</v>
      </c>
      <c r="E63" s="38"/>
      <c r="F63" s="34">
        <f t="shared" si="5"/>
        <v>1.1859272949170219E-2</v>
      </c>
      <c r="G63" s="35">
        <f t="shared" si="1"/>
        <v>1.713289020352456</v>
      </c>
      <c r="H63" s="38"/>
      <c r="I63" s="34">
        <f t="shared" si="6"/>
        <v>2.3574793758296186E-2</v>
      </c>
      <c r="J63" s="35">
        <f t="shared" si="2"/>
        <v>2.6286119705327535</v>
      </c>
      <c r="K63" s="38"/>
      <c r="L63" s="34">
        <f t="shared" si="7"/>
        <v>1.7803719129465545E-2</v>
      </c>
      <c r="M63" s="35">
        <f t="shared" si="3"/>
        <v>2.1741278037597898</v>
      </c>
    </row>
    <row r="64" spans="1:13" s="36" customFormat="1">
      <c r="A64" s="33">
        <v>2060</v>
      </c>
      <c r="B64" s="38"/>
      <c r="C64" s="34">
        <f t="shared" si="4"/>
        <v>3.8977197224086213E-2</v>
      </c>
      <c r="D64" s="35">
        <f t="shared" si="0"/>
        <v>5.5411268850768778</v>
      </c>
      <c r="E64" s="38"/>
      <c r="F64" s="34">
        <f t="shared" si="5"/>
        <v>1.1859272949170219E-2</v>
      </c>
      <c r="G64" s="35">
        <f t="shared" si="1"/>
        <v>1.7336073824856322</v>
      </c>
      <c r="H64" s="38"/>
      <c r="I64" s="34">
        <f t="shared" si="6"/>
        <v>2.3574793758296186E-2</v>
      </c>
      <c r="J64" s="35">
        <f t="shared" si="2"/>
        <v>2.6905809556086515</v>
      </c>
      <c r="K64" s="38"/>
      <c r="L64" s="34">
        <f t="shared" si="7"/>
        <v>1.7803719129465545E-2</v>
      </c>
      <c r="M64" s="35">
        <f t="shared" si="3"/>
        <v>2.2128353645294907</v>
      </c>
    </row>
    <row r="65" spans="1:13" s="36" customFormat="1">
      <c r="A65" s="33">
        <v>2061</v>
      </c>
      <c r="B65" s="39"/>
      <c r="C65" s="34">
        <f t="shared" si="4"/>
        <v>3.8977197224086213E-2</v>
      </c>
      <c r="D65" s="35">
        <f t="shared" si="0"/>
        <v>5.7571044805202058</v>
      </c>
      <c r="E65" s="39"/>
      <c r="F65" s="34">
        <f t="shared" si="5"/>
        <v>1.1859272949170219E-2</v>
      </c>
      <c r="G65" s="35">
        <f t="shared" si="1"/>
        <v>1.7541667056212258</v>
      </c>
      <c r="H65" s="39"/>
      <c r="I65" s="34">
        <f t="shared" si="6"/>
        <v>2.3574793758296186E-2</v>
      </c>
      <c r="J65" s="35">
        <f t="shared" si="2"/>
        <v>2.7540108467271249</v>
      </c>
      <c r="K65" s="39"/>
      <c r="L65" s="34">
        <f t="shared" si="7"/>
        <v>1.7803719129465545E-2</v>
      </c>
      <c r="M65" s="35">
        <f t="shared" si="3"/>
        <v>2.2522320638393221</v>
      </c>
    </row>
    <row r="66" spans="1:13">
      <c r="A66" s="33">
        <v>2062</v>
      </c>
      <c r="B66" s="38"/>
      <c r="C66" s="34">
        <f t="shared" si="4"/>
        <v>3.8977197224086213E-2</v>
      </c>
      <c r="D66" s="35">
        <f t="shared" si="0"/>
        <v>5.981500277297112</v>
      </c>
      <c r="E66" s="38"/>
      <c r="F66" s="34">
        <f t="shared" si="5"/>
        <v>1.1859272949170219E-2</v>
      </c>
      <c r="G66" s="35">
        <f t="shared" si="1"/>
        <v>1.7749698473815347</v>
      </c>
      <c r="H66" s="38"/>
      <c r="I66" s="34">
        <f t="shared" si="6"/>
        <v>2.3574793758296186E-2</v>
      </c>
      <c r="J66" s="35">
        <f t="shared" si="2"/>
        <v>2.8189360844468276</v>
      </c>
      <c r="K66" s="38"/>
      <c r="L66" s="34">
        <f t="shared" si="7"/>
        <v>1.7803719129465545E-2</v>
      </c>
      <c r="M66" s="35">
        <f t="shared" si="3"/>
        <v>2.2923301709182939</v>
      </c>
    </row>
    <row r="67" spans="1:13">
      <c r="A67" s="33">
        <v>2063</v>
      </c>
      <c r="C67" s="34">
        <f t="shared" si="4"/>
        <v>3.8977197224086213E-2</v>
      </c>
      <c r="D67" s="35">
        <f t="shared" si="0"/>
        <v>6.214642393301248</v>
      </c>
      <c r="F67" s="34">
        <f t="shared" si="5"/>
        <v>1.1859272949170219E-2</v>
      </c>
      <c r="G67" s="35">
        <f t="shared" si="1"/>
        <v>1.7960196992781794</v>
      </c>
      <c r="I67" s="34">
        <f t="shared" si="6"/>
        <v>2.3574793758296186E-2</v>
      </c>
      <c r="J67" s="35">
        <f t="shared" si="2"/>
        <v>2.8853919212554806</v>
      </c>
      <c r="L67" s="34">
        <f t="shared" si="7"/>
        <v>1.7803719129465545E-2</v>
      </c>
      <c r="M67" s="35">
        <f t="shared" si="3"/>
        <v>2.3331421734333229</v>
      </c>
    </row>
    <row r="68" spans="1:13">
      <c r="A68" s="33">
        <v>2064</v>
      </c>
      <c r="C68" s="34">
        <f t="shared" si="4"/>
        <v>3.8977197224086213E-2</v>
      </c>
      <c r="D68" s="35">
        <f t="shared" si="0"/>
        <v>6.4568717355421184</v>
      </c>
      <c r="F68" s="34">
        <f t="shared" si="5"/>
        <v>1.1859272949170219E-2</v>
      </c>
      <c r="G68" s="35">
        <f t="shared" si="1"/>
        <v>1.817319187114006</v>
      </c>
      <c r="I68" s="34">
        <f t="shared" si="6"/>
        <v>2.3574793758296186E-2</v>
      </c>
      <c r="J68" s="35">
        <f t="shared" si="2"/>
        <v>2.9534144407109326</v>
      </c>
      <c r="L68" s="34">
        <f t="shared" si="7"/>
        <v>1.7803719129465545E-2</v>
      </c>
      <c r="M68" s="35">
        <f t="shared" si="3"/>
        <v>2.3746807813782405</v>
      </c>
    </row>
    <row r="69" spans="1:13">
      <c r="A69" s="33">
        <v>2065</v>
      </c>
      <c r="C69" s="34">
        <f t="shared" si="4"/>
        <v>3.8977197224086213E-2</v>
      </c>
      <c r="D69" s="35">
        <f t="shared" si="0"/>
        <v>6.7085424986289715</v>
      </c>
      <c r="F69" s="34">
        <f t="shared" si="5"/>
        <v>1.1859272949170219E-2</v>
      </c>
      <c r="G69" s="35">
        <f t="shared" si="1"/>
        <v>1.838871271389755</v>
      </c>
      <c r="I69" s="34">
        <f t="shared" si="6"/>
        <v>2.3574793758296186E-2</v>
      </c>
      <c r="J69" s="35">
        <f t="shared" si="2"/>
        <v>3.0230405770334667</v>
      </c>
      <c r="L69" s="34">
        <f t="shared" si="7"/>
        <v>1.7803719129465545E-2</v>
      </c>
      <c r="M69" s="35">
        <f t="shared" si="3"/>
        <v>2.4169589310320383</v>
      </c>
    </row>
    <row r="70" spans="1:13">
      <c r="A70" s="33">
        <v>2066</v>
      </c>
      <c r="C70" s="34">
        <f t="shared" si="4"/>
        <v>3.8977197224086213E-2</v>
      </c>
      <c r="D70" s="35">
        <f t="shared" si="0"/>
        <v>6.9700226826841973</v>
      </c>
      <c r="F70" s="34">
        <f t="shared" si="5"/>
        <v>1.1859272949170219E-2</v>
      </c>
      <c r="G70" s="35">
        <f t="shared" si="1"/>
        <v>1.8606789477155539</v>
      </c>
      <c r="I70" s="34">
        <f t="shared" si="6"/>
        <v>2.3574793758296186E-2</v>
      </c>
      <c r="J70" s="35">
        <f t="shared" si="2"/>
        <v>3.0943081351599915</v>
      </c>
      <c r="L70" s="34">
        <f t="shared" si="7"/>
        <v>1.7803719129465545E-2</v>
      </c>
      <c r="M70" s="35">
        <f t="shared" si="3"/>
        <v>2.4599897889875861</v>
      </c>
    </row>
    <row r="71" spans="1:13">
      <c r="A71" s="33">
        <v>2067</v>
      </c>
      <c r="C71" s="34">
        <f t="shared" si="4"/>
        <v>3.8977197224086213E-2</v>
      </c>
      <c r="D71" s="35">
        <f t="shared" si="0"/>
        <v>7.2416946314435338</v>
      </c>
      <c r="F71" s="34">
        <f t="shared" si="5"/>
        <v>1.1859272949170219E-2</v>
      </c>
      <c r="G71" s="35">
        <f t="shared" si="1"/>
        <v>1.8827452472272874</v>
      </c>
      <c r="I71" s="34">
        <f t="shared" si="6"/>
        <v>2.3574793758296186E-2</v>
      </c>
      <c r="J71" s="35">
        <f t="shared" si="2"/>
        <v>3.1672558112710063</v>
      </c>
      <c r="L71" s="34">
        <f t="shared" si="7"/>
        <v>1.7803719129465545E-2</v>
      </c>
      <c r="M71" s="35">
        <f t="shared" si="3"/>
        <v>2.5037867562520741</v>
      </c>
    </row>
    <row r="72" spans="1:13">
      <c r="A72" s="33">
        <v>2068</v>
      </c>
      <c r="C72" s="34">
        <f t="shared" si="4"/>
        <v>3.8977197224086213E-2</v>
      </c>
      <c r="D72" s="35">
        <f t="shared" si="0"/>
        <v>7.5239555913299148</v>
      </c>
      <c r="F72" s="34">
        <f t="shared" si="5"/>
        <v>1.1859272949170219E-2</v>
      </c>
      <c r="G72" s="35">
        <f t="shared" si="1"/>
        <v>1.9050732370079089</v>
      </c>
      <c r="I72" s="34">
        <f t="shared" si="6"/>
        <v>2.3574793758296186E-2</v>
      </c>
      <c r="J72" s="35">
        <f t="shared" si="2"/>
        <v>3.2419232138014853</v>
      </c>
      <c r="L72" s="34">
        <f t="shared" si="7"/>
        <v>1.7803719129465545E-2</v>
      </c>
      <c r="M72" s="35">
        <f t="shared" si="3"/>
        <v>2.5483634724204616</v>
      </c>
    </row>
    <row r="73" spans="1:13">
      <c r="A73" s="33">
        <v>2069</v>
      </c>
      <c r="C73" s="34">
        <f t="shared" si="4"/>
        <v>3.8977197224086213E-2</v>
      </c>
      <c r="D73" s="35">
        <f t="shared" si="0"/>
        <v>7.8172182923184472</v>
      </c>
      <c r="F73" s="34">
        <f t="shared" si="5"/>
        <v>1.1859272949170219E-2</v>
      </c>
      <c r="G73" s="35">
        <f t="shared" si="1"/>
        <v>1.9276660205137448</v>
      </c>
      <c r="I73" s="34">
        <f t="shared" si="6"/>
        <v>2.3574793758296186E-2</v>
      </c>
      <c r="J73" s="35">
        <f t="shared" si="2"/>
        <v>3.3183508849470882</v>
      </c>
      <c r="L73" s="34">
        <f t="shared" si="7"/>
        <v>1.7803719129465545E-2</v>
      </c>
      <c r="M73" s="35">
        <f t="shared" si="3"/>
        <v>2.5937338199232252</v>
      </c>
    </row>
    <row r="74" spans="1:13">
      <c r="A74" s="33">
        <v>2070</v>
      </c>
      <c r="C74" s="34">
        <f t="shared" si="4"/>
        <v>3.8977197224086213E-2</v>
      </c>
      <c r="D74" s="35">
        <f t="shared" si="0"/>
        <v>8.1219115514418778</v>
      </c>
      <c r="F74" s="34">
        <f t="shared" si="5"/>
        <v>1.1859272949170219E-2</v>
      </c>
      <c r="G74" s="35">
        <f t="shared" si="1"/>
        <v>1.950526738005858</v>
      </c>
      <c r="I74" s="34">
        <f t="shared" si="6"/>
        <v>2.3574793758296186E-2</v>
      </c>
      <c r="J74" s="35">
        <f t="shared" si="2"/>
        <v>3.3965803226773756</v>
      </c>
      <c r="L74" s="34">
        <f t="shared" si="7"/>
        <v>1.7803719129465545E-2</v>
      </c>
      <c r="M74" s="35">
        <f t="shared" si="3"/>
        <v>2.6399119283497341</v>
      </c>
    </row>
    <row r="75" spans="1:13">
      <c r="A75" s="33">
        <v>2071</v>
      </c>
      <c r="C75" s="34">
        <f t="shared" si="4"/>
        <v>3.8977197224086213E-2</v>
      </c>
      <c r="D75" s="35">
        <f t="shared" si="0"/>
        <v>8.4384808998190124</v>
      </c>
      <c r="F75" s="34">
        <f t="shared" si="5"/>
        <v>1.1859272949170219E-2</v>
      </c>
      <c r="G75" s="35">
        <f t="shared" si="1"/>
        <v>1.9736585669865241</v>
      </c>
      <c r="I75" s="34">
        <f t="shared" si="6"/>
        <v>2.3574793758296186E-2</v>
      </c>
      <c r="J75" s="35">
        <f t="shared" si="2"/>
        <v>3.4766540032679818</v>
      </c>
      <c r="L75" s="34">
        <f t="shared" si="7"/>
        <v>1.7803719129465545E-2</v>
      </c>
      <c r="M75" s="35">
        <f t="shared" si="3"/>
        <v>2.6869121788485986</v>
      </c>
    </row>
    <row r="76" spans="1:13">
      <c r="A76" s="33">
        <v>2072</v>
      </c>
      <c r="C76" s="34">
        <f t="shared" si="4"/>
        <v>3.8977197224086213E-2</v>
      </c>
      <c r="D76" s="35">
        <f t="shared" si="0"/>
        <v>8.7673892341229429</v>
      </c>
      <c r="F76" s="34">
        <f t="shared" si="5"/>
        <v>1.1859272949170219E-2</v>
      </c>
      <c r="G76" s="35">
        <f t="shared" si="1"/>
        <v>1.9970647226408855</v>
      </c>
      <c r="I76" s="34">
        <f t="shared" si="6"/>
        <v>2.3574793758296186E-2</v>
      </c>
      <c r="J76" s="35">
        <f t="shared" si="2"/>
        <v>3.5586154043639793</v>
      </c>
      <c r="L76" s="34">
        <f t="shared" si="7"/>
        <v>1.7803719129465545E-2</v>
      </c>
      <c r="M76" s="35">
        <f t="shared" si="3"/>
        <v>2.7347492086063592</v>
      </c>
    </row>
    <row r="77" spans="1:13">
      <c r="A77" s="33">
        <v>2073</v>
      </c>
      <c r="C77" s="34">
        <f t="shared" si="4"/>
        <v>3.8977197224086213E-2</v>
      </c>
      <c r="D77" s="35">
        <f t="shared" si="0"/>
        <v>9.1091174934416834</v>
      </c>
      <c r="F77" s="34">
        <f t="shared" si="5"/>
        <v>1.1859272949170219E-2</v>
      </c>
      <c r="G77" s="35">
        <f t="shared" si="1"/>
        <v>2.0207484582838426</v>
      </c>
      <c r="I77" s="34">
        <f t="shared" si="6"/>
        <v>2.3574793758296186E-2</v>
      </c>
      <c r="J77" s="35">
        <f t="shared" si="2"/>
        <v>3.6425090285869559</v>
      </c>
      <c r="L77" s="34">
        <f t="shared" si="7"/>
        <v>1.7803719129465545E-2</v>
      </c>
      <c r="M77" s="35">
        <f t="shared" si="3"/>
        <v>2.7834379154059148</v>
      </c>
    </row>
    <row r="78" spans="1:13">
      <c r="A78" s="33">
        <v>2074</v>
      </c>
      <c r="C78" s="34">
        <f t="shared" si="4"/>
        <v>3.8977197224086213E-2</v>
      </c>
      <c r="D78" s="35">
        <f t="shared" si="0"/>
        <v>9.4641653625209337</v>
      </c>
      <c r="F78" s="34">
        <f t="shared" si="5"/>
        <v>1.1859272949170219E-2</v>
      </c>
      <c r="G78" s="35">
        <f t="shared" si="1"/>
        <v>2.0447130658122457</v>
      </c>
      <c r="I78" s="34">
        <f t="shared" si="6"/>
        <v>2.3574793758296186E-2</v>
      </c>
      <c r="J78" s="35">
        <f t="shared" si="2"/>
        <v>3.728380427698625</v>
      </c>
      <c r="L78" s="34">
        <f t="shared" si="7"/>
        <v>1.7803719129465545E-2</v>
      </c>
      <c r="M78" s="35">
        <f t="shared" si="3"/>
        <v>2.8329934622661068</v>
      </c>
    </row>
    <row r="79" spans="1:13">
      <c r="A79" s="41">
        <v>2075</v>
      </c>
      <c r="C79" s="42">
        <f t="shared" si="4"/>
        <v>3.8977197224086213E-2</v>
      </c>
      <c r="D79" s="43">
        <f t="shared" si="0"/>
        <v>9.8330520024172774</v>
      </c>
      <c r="F79" s="42">
        <f t="shared" si="5"/>
        <v>1.1859272949170219E-2</v>
      </c>
      <c r="G79" s="43">
        <f t="shared" si="1"/>
        <v>2.0689618761624478</v>
      </c>
      <c r="I79" s="42">
        <f t="shared" si="6"/>
        <v>2.3574793758296186E-2</v>
      </c>
      <c r="J79" s="43">
        <f t="shared" si="2"/>
        <v>3.8162762273340882</v>
      </c>
      <c r="L79" s="42">
        <f t="shared" si="7"/>
        <v>1.7803719129465545E-2</v>
      </c>
      <c r="M79" s="43">
        <f t="shared" si="3"/>
        <v>2.8834312821639045</v>
      </c>
    </row>
  </sheetData>
  <mergeCells count="8">
    <mergeCell ref="C13:D13"/>
    <mergeCell ref="F13:G13"/>
    <mergeCell ref="I13:J13"/>
    <mergeCell ref="L13:M13"/>
    <mergeCell ref="C15:D15"/>
    <mergeCell ref="F15:G15"/>
    <mergeCell ref="I15:J15"/>
    <mergeCell ref="L15:M15"/>
  </mergeCells>
  <pageMargins left="0.75291666666666668" right="0.7" top="1.4950000000000001" bottom="0.75" header="0.9966666666666667" footer="0.3"/>
  <pageSetup scale="68" fitToHeight="4" orientation="portrait" r:id="rId1"/>
  <headerFooter scaleWithDoc="0">
    <oddHeader>&amp;L&amp;"Times New Roman,Bold"&amp;14Section 5&amp;"Times New Roman,Regular"&amp;11
&amp;"Times New Roman,Italic"&amp;12Escalation Rates Used to Calculate Future Dismantlement Costs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V113"/>
  <sheetViews>
    <sheetView view="pageBreakPreview" zoomScale="85" zoomScaleNormal="100" zoomScaleSheetLayoutView="85" zoomScalePageLayoutView="80" workbookViewId="0"/>
  </sheetViews>
  <sheetFormatPr defaultColWidth="9.109375" defaultRowHeight="13.8"/>
  <cols>
    <col min="1" max="1" width="33.33203125" style="72" bestFit="1" customWidth="1"/>
    <col min="2" max="2" width="30" style="72" bestFit="1" customWidth="1"/>
    <col min="3" max="3" width="2.5546875" style="72" customWidth="1"/>
    <col min="4" max="4" width="22.5546875" style="72" bestFit="1" customWidth="1"/>
    <col min="5" max="5" width="2.5546875" style="72" customWidth="1"/>
    <col min="6" max="6" width="13.5546875" style="72" customWidth="1"/>
    <col min="7" max="7" width="14.5546875" style="72" customWidth="1"/>
    <col min="8" max="8" width="2" style="72" customWidth="1"/>
    <col min="9" max="9" width="17.6640625" style="72" bestFit="1" customWidth="1"/>
    <col min="10" max="10" width="17.33203125" style="72" bestFit="1" customWidth="1"/>
    <col min="11" max="11" width="19.109375" style="72" bestFit="1" customWidth="1"/>
    <col min="12" max="12" width="1.6640625" style="72" customWidth="1"/>
    <col min="13" max="13" width="17.33203125" style="72" bestFit="1" customWidth="1"/>
    <col min="14" max="14" width="19.109375" style="72" bestFit="1" customWidth="1"/>
    <col min="15" max="15" width="2.33203125" style="72" customWidth="1"/>
    <col min="16" max="20" width="16.33203125" style="72" bestFit="1" customWidth="1"/>
    <col min="21" max="21" width="15.109375" style="72" bestFit="1" customWidth="1"/>
    <col min="22" max="22" width="12.33203125" style="72" customWidth="1"/>
    <col min="23" max="23" width="13.88671875" style="72" customWidth="1"/>
    <col min="24" max="24" width="18.44140625" style="72" customWidth="1"/>
    <col min="25" max="28" width="9.109375" style="72"/>
    <col min="29" max="39" width="9.6640625" style="72" bestFit="1" customWidth="1"/>
    <col min="40" max="16384" width="9.109375" style="72"/>
  </cols>
  <sheetData>
    <row r="1" spans="1:74" s="267" customFormat="1">
      <c r="A1" s="267" t="s">
        <v>183</v>
      </c>
    </row>
    <row r="2" spans="1:74" s="267" customFormat="1">
      <c r="A2" s="267" t="s">
        <v>179</v>
      </c>
    </row>
    <row r="3" spans="1:74" s="267" customFormat="1"/>
    <row r="4" spans="1:74" s="267" customFormat="1"/>
    <row r="5" spans="1:74" s="267" customFormat="1"/>
    <row r="6" spans="1:74" s="267" customFormat="1"/>
    <row r="8" spans="1:74">
      <c r="B8" s="93"/>
      <c r="C8" s="94"/>
      <c r="D8" s="94">
        <v>2016</v>
      </c>
      <c r="E8" s="94"/>
      <c r="F8" s="258" t="s">
        <v>69</v>
      </c>
      <c r="G8" s="259"/>
      <c r="H8" s="95"/>
      <c r="I8" s="258" t="s">
        <v>74</v>
      </c>
      <c r="J8" s="260"/>
      <c r="K8" s="259"/>
      <c r="L8" s="96"/>
      <c r="M8" s="258" t="s">
        <v>75</v>
      </c>
      <c r="N8" s="259"/>
      <c r="O8" s="97"/>
      <c r="P8" s="261" t="s">
        <v>24</v>
      </c>
      <c r="Q8" s="262"/>
      <c r="R8" s="262"/>
      <c r="S8" s="262"/>
      <c r="T8" s="262"/>
      <c r="U8" s="263"/>
    </row>
    <row r="9" spans="1:74">
      <c r="B9" s="93"/>
      <c r="C9" s="97"/>
      <c r="D9" s="97"/>
      <c r="E9" s="97"/>
      <c r="F9" s="96"/>
      <c r="G9" s="96"/>
      <c r="H9" s="96"/>
      <c r="I9" s="98"/>
      <c r="J9" s="98"/>
      <c r="K9" s="96"/>
      <c r="L9" s="96"/>
      <c r="M9" s="97"/>
      <c r="N9" s="97"/>
      <c r="O9" s="97"/>
      <c r="P9" s="97"/>
      <c r="Q9" s="97"/>
      <c r="R9" s="97"/>
      <c r="S9" s="97"/>
      <c r="T9" s="97"/>
      <c r="U9" s="97"/>
    </row>
    <row r="10" spans="1:74" s="73" customFormat="1" ht="39.6">
      <c r="B10" s="99" t="s">
        <v>0</v>
      </c>
      <c r="C10" s="119"/>
      <c r="D10" s="101" t="s">
        <v>175</v>
      </c>
      <c r="E10" s="100"/>
      <c r="F10" s="102" t="s">
        <v>76</v>
      </c>
      <c r="G10" s="102" t="s">
        <v>77</v>
      </c>
      <c r="H10" s="103"/>
      <c r="I10" s="102" t="s">
        <v>78</v>
      </c>
      <c r="J10" s="102" t="s">
        <v>79</v>
      </c>
      <c r="K10" s="102" t="s">
        <v>80</v>
      </c>
      <c r="L10" s="104"/>
      <c r="M10" s="105" t="s">
        <v>81</v>
      </c>
      <c r="N10" s="102" t="s">
        <v>82</v>
      </c>
      <c r="O10" s="106"/>
      <c r="P10" s="99">
        <v>2017</v>
      </c>
      <c r="Q10" s="99">
        <v>2018</v>
      </c>
      <c r="R10" s="99">
        <v>2019</v>
      </c>
      <c r="S10" s="99">
        <v>2020</v>
      </c>
      <c r="T10" s="102" t="s">
        <v>83</v>
      </c>
      <c r="U10" s="102" t="s">
        <v>84</v>
      </c>
      <c r="V10" s="74"/>
      <c r="W10" s="74"/>
      <c r="X10" s="74"/>
    </row>
    <row r="11" spans="1:74">
      <c r="A11" s="72" t="s">
        <v>123</v>
      </c>
      <c r="B11" s="121" t="s">
        <v>86</v>
      </c>
      <c r="C11" s="120"/>
      <c r="D11" s="215">
        <v>6601100.6268067798</v>
      </c>
      <c r="E11" s="107"/>
      <c r="F11" s="108">
        <v>2046</v>
      </c>
      <c r="G11" s="108">
        <v>29</v>
      </c>
      <c r="H11" s="109"/>
      <c r="I11" s="216">
        <v>5262956.5568511561</v>
      </c>
      <c r="J11" s="217">
        <v>12665742.812650926</v>
      </c>
      <c r="K11" s="218">
        <v>17928699.369502082</v>
      </c>
      <c r="L11" s="110"/>
      <c r="M11" s="219">
        <v>0</v>
      </c>
      <c r="N11" s="220">
        <v>17928699.369502082</v>
      </c>
      <c r="O11" s="110"/>
      <c r="P11" s="221">
        <v>360396.34686982463</v>
      </c>
      <c r="Q11" s="221">
        <v>373395.98038484406</v>
      </c>
      <c r="R11" s="221">
        <v>386864.51563261566</v>
      </c>
      <c r="S11" s="221">
        <v>400818.86607725546</v>
      </c>
      <c r="T11" s="221">
        <v>380368.92724113492</v>
      </c>
      <c r="U11" s="221">
        <v>31697.41060342791</v>
      </c>
      <c r="V11" s="75"/>
      <c r="W11" s="75"/>
      <c r="X11" s="75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</row>
    <row r="12" spans="1:74">
      <c r="B12" s="121"/>
      <c r="C12" s="120"/>
      <c r="D12" s="133"/>
      <c r="E12" s="107"/>
      <c r="F12" s="108"/>
      <c r="G12" s="108"/>
      <c r="H12" s="109"/>
      <c r="I12" s="138"/>
      <c r="J12" s="139"/>
      <c r="K12" s="140"/>
      <c r="L12" s="110"/>
      <c r="M12" s="152"/>
      <c r="N12" s="140"/>
      <c r="O12" s="110"/>
      <c r="P12" s="157"/>
      <c r="Q12" s="157"/>
      <c r="R12" s="157"/>
      <c r="S12" s="157"/>
      <c r="T12" s="158"/>
      <c r="U12" s="158"/>
      <c r="V12" s="75"/>
      <c r="W12" s="75"/>
      <c r="X12" s="75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</row>
    <row r="13" spans="1:74">
      <c r="A13" s="72" t="s">
        <v>8</v>
      </c>
      <c r="B13" s="122" t="s">
        <v>8</v>
      </c>
      <c r="C13" s="120"/>
      <c r="D13" s="133"/>
      <c r="E13" s="107"/>
      <c r="F13" s="108"/>
      <c r="G13" s="108"/>
      <c r="H13" s="109"/>
      <c r="I13" s="138"/>
      <c r="J13" s="139"/>
      <c r="K13" s="140"/>
      <c r="L13" s="110"/>
      <c r="M13" s="152"/>
      <c r="N13" s="140"/>
      <c r="O13" s="110"/>
      <c r="P13" s="157"/>
      <c r="Q13" s="157"/>
      <c r="R13" s="157"/>
      <c r="S13" s="157"/>
      <c r="T13" s="158"/>
      <c r="U13" s="158"/>
      <c r="V13" s="75"/>
      <c r="W13" s="75"/>
      <c r="X13" s="75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</row>
    <row r="14" spans="1:74">
      <c r="A14" s="72" t="s">
        <v>124</v>
      </c>
      <c r="B14" s="123" t="s">
        <v>87</v>
      </c>
      <c r="C14" s="120"/>
      <c r="D14" s="133">
        <v>8745381.6041639354</v>
      </c>
      <c r="E14" s="107"/>
      <c r="F14" s="108">
        <v>2053</v>
      </c>
      <c r="G14" s="108">
        <v>36</v>
      </c>
      <c r="H14" s="109"/>
      <c r="I14" s="138">
        <v>8471328.2622103151</v>
      </c>
      <c r="J14" s="139">
        <v>20390527.825105943</v>
      </c>
      <c r="K14" s="140">
        <v>28861856.08731626</v>
      </c>
      <c r="L14" s="110"/>
      <c r="M14" s="152">
        <v>0</v>
      </c>
      <c r="N14" s="140">
        <v>28861856.08731626</v>
      </c>
      <c r="O14" s="110"/>
      <c r="P14" s="157">
        <v>417774.63378578803</v>
      </c>
      <c r="Q14" s="158">
        <v>432124.75854884763</v>
      </c>
      <c r="R14" s="158">
        <v>446967.79519324697</v>
      </c>
      <c r="S14" s="158">
        <v>462320.67473016382</v>
      </c>
      <c r="T14" s="158">
        <v>439796.9655645116</v>
      </c>
      <c r="U14" s="158">
        <v>36649.747130375967</v>
      </c>
      <c r="V14" s="75"/>
      <c r="W14" s="75"/>
      <c r="X14" s="75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</row>
    <row r="15" spans="1:74">
      <c r="A15" s="72" t="s">
        <v>125</v>
      </c>
      <c r="B15" s="123" t="s">
        <v>90</v>
      </c>
      <c r="C15" s="120"/>
      <c r="D15" s="133">
        <v>7122444.1223503184</v>
      </c>
      <c r="E15" s="107"/>
      <c r="F15" s="108">
        <v>2053</v>
      </c>
      <c r="G15" s="108">
        <v>36</v>
      </c>
      <c r="H15" s="109"/>
      <c r="I15" s="138">
        <v>8325216.5816016514</v>
      </c>
      <c r="J15" s="139">
        <v>20127138.900698096</v>
      </c>
      <c r="K15" s="140">
        <v>28452355.482299745</v>
      </c>
      <c r="L15" s="110"/>
      <c r="M15" s="152">
        <v>0</v>
      </c>
      <c r="N15" s="140">
        <v>28452355.482299745</v>
      </c>
      <c r="O15" s="110"/>
      <c r="P15" s="157">
        <v>364445.59465192194</v>
      </c>
      <c r="Q15" s="158">
        <v>379129.76883903635</v>
      </c>
      <c r="R15" s="158">
        <v>394405.59504423442</v>
      </c>
      <c r="S15" s="158">
        <v>410296.91200070211</v>
      </c>
      <c r="T15" s="158">
        <v>387069.46763397369</v>
      </c>
      <c r="U15" s="158">
        <v>32255.788969497808</v>
      </c>
      <c r="V15" s="75"/>
      <c r="W15" s="75"/>
      <c r="X15" s="75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</row>
    <row r="16" spans="1:74">
      <c r="B16" s="123"/>
      <c r="C16" s="120"/>
      <c r="D16" s="133"/>
      <c r="E16" s="107"/>
      <c r="F16" s="108"/>
      <c r="G16" s="108"/>
      <c r="H16" s="109"/>
      <c r="I16" s="138"/>
      <c r="J16" s="139"/>
      <c r="K16" s="140"/>
      <c r="L16" s="110"/>
      <c r="M16" s="152"/>
      <c r="N16" s="140"/>
      <c r="O16" s="110"/>
      <c r="P16" s="157"/>
      <c r="Q16" s="158"/>
      <c r="R16" s="158"/>
      <c r="S16" s="158"/>
      <c r="T16" s="158"/>
      <c r="U16" s="158"/>
      <c r="V16" s="75"/>
      <c r="W16" s="75"/>
      <c r="X16" s="75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</row>
    <row r="17" spans="1:74">
      <c r="A17" s="72" t="s">
        <v>5</v>
      </c>
      <c r="B17" s="111" t="s">
        <v>5</v>
      </c>
      <c r="C17" s="112"/>
      <c r="D17" s="134">
        <v>4520250</v>
      </c>
      <c r="E17" s="112"/>
      <c r="F17" s="108">
        <v>2016</v>
      </c>
      <c r="G17" s="108">
        <v>0</v>
      </c>
      <c r="H17" s="112"/>
      <c r="I17" s="113" t="s">
        <v>85</v>
      </c>
      <c r="J17" s="96" t="s">
        <v>85</v>
      </c>
      <c r="K17" s="143">
        <v>4520250</v>
      </c>
      <c r="L17" s="112"/>
      <c r="M17" s="153">
        <v>0</v>
      </c>
      <c r="N17" s="140">
        <v>4520250</v>
      </c>
      <c r="O17" s="112"/>
      <c r="P17" s="159">
        <v>4520250</v>
      </c>
      <c r="Q17" s="159">
        <v>0</v>
      </c>
      <c r="R17" s="159">
        <v>0</v>
      </c>
      <c r="S17" s="159">
        <v>0</v>
      </c>
      <c r="T17" s="158">
        <v>1130062.5</v>
      </c>
      <c r="U17" s="158">
        <v>94171.875</v>
      </c>
    </row>
    <row r="18" spans="1:74">
      <c r="B18" s="111"/>
      <c r="C18" s="97"/>
      <c r="D18" s="134"/>
      <c r="E18" s="97"/>
      <c r="F18" s="108"/>
      <c r="G18" s="108"/>
      <c r="H18" s="97"/>
      <c r="I18" s="141"/>
      <c r="J18" s="142"/>
      <c r="K18" s="143"/>
      <c r="L18" s="97"/>
      <c r="M18" s="153"/>
      <c r="N18" s="140"/>
      <c r="O18" s="97"/>
      <c r="P18" s="159"/>
      <c r="Q18" s="159"/>
      <c r="R18" s="159"/>
      <c r="S18" s="159"/>
      <c r="T18" s="158"/>
      <c r="U18" s="158"/>
    </row>
    <row r="19" spans="1:74">
      <c r="A19" s="72" t="s">
        <v>126</v>
      </c>
      <c r="B19" s="122" t="s">
        <v>36</v>
      </c>
      <c r="C19" s="120"/>
      <c r="D19" s="133">
        <v>6601100.6268067798</v>
      </c>
      <c r="E19" s="107"/>
      <c r="F19" s="108">
        <v>2046</v>
      </c>
      <c r="G19" s="108">
        <v>29</v>
      </c>
      <c r="H19" s="109"/>
      <c r="I19" s="138">
        <v>5262956.5568511561</v>
      </c>
      <c r="J19" s="139">
        <v>12665742.812650926</v>
      </c>
      <c r="K19" s="140">
        <v>17928699.369502082</v>
      </c>
      <c r="L19" s="110"/>
      <c r="M19" s="152">
        <v>0</v>
      </c>
      <c r="N19" s="140">
        <v>17928699.369502082</v>
      </c>
      <c r="O19" s="110"/>
      <c r="P19" s="157">
        <v>360396.34686982463</v>
      </c>
      <c r="Q19" s="158">
        <v>373395.98038484406</v>
      </c>
      <c r="R19" s="158">
        <v>386864.51563261566</v>
      </c>
      <c r="S19" s="158">
        <v>400818.86607725546</v>
      </c>
      <c r="T19" s="158">
        <v>380368.92724113492</v>
      </c>
      <c r="U19" s="158">
        <v>31697.41060342791</v>
      </c>
      <c r="V19" s="75"/>
      <c r="W19" s="75"/>
      <c r="X19" s="75"/>
      <c r="Y19" s="76"/>
      <c r="Z19" s="76"/>
      <c r="AA19" s="76"/>
      <c r="AB19" s="76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</row>
    <row r="20" spans="1:74">
      <c r="B20" s="122"/>
      <c r="C20" s="120"/>
      <c r="D20" s="133"/>
      <c r="E20" s="107"/>
      <c r="F20" s="108"/>
      <c r="G20" s="108"/>
      <c r="H20" s="109"/>
      <c r="I20" s="138"/>
      <c r="J20" s="139"/>
      <c r="K20" s="140"/>
      <c r="L20" s="110"/>
      <c r="M20" s="152"/>
      <c r="N20" s="140"/>
      <c r="O20" s="110"/>
      <c r="P20" s="157"/>
      <c r="Q20" s="158"/>
      <c r="R20" s="158"/>
      <c r="S20" s="158"/>
      <c r="T20" s="158"/>
      <c r="U20" s="158"/>
      <c r="V20" s="75"/>
      <c r="W20" s="75"/>
      <c r="X20" s="75"/>
      <c r="Y20" s="76"/>
      <c r="Z20" s="76"/>
      <c r="AA20" s="76"/>
      <c r="AB20" s="76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</row>
    <row r="21" spans="1:74">
      <c r="A21" s="72" t="s">
        <v>127</v>
      </c>
      <c r="B21" s="124" t="s">
        <v>15</v>
      </c>
      <c r="C21" s="120"/>
      <c r="D21" s="133">
        <v>2338489.6637040032</v>
      </c>
      <c r="E21" s="107"/>
      <c r="F21" s="108">
        <v>2039</v>
      </c>
      <c r="G21" s="108">
        <v>22</v>
      </c>
      <c r="H21" s="109"/>
      <c r="I21" s="138">
        <v>1500706.9356934917</v>
      </c>
      <c r="J21" s="139">
        <v>3607469.2762831966</v>
      </c>
      <c r="K21" s="140">
        <v>5108176.2119766884</v>
      </c>
      <c r="L21" s="110"/>
      <c r="M21" s="152">
        <v>508956</v>
      </c>
      <c r="N21" s="140">
        <v>4599220.2119766884</v>
      </c>
      <c r="O21" s="110"/>
      <c r="P21" s="157">
        <v>138272.46113434315</v>
      </c>
      <c r="Q21" s="158">
        <v>143454.07999983043</v>
      </c>
      <c r="R21" s="158">
        <v>148829.87472540519</v>
      </c>
      <c r="S21" s="158">
        <v>154407.12185255368</v>
      </c>
      <c r="T21" s="158">
        <v>146240.88442803311</v>
      </c>
      <c r="U21" s="158">
        <v>12186.740369002759</v>
      </c>
      <c r="V21" s="75"/>
      <c r="W21" s="75"/>
      <c r="X21" s="75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</row>
    <row r="22" spans="1:74">
      <c r="B22" s="124"/>
      <c r="C22" s="120"/>
      <c r="D22" s="133"/>
      <c r="E22" s="107"/>
      <c r="F22" s="108"/>
      <c r="G22" s="108"/>
      <c r="H22" s="109"/>
      <c r="I22" s="138"/>
      <c r="J22" s="139"/>
      <c r="K22" s="140"/>
      <c r="L22" s="110"/>
      <c r="M22" s="152"/>
      <c r="N22" s="140"/>
      <c r="O22" s="110"/>
      <c r="P22" s="157"/>
      <c r="Q22" s="158"/>
      <c r="R22" s="158"/>
      <c r="S22" s="158"/>
      <c r="T22" s="158"/>
      <c r="U22" s="158"/>
      <c r="V22" s="75"/>
      <c r="W22" s="75"/>
      <c r="X22" s="75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</row>
    <row r="23" spans="1:74">
      <c r="A23" s="72" t="s">
        <v>92</v>
      </c>
      <c r="B23" s="122" t="s">
        <v>92</v>
      </c>
      <c r="C23" s="120"/>
      <c r="D23" s="133"/>
      <c r="E23" s="107"/>
      <c r="F23" s="108"/>
      <c r="G23" s="108"/>
      <c r="H23" s="109"/>
      <c r="I23" s="138"/>
      <c r="J23" s="139"/>
      <c r="K23" s="140"/>
      <c r="L23" s="110"/>
      <c r="M23" s="152"/>
      <c r="N23" s="140"/>
      <c r="O23" s="110"/>
      <c r="P23" s="157"/>
      <c r="Q23" s="158"/>
      <c r="R23" s="158"/>
      <c r="S23" s="158"/>
      <c r="T23" s="158"/>
      <c r="U23" s="158"/>
      <c r="V23" s="75"/>
      <c r="W23" s="75"/>
      <c r="X23" s="75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</row>
    <row r="24" spans="1:74">
      <c r="A24" s="72" t="s">
        <v>128</v>
      </c>
      <c r="B24" s="125" t="s">
        <v>87</v>
      </c>
      <c r="C24" s="120"/>
      <c r="D24" s="133">
        <v>19702678.675403088</v>
      </c>
      <c r="E24" s="107"/>
      <c r="F24" s="108">
        <v>2043</v>
      </c>
      <c r="G24" s="108">
        <v>26</v>
      </c>
      <c r="H24" s="109"/>
      <c r="I24" s="138">
        <v>14212629.185834153</v>
      </c>
      <c r="J24" s="139">
        <v>34168012.70056881</v>
      </c>
      <c r="K24" s="140">
        <v>48380641.886402965</v>
      </c>
      <c r="L24" s="110"/>
      <c r="M24" s="152">
        <v>12436940.140000001</v>
      </c>
      <c r="N24" s="140">
        <v>35943701.746402964</v>
      </c>
      <c r="O24" s="110"/>
      <c r="P24" s="157">
        <v>857611.82767199399</v>
      </c>
      <c r="Q24" s="158">
        <v>888512.69888438424</v>
      </c>
      <c r="R24" s="158">
        <v>920526.96873573295</v>
      </c>
      <c r="S24" s="158">
        <v>953694.7544292321</v>
      </c>
      <c r="T24" s="158">
        <v>905086.56243033591</v>
      </c>
      <c r="U24" s="158">
        <v>75423.880202527987</v>
      </c>
      <c r="V24" s="75"/>
      <c r="W24" s="75"/>
      <c r="X24" s="75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</row>
    <row r="25" spans="1:74">
      <c r="A25" s="72" t="s">
        <v>129</v>
      </c>
      <c r="B25" s="125" t="s">
        <v>93</v>
      </c>
      <c r="C25" s="120"/>
      <c r="D25" s="133">
        <v>9039545.6438384205</v>
      </c>
      <c r="E25" s="107"/>
      <c r="F25" s="108">
        <v>2043</v>
      </c>
      <c r="G25" s="108">
        <v>26</v>
      </c>
      <c r="H25" s="109"/>
      <c r="I25" s="138">
        <v>7709606.0916411951</v>
      </c>
      <c r="J25" s="139">
        <v>18637144.591361009</v>
      </c>
      <c r="K25" s="140">
        <v>26346750.683002204</v>
      </c>
      <c r="L25" s="110"/>
      <c r="M25" s="152">
        <v>9455820.2699999996</v>
      </c>
      <c r="N25" s="140">
        <v>16890930.413002204</v>
      </c>
      <c r="O25" s="110"/>
      <c r="P25" s="157">
        <v>361853.88064675522</v>
      </c>
      <c r="Q25" s="158">
        <v>377657.01859301206</v>
      </c>
      <c r="R25" s="158">
        <v>394150.32232801779</v>
      </c>
      <c r="S25" s="158">
        <v>411363.93325897772</v>
      </c>
      <c r="T25" s="158">
        <v>386256.28870669071</v>
      </c>
      <c r="U25" s="158">
        <v>32188.024058890893</v>
      </c>
      <c r="V25" s="75"/>
      <c r="W25" s="75"/>
      <c r="X25" s="75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</row>
    <row r="26" spans="1:74" s="78" customFormat="1">
      <c r="A26" s="78" t="s">
        <v>130</v>
      </c>
      <c r="B26" s="125" t="s">
        <v>94</v>
      </c>
      <c r="C26" s="120"/>
      <c r="D26" s="133">
        <v>1568707.4460540633</v>
      </c>
      <c r="E26" s="107"/>
      <c r="F26" s="108">
        <v>2043</v>
      </c>
      <c r="G26" s="108">
        <v>26</v>
      </c>
      <c r="H26" s="109"/>
      <c r="I26" s="138">
        <v>1316721.4724113406</v>
      </c>
      <c r="J26" s="139">
        <v>3181505.0508594988</v>
      </c>
      <c r="K26" s="140">
        <v>4498226.5232708398</v>
      </c>
      <c r="L26" s="110"/>
      <c r="M26" s="152">
        <v>1574379.28314479</v>
      </c>
      <c r="N26" s="140">
        <v>2923847.2401260501</v>
      </c>
      <c r="O26" s="110"/>
      <c r="P26" s="157">
        <v>63289.81407145963</v>
      </c>
      <c r="Q26" s="158">
        <v>66007.745766263324</v>
      </c>
      <c r="R26" s="158">
        <v>68842.396917522958</v>
      </c>
      <c r="S26" s="158">
        <v>71798.779951246674</v>
      </c>
      <c r="T26" s="158">
        <v>67484.684176623152</v>
      </c>
      <c r="U26" s="158">
        <v>5623.7236813852624</v>
      </c>
      <c r="V26" s="75"/>
      <c r="W26" s="75"/>
      <c r="X26" s="75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</row>
    <row r="27" spans="1:74" s="78" customFormat="1">
      <c r="A27" s="78" t="s">
        <v>131</v>
      </c>
      <c r="B27" s="126" t="s">
        <v>96</v>
      </c>
      <c r="C27" s="120"/>
      <c r="D27" s="133">
        <v>1727318.3781717222</v>
      </c>
      <c r="E27" s="107"/>
      <c r="F27" s="108">
        <v>2056</v>
      </c>
      <c r="G27" s="108">
        <v>39</v>
      </c>
      <c r="H27" s="109"/>
      <c r="I27" s="138">
        <v>2250160.3743443396</v>
      </c>
      <c r="J27" s="139">
        <v>5441700.2387316832</v>
      </c>
      <c r="K27" s="140">
        <v>7691860.6130760228</v>
      </c>
      <c r="L27" s="110"/>
      <c r="M27" s="152">
        <v>0</v>
      </c>
      <c r="N27" s="140">
        <v>7691860.6130760228</v>
      </c>
      <c r="O27" s="110"/>
      <c r="P27" s="157">
        <v>84991.258976573445</v>
      </c>
      <c r="Q27" s="158">
        <v>88394.714924109416</v>
      </c>
      <c r="R27" s="158">
        <v>91934.461503485669</v>
      </c>
      <c r="S27" s="158">
        <v>95615.956442556984</v>
      </c>
      <c r="T27" s="158">
        <v>90234.097961681386</v>
      </c>
      <c r="U27" s="158">
        <v>7519.5081634734488</v>
      </c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</row>
    <row r="28" spans="1:74">
      <c r="A28" s="72" t="s">
        <v>132</v>
      </c>
      <c r="B28" s="125" t="s">
        <v>91</v>
      </c>
      <c r="C28" s="120"/>
      <c r="D28" s="133">
        <v>297386.09295297385</v>
      </c>
      <c r="E28" s="107"/>
      <c r="F28" s="108">
        <v>2056</v>
      </c>
      <c r="G28" s="108">
        <v>39</v>
      </c>
      <c r="H28" s="109"/>
      <c r="I28" s="138">
        <v>444570.86214502098</v>
      </c>
      <c r="J28" s="139">
        <v>1077834.1509827976</v>
      </c>
      <c r="K28" s="140">
        <v>1522405.0131278187</v>
      </c>
      <c r="L28" s="110"/>
      <c r="M28" s="152">
        <v>0</v>
      </c>
      <c r="N28" s="140">
        <v>1522405.0131278187</v>
      </c>
      <c r="O28" s="110"/>
      <c r="P28" s="157">
        <v>39036.025977636375</v>
      </c>
      <c r="Q28" s="158">
        <v>39036.025977636375</v>
      </c>
      <c r="R28" s="158">
        <v>39036.025977636375</v>
      </c>
      <c r="S28" s="158">
        <v>39036.025977636375</v>
      </c>
      <c r="T28" s="158">
        <v>39036.025977636375</v>
      </c>
      <c r="U28" s="158">
        <v>3253.0021648030311</v>
      </c>
      <c r="V28" s="75"/>
      <c r="W28" s="75"/>
      <c r="X28" s="75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</row>
    <row r="29" spans="1:74">
      <c r="B29" s="125"/>
      <c r="C29" s="120"/>
      <c r="D29" s="133"/>
      <c r="E29" s="107"/>
      <c r="F29" s="108"/>
      <c r="G29" s="108"/>
      <c r="H29" s="109"/>
      <c r="I29" s="138"/>
      <c r="J29" s="139"/>
      <c r="K29" s="140"/>
      <c r="L29" s="110"/>
      <c r="M29" s="152"/>
      <c r="N29" s="140"/>
      <c r="O29" s="110"/>
      <c r="P29" s="157"/>
      <c r="Q29" s="158"/>
      <c r="R29" s="158"/>
      <c r="S29" s="158"/>
      <c r="T29" s="158"/>
      <c r="U29" s="158"/>
      <c r="V29" s="75"/>
      <c r="W29" s="75"/>
      <c r="X29" s="75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</row>
    <row r="30" spans="1:74">
      <c r="A30" s="72" t="s">
        <v>31</v>
      </c>
      <c r="B30" s="124" t="s">
        <v>31</v>
      </c>
      <c r="C30" s="120"/>
      <c r="D30" s="133"/>
      <c r="E30" s="107"/>
      <c r="F30" s="108"/>
      <c r="G30" s="108"/>
      <c r="H30" s="109"/>
      <c r="I30" s="138"/>
      <c r="J30" s="139"/>
      <c r="K30" s="140"/>
      <c r="L30" s="110"/>
      <c r="M30" s="152"/>
      <c r="N30" s="140"/>
      <c r="O30" s="110"/>
      <c r="P30" s="157"/>
      <c r="Q30" s="158"/>
      <c r="R30" s="158"/>
      <c r="S30" s="158"/>
      <c r="T30" s="158"/>
      <c r="U30" s="158"/>
      <c r="V30" s="75"/>
      <c r="W30" s="75"/>
      <c r="X30" s="75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</row>
    <row r="31" spans="1:74">
      <c r="A31" s="72" t="s">
        <v>133</v>
      </c>
      <c r="B31" s="126" t="s">
        <v>87</v>
      </c>
      <c r="C31" s="120"/>
      <c r="D31" s="133">
        <v>19099026.632596582</v>
      </c>
      <c r="E31" s="107"/>
      <c r="F31" s="108">
        <v>2033</v>
      </c>
      <c r="G31" s="108">
        <v>16</v>
      </c>
      <c r="H31" s="109"/>
      <c r="I31" s="138">
        <v>10077651.904566951</v>
      </c>
      <c r="J31" s="139">
        <v>24160899.66079732</v>
      </c>
      <c r="K31" s="140">
        <v>34238551.565364271</v>
      </c>
      <c r="L31" s="110"/>
      <c r="M31" s="152">
        <v>0</v>
      </c>
      <c r="N31" s="140">
        <v>34238551.565364271</v>
      </c>
      <c r="O31" s="110"/>
      <c r="P31" s="157">
        <v>1587535.4304285129</v>
      </c>
      <c r="Q31" s="158">
        <v>1648682.0393012853</v>
      </c>
      <c r="R31" s="158">
        <v>1712183.8131076873</v>
      </c>
      <c r="S31" s="158">
        <v>1778131.4650036381</v>
      </c>
      <c r="T31" s="158">
        <v>1681633.1869602809</v>
      </c>
      <c r="U31" s="158">
        <v>140136.09891335675</v>
      </c>
      <c r="V31" s="75"/>
      <c r="W31" s="75"/>
      <c r="X31" s="75"/>
      <c r="Y31" s="76"/>
      <c r="Z31" s="76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</row>
    <row r="32" spans="1:74">
      <c r="A32" s="72" t="s">
        <v>134</v>
      </c>
      <c r="B32" s="126" t="s">
        <v>89</v>
      </c>
      <c r="C32" s="120"/>
      <c r="D32" s="133">
        <v>4346177.753229592</v>
      </c>
      <c r="E32" s="107"/>
      <c r="F32" s="108">
        <v>2033</v>
      </c>
      <c r="G32" s="108">
        <v>16</v>
      </c>
      <c r="H32" s="109"/>
      <c r="I32" s="138">
        <v>2517540.0955303246</v>
      </c>
      <c r="J32" s="139">
        <v>6060811.1357874162</v>
      </c>
      <c r="K32" s="140">
        <v>8578351.2313177399</v>
      </c>
      <c r="L32" s="110"/>
      <c r="M32" s="152">
        <v>5147010.7387905996</v>
      </c>
      <c r="N32" s="140">
        <v>3431340.4925271403</v>
      </c>
      <c r="O32" s="110"/>
      <c r="P32" s="157">
        <v>150290.42630520571</v>
      </c>
      <c r="Q32" s="158">
        <v>157145.14798117251</v>
      </c>
      <c r="R32" s="158">
        <v>164312.51238768524</v>
      </c>
      <c r="S32" s="158">
        <v>171806.7791083687</v>
      </c>
      <c r="T32" s="158">
        <v>160888.71644560804</v>
      </c>
      <c r="U32" s="158">
        <v>13407.393037134003</v>
      </c>
      <c r="V32" s="75"/>
      <c r="W32" s="75"/>
      <c r="X32" s="75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</row>
    <row r="33" spans="1:74">
      <c r="A33" s="72" t="s">
        <v>135</v>
      </c>
      <c r="B33" s="126" t="s">
        <v>90</v>
      </c>
      <c r="C33" s="120"/>
      <c r="D33" s="133">
        <v>4340749.7506353883</v>
      </c>
      <c r="E33" s="107"/>
      <c r="F33" s="108">
        <v>2033</v>
      </c>
      <c r="G33" s="108">
        <v>16</v>
      </c>
      <c r="H33" s="109"/>
      <c r="I33" s="138">
        <v>2514895.2964644963</v>
      </c>
      <c r="J33" s="139">
        <v>6054496.1565716732</v>
      </c>
      <c r="K33" s="140">
        <v>8569391.4530361705</v>
      </c>
      <c r="L33" s="110"/>
      <c r="M33" s="152">
        <v>5141634.8718216997</v>
      </c>
      <c r="N33" s="140">
        <v>3427756.5812144708</v>
      </c>
      <c r="O33" s="110"/>
      <c r="P33" s="157">
        <v>150113.71524599631</v>
      </c>
      <c r="Q33" s="158">
        <v>156962.82234188294</v>
      </c>
      <c r="R33" s="158">
        <v>164124.42765243337</v>
      </c>
      <c r="S33" s="158">
        <v>171612.78926016856</v>
      </c>
      <c r="T33" s="158">
        <v>160703.4386251203</v>
      </c>
      <c r="U33" s="158">
        <v>13391.953218760025</v>
      </c>
      <c r="V33" s="75"/>
      <c r="W33" s="75"/>
      <c r="X33" s="75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</row>
    <row r="34" spans="1:74">
      <c r="A34" s="72" t="s">
        <v>136</v>
      </c>
      <c r="B34" s="126" t="s">
        <v>95</v>
      </c>
      <c r="C34" s="120"/>
      <c r="D34" s="133">
        <v>4226111.5044410788</v>
      </c>
      <c r="E34" s="107"/>
      <c r="F34" s="108">
        <v>2056</v>
      </c>
      <c r="G34" s="108">
        <v>39</v>
      </c>
      <c r="H34" s="109"/>
      <c r="I34" s="138">
        <v>5527120.3085886072</v>
      </c>
      <c r="J34" s="139">
        <v>13367644.598231064</v>
      </c>
      <c r="K34" s="140">
        <v>18894764.906819671</v>
      </c>
      <c r="L34" s="110"/>
      <c r="M34" s="152">
        <v>0</v>
      </c>
      <c r="N34" s="140">
        <v>18894764.906819671</v>
      </c>
      <c r="O34" s="110"/>
      <c r="P34" s="157">
        <v>208240.18764911938</v>
      </c>
      <c r="Q34" s="158">
        <v>216602.5889971343</v>
      </c>
      <c r="R34" s="158">
        <v>225300.803317154</v>
      </c>
      <c r="S34" s="158">
        <v>234348.31601217142</v>
      </c>
      <c r="T34" s="158">
        <v>221122.97399389479</v>
      </c>
      <c r="U34" s="158">
        <v>18426.914499491231</v>
      </c>
      <c r="V34" s="75"/>
      <c r="W34" s="75"/>
      <c r="X34" s="75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</row>
    <row r="35" spans="1:74" s="78" customFormat="1">
      <c r="A35" s="78" t="s">
        <v>137</v>
      </c>
      <c r="B35" s="126" t="s">
        <v>91</v>
      </c>
      <c r="C35" s="120"/>
      <c r="D35" s="133">
        <v>281334.80215322704</v>
      </c>
      <c r="E35" s="107"/>
      <c r="F35" s="108">
        <v>2056</v>
      </c>
      <c r="G35" s="108">
        <v>39</v>
      </c>
      <c r="H35" s="109"/>
      <c r="I35" s="138">
        <v>425974.82104859874</v>
      </c>
      <c r="J35" s="139">
        <v>1032975.4763249673</v>
      </c>
      <c r="K35" s="140">
        <v>1458950.2973735661</v>
      </c>
      <c r="L35" s="110"/>
      <c r="M35" s="152">
        <v>0</v>
      </c>
      <c r="N35" s="140">
        <v>1458950.2973735661</v>
      </c>
      <c r="O35" s="110"/>
      <c r="P35" s="157">
        <v>37408.981983937592</v>
      </c>
      <c r="Q35" s="158">
        <v>37408.981983937592</v>
      </c>
      <c r="R35" s="158">
        <v>37408.981983937592</v>
      </c>
      <c r="S35" s="158">
        <v>37408.981983937592</v>
      </c>
      <c r="T35" s="158">
        <v>37408.981983937592</v>
      </c>
      <c r="U35" s="158">
        <v>3117.4151653281328</v>
      </c>
      <c r="V35" s="75"/>
      <c r="W35" s="75"/>
      <c r="X35" s="75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</row>
    <row r="36" spans="1:74" s="78" customFormat="1">
      <c r="B36" s="126"/>
      <c r="C36" s="120"/>
      <c r="D36" s="133"/>
      <c r="E36" s="107"/>
      <c r="F36" s="108"/>
      <c r="G36" s="108"/>
      <c r="H36" s="109"/>
      <c r="I36" s="138"/>
      <c r="J36" s="139"/>
      <c r="K36" s="140"/>
      <c r="L36" s="110"/>
      <c r="M36" s="152"/>
      <c r="N36" s="140"/>
      <c r="O36" s="110"/>
      <c r="P36" s="157"/>
      <c r="Q36" s="158"/>
      <c r="R36" s="158"/>
      <c r="S36" s="158"/>
      <c r="T36" s="158"/>
      <c r="U36" s="158"/>
      <c r="V36" s="75"/>
      <c r="W36" s="75"/>
      <c r="X36" s="75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</row>
    <row r="37" spans="1:74" s="78" customFormat="1">
      <c r="A37" s="78" t="s">
        <v>9</v>
      </c>
      <c r="B37" s="122" t="s">
        <v>9</v>
      </c>
      <c r="C37" s="120"/>
      <c r="D37" s="133"/>
      <c r="E37" s="107"/>
      <c r="F37" s="108"/>
      <c r="G37" s="108"/>
      <c r="H37" s="109"/>
      <c r="I37" s="138"/>
      <c r="J37" s="139"/>
      <c r="K37" s="140"/>
      <c r="L37" s="110"/>
      <c r="M37" s="152"/>
      <c r="N37" s="140"/>
      <c r="O37" s="110"/>
      <c r="P37" s="157"/>
      <c r="Q37" s="158"/>
      <c r="R37" s="158"/>
      <c r="S37" s="158"/>
      <c r="T37" s="158"/>
      <c r="U37" s="158"/>
      <c r="V37" s="75"/>
      <c r="W37" s="75"/>
      <c r="X37" s="75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</row>
    <row r="38" spans="1:74">
      <c r="A38" s="72" t="s">
        <v>138</v>
      </c>
      <c r="B38" s="126" t="s">
        <v>87</v>
      </c>
      <c r="C38" s="120"/>
      <c r="D38" s="133">
        <v>31234151.473281819</v>
      </c>
      <c r="E38" s="107"/>
      <c r="F38" s="108">
        <v>2028</v>
      </c>
      <c r="G38" s="108">
        <v>11</v>
      </c>
      <c r="H38" s="109"/>
      <c r="I38" s="138">
        <v>14981184.263642834</v>
      </c>
      <c r="J38" s="139">
        <v>35949955.99670276</v>
      </c>
      <c r="K38" s="140">
        <v>50931140.260345593</v>
      </c>
      <c r="L38" s="110"/>
      <c r="M38" s="152">
        <v>23226651.920000002</v>
      </c>
      <c r="N38" s="140">
        <v>27704488.340345591</v>
      </c>
      <c r="O38" s="110"/>
      <c r="P38" s="157">
        <v>1974543.2429247971</v>
      </c>
      <c r="Q38" s="158">
        <v>2068555.9085533442</v>
      </c>
      <c r="R38" s="158">
        <v>2167044.7391533372</v>
      </c>
      <c r="S38" s="158">
        <v>2270222.8555071475</v>
      </c>
      <c r="T38" s="158">
        <v>2120091.6865346562</v>
      </c>
      <c r="U38" s="158">
        <v>176674.30721122134</v>
      </c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</row>
    <row r="39" spans="1:74">
      <c r="A39" s="72" t="s">
        <v>139</v>
      </c>
      <c r="B39" s="126" t="s">
        <v>88</v>
      </c>
      <c r="C39" s="120"/>
      <c r="D39" s="133">
        <v>10574636.760127444</v>
      </c>
      <c r="E39" s="107"/>
      <c r="F39" s="108">
        <v>2028</v>
      </c>
      <c r="G39" s="108">
        <v>11</v>
      </c>
      <c r="H39" s="109"/>
      <c r="I39" s="138">
        <v>5300607.1393908747</v>
      </c>
      <c r="J39" s="139">
        <v>12739399.712604117</v>
      </c>
      <c r="K39" s="140">
        <v>18040006.851994991</v>
      </c>
      <c r="L39" s="110"/>
      <c r="M39" s="152">
        <v>14223851.556380671</v>
      </c>
      <c r="N39" s="140">
        <v>3816155.2956143208</v>
      </c>
      <c r="O39" s="110"/>
      <c r="P39" s="157">
        <v>264345.17665619432</v>
      </c>
      <c r="Q39" s="158">
        <v>278372.25219637196</v>
      </c>
      <c r="R39" s="158">
        <v>293143.65320788493</v>
      </c>
      <c r="S39" s="158">
        <v>308698.87619203114</v>
      </c>
      <c r="T39" s="158">
        <v>286139.98956312059</v>
      </c>
      <c r="U39" s="158">
        <v>23844.99913026005</v>
      </c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</row>
    <row r="40" spans="1:74">
      <c r="A40" s="72" t="s">
        <v>140</v>
      </c>
      <c r="B40" s="126" t="s">
        <v>93</v>
      </c>
      <c r="C40" s="120"/>
      <c r="D40" s="133">
        <v>10574636.760127444</v>
      </c>
      <c r="E40" s="107"/>
      <c r="F40" s="108">
        <v>2028</v>
      </c>
      <c r="G40" s="108">
        <v>11</v>
      </c>
      <c r="H40" s="109"/>
      <c r="I40" s="138">
        <v>5300607.1393908747</v>
      </c>
      <c r="J40" s="139">
        <v>12739399.712604117</v>
      </c>
      <c r="K40" s="140">
        <v>18040006.851994991</v>
      </c>
      <c r="L40" s="110"/>
      <c r="M40" s="152">
        <v>14149024.98195686</v>
      </c>
      <c r="N40" s="140">
        <v>3890981.8700381313</v>
      </c>
      <c r="O40" s="110"/>
      <c r="P40" s="157">
        <v>269528.41541415895</v>
      </c>
      <c r="Q40" s="158">
        <v>283830.53165120282</v>
      </c>
      <c r="R40" s="158">
        <v>298891.56797666702</v>
      </c>
      <c r="S40" s="158">
        <v>314751.79533305141</v>
      </c>
      <c r="T40" s="158">
        <v>291750.57759377005</v>
      </c>
      <c r="U40" s="158">
        <v>24312.548132814172</v>
      </c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</row>
    <row r="41" spans="1:74">
      <c r="A41" s="72" t="s">
        <v>141</v>
      </c>
      <c r="B41" s="126" t="s">
        <v>94</v>
      </c>
      <c r="C41" s="120"/>
      <c r="D41" s="133">
        <v>6732122.3945522783</v>
      </c>
      <c r="E41" s="107"/>
      <c r="F41" s="108">
        <v>2045</v>
      </c>
      <c r="G41" s="108">
        <v>28</v>
      </c>
      <c r="H41" s="109"/>
      <c r="I41" s="138">
        <v>6136191.1437377688</v>
      </c>
      <c r="J41" s="139">
        <v>14834995.2546403</v>
      </c>
      <c r="K41" s="140">
        <v>20971186.398378067</v>
      </c>
      <c r="L41" s="110"/>
      <c r="M41" s="152">
        <v>0</v>
      </c>
      <c r="N41" s="140">
        <v>20971186.398378067</v>
      </c>
      <c r="O41" s="110"/>
      <c r="P41" s="157">
        <v>401089.16382500407</v>
      </c>
      <c r="Q41" s="158">
        <v>418309.59495300468</v>
      </c>
      <c r="R41" s="158">
        <v>436269.37103215337</v>
      </c>
      <c r="S41" s="158">
        <v>455000.23522571503</v>
      </c>
      <c r="T41" s="158">
        <v>427667.09125896927</v>
      </c>
      <c r="U41" s="158">
        <v>35638.92427158077</v>
      </c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</row>
    <row r="42" spans="1:74">
      <c r="B42" s="125"/>
      <c r="C42" s="120"/>
      <c r="D42" s="133"/>
      <c r="E42" s="107"/>
      <c r="F42" s="108"/>
      <c r="G42" s="108"/>
      <c r="H42" s="109"/>
      <c r="I42" s="138"/>
      <c r="J42" s="139"/>
      <c r="K42" s="140"/>
      <c r="L42" s="110"/>
      <c r="M42" s="152"/>
      <c r="N42" s="140"/>
      <c r="O42" s="110"/>
      <c r="P42" s="157"/>
      <c r="Q42" s="158"/>
      <c r="R42" s="158"/>
      <c r="S42" s="158"/>
      <c r="T42" s="158"/>
      <c r="U42" s="158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</row>
    <row r="43" spans="1:74">
      <c r="A43" s="72" t="s">
        <v>142</v>
      </c>
      <c r="B43" s="121" t="s">
        <v>17</v>
      </c>
      <c r="C43" s="120"/>
      <c r="D43" s="133">
        <v>6601100.6268067798</v>
      </c>
      <c r="E43" s="107"/>
      <c r="F43" s="108">
        <v>2046</v>
      </c>
      <c r="G43" s="108">
        <v>29</v>
      </c>
      <c r="H43" s="109"/>
      <c r="I43" s="138">
        <v>5262956.5568511561</v>
      </c>
      <c r="J43" s="139">
        <v>12665742.812650926</v>
      </c>
      <c r="K43" s="140">
        <v>17928699.369502082</v>
      </c>
      <c r="L43" s="110"/>
      <c r="M43" s="152">
        <v>0</v>
      </c>
      <c r="N43" s="140">
        <v>17928699.369502082</v>
      </c>
      <c r="O43" s="110"/>
      <c r="P43" s="157">
        <v>360396.34686982463</v>
      </c>
      <c r="Q43" s="158">
        <v>373395.98038484406</v>
      </c>
      <c r="R43" s="158">
        <v>386864.51563261566</v>
      </c>
      <c r="S43" s="158">
        <v>400818.86607725546</v>
      </c>
      <c r="T43" s="158">
        <v>380368.92724113492</v>
      </c>
      <c r="U43" s="158">
        <v>31697.41060342791</v>
      </c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</row>
    <row r="44" spans="1:74">
      <c r="B44" s="125"/>
      <c r="C44" s="120"/>
      <c r="D44" s="133"/>
      <c r="E44" s="107"/>
      <c r="F44" s="108"/>
      <c r="G44" s="108"/>
      <c r="H44" s="109"/>
      <c r="I44" s="138"/>
      <c r="J44" s="139"/>
      <c r="K44" s="140"/>
      <c r="L44" s="110"/>
      <c r="M44" s="152"/>
      <c r="N44" s="140"/>
      <c r="O44" s="110"/>
      <c r="P44" s="157"/>
      <c r="Q44" s="158"/>
      <c r="R44" s="158"/>
      <c r="S44" s="158"/>
      <c r="T44" s="158"/>
      <c r="U44" s="158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</row>
    <row r="45" spans="1:74">
      <c r="A45" s="72" t="s">
        <v>10</v>
      </c>
      <c r="B45" s="121" t="s">
        <v>10</v>
      </c>
      <c r="C45" s="120"/>
      <c r="D45" s="133"/>
      <c r="E45" s="107"/>
      <c r="F45" s="108"/>
      <c r="G45" s="108"/>
      <c r="H45" s="109"/>
      <c r="I45" s="138"/>
      <c r="J45" s="139"/>
      <c r="K45" s="140"/>
      <c r="L45" s="110"/>
      <c r="M45" s="152"/>
      <c r="N45" s="140"/>
      <c r="O45" s="110"/>
      <c r="P45" s="157"/>
      <c r="Q45" s="158"/>
      <c r="R45" s="158"/>
      <c r="S45" s="158"/>
      <c r="T45" s="158"/>
      <c r="U45" s="158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</row>
    <row r="46" spans="1:74">
      <c r="A46" s="72" t="s">
        <v>143</v>
      </c>
      <c r="B46" s="126" t="s">
        <v>87</v>
      </c>
      <c r="C46" s="120"/>
      <c r="D46" s="133">
        <v>46459059.085663773</v>
      </c>
      <c r="E46" s="107"/>
      <c r="F46" s="108">
        <v>2031</v>
      </c>
      <c r="G46" s="108">
        <v>14</v>
      </c>
      <c r="H46" s="109"/>
      <c r="I46" s="138">
        <v>23576572.547376882</v>
      </c>
      <c r="J46" s="139">
        <v>56519729.046685778</v>
      </c>
      <c r="K46" s="140">
        <v>80096301.594062656</v>
      </c>
      <c r="L46" s="110"/>
      <c r="M46" s="152">
        <v>38788132.740000002</v>
      </c>
      <c r="N46" s="140">
        <v>41308168.854062654</v>
      </c>
      <c r="O46" s="110"/>
      <c r="P46" s="157">
        <v>2238724.8658179515</v>
      </c>
      <c r="Q46" s="158">
        <v>2331109.3476116275</v>
      </c>
      <c r="R46" s="158">
        <v>2427306.21948798</v>
      </c>
      <c r="S46" s="158">
        <v>2527472.8056843737</v>
      </c>
      <c r="T46" s="158">
        <v>2381153.3096504835</v>
      </c>
      <c r="U46" s="158">
        <v>198429.44247087362</v>
      </c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</row>
    <row r="47" spans="1:74">
      <c r="A47" s="72" t="s">
        <v>144</v>
      </c>
      <c r="B47" s="126" t="s">
        <v>88</v>
      </c>
      <c r="C47" s="120"/>
      <c r="D47" s="133">
        <v>10112773.683620989</v>
      </c>
      <c r="E47" s="107"/>
      <c r="F47" s="108">
        <v>2031</v>
      </c>
      <c r="G47" s="108">
        <v>14</v>
      </c>
      <c r="H47" s="109"/>
      <c r="I47" s="138">
        <v>5638034.9193946775</v>
      </c>
      <c r="J47" s="139">
        <v>13572452.413613547</v>
      </c>
      <c r="K47" s="140">
        <v>19210487.333008222</v>
      </c>
      <c r="L47" s="110"/>
      <c r="M47" s="152">
        <v>13937020.221986357</v>
      </c>
      <c r="N47" s="140">
        <v>5273467.1110218652</v>
      </c>
      <c r="O47" s="110"/>
      <c r="P47" s="157">
        <v>269540.67722561152</v>
      </c>
      <c r="Q47" s="158">
        <v>282950.28421495814</v>
      </c>
      <c r="R47" s="158">
        <v>297027.01707732544</v>
      </c>
      <c r="S47" s="158">
        <v>311804.06522168027</v>
      </c>
      <c r="T47" s="158">
        <v>290330.51093489386</v>
      </c>
      <c r="U47" s="158">
        <v>24194.209244574489</v>
      </c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</row>
    <row r="48" spans="1:74">
      <c r="A48" s="72" t="s">
        <v>145</v>
      </c>
      <c r="B48" s="126" t="s">
        <v>93</v>
      </c>
      <c r="C48" s="120"/>
      <c r="D48" s="133">
        <v>10112773.683620989</v>
      </c>
      <c r="E48" s="107"/>
      <c r="F48" s="108">
        <v>2031</v>
      </c>
      <c r="G48" s="108">
        <v>14</v>
      </c>
      <c r="H48" s="109"/>
      <c r="I48" s="138">
        <v>5638034.9193946775</v>
      </c>
      <c r="J48" s="139">
        <v>13572452.413613547</v>
      </c>
      <c r="K48" s="140">
        <v>19210487.333008222</v>
      </c>
      <c r="L48" s="110"/>
      <c r="M48" s="152">
        <v>13831550.87976592</v>
      </c>
      <c r="N48" s="140">
        <v>5378936.4532423019</v>
      </c>
      <c r="O48" s="110"/>
      <c r="P48" s="157">
        <v>274931.49077012372</v>
      </c>
      <c r="Q48" s="158">
        <v>288609.28989925724</v>
      </c>
      <c r="R48" s="158">
        <v>302967.5574188719</v>
      </c>
      <c r="S48" s="158">
        <v>318040.14652611385</v>
      </c>
      <c r="T48" s="158">
        <v>296137.12115359167</v>
      </c>
      <c r="U48" s="158">
        <v>24678.093429465971</v>
      </c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</row>
    <row r="49" spans="1:74">
      <c r="A49" s="72" t="s">
        <v>146</v>
      </c>
      <c r="B49" s="126" t="s">
        <v>94</v>
      </c>
      <c r="C49" s="120"/>
      <c r="D49" s="133">
        <v>2857402.2123054862</v>
      </c>
      <c r="E49" s="107"/>
      <c r="F49" s="108">
        <v>2034</v>
      </c>
      <c r="G49" s="108">
        <v>17</v>
      </c>
      <c r="H49" s="109"/>
      <c r="I49" s="138">
        <v>1821139.4141795877</v>
      </c>
      <c r="J49" s="139">
        <v>4396871.517584132</v>
      </c>
      <c r="K49" s="140">
        <v>6218010.9317637198</v>
      </c>
      <c r="L49" s="110"/>
      <c r="M49" s="152">
        <v>3575356.2857641401</v>
      </c>
      <c r="N49" s="140">
        <v>2642654.6459995797</v>
      </c>
      <c r="O49" s="110"/>
      <c r="P49" s="157">
        <v>102655.96540722404</v>
      </c>
      <c r="Q49" s="158">
        <v>107744.23586583845</v>
      </c>
      <c r="R49" s="158">
        <v>113084.71277107585</v>
      </c>
      <c r="S49" s="158">
        <v>118689.89704878826</v>
      </c>
      <c r="T49" s="158">
        <v>110543.70277323165</v>
      </c>
      <c r="U49" s="158">
        <v>9211.9752311026368</v>
      </c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</row>
    <row r="50" spans="1:74">
      <c r="A50" s="72" t="s">
        <v>147</v>
      </c>
      <c r="B50" s="126" t="s">
        <v>89</v>
      </c>
      <c r="C50" s="120"/>
      <c r="D50" s="133">
        <v>2864092.1866850727</v>
      </c>
      <c r="E50" s="107"/>
      <c r="F50" s="108">
        <v>2034</v>
      </c>
      <c r="G50" s="108">
        <v>17</v>
      </c>
      <c r="H50" s="109"/>
      <c r="I50" s="138">
        <v>1816341.4332706744</v>
      </c>
      <c r="J50" s="139">
        <v>4384418.3074307367</v>
      </c>
      <c r="K50" s="140">
        <v>6200759.7407014109</v>
      </c>
      <c r="L50" s="110"/>
      <c r="M50" s="152">
        <v>3565436.8509033108</v>
      </c>
      <c r="N50" s="140">
        <v>2635322.8897981001</v>
      </c>
      <c r="O50" s="110"/>
      <c r="P50" s="157">
        <v>102705.2667678173</v>
      </c>
      <c r="Q50" s="158">
        <v>107757.57548551339</v>
      </c>
      <c r="R50" s="158">
        <v>113058.41891016479</v>
      </c>
      <c r="S50" s="158">
        <v>118620.02303666076</v>
      </c>
      <c r="T50" s="158">
        <v>110535.32105003906</v>
      </c>
      <c r="U50" s="158">
        <v>9211.2767541699213</v>
      </c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</row>
    <row r="51" spans="1:74">
      <c r="A51" s="72" t="s">
        <v>148</v>
      </c>
      <c r="B51" s="126" t="s">
        <v>97</v>
      </c>
      <c r="C51" s="120"/>
      <c r="D51" s="133">
        <v>6668320.8305801451</v>
      </c>
      <c r="E51" s="107"/>
      <c r="F51" s="108">
        <v>2045</v>
      </c>
      <c r="G51" s="108">
        <v>28</v>
      </c>
      <c r="H51" s="109"/>
      <c r="I51" s="138">
        <v>6142075.4865111411</v>
      </c>
      <c r="J51" s="139">
        <v>14853649.887492266</v>
      </c>
      <c r="K51" s="140">
        <v>20995725.374003407</v>
      </c>
      <c r="L51" s="110"/>
      <c r="M51" s="152">
        <v>0</v>
      </c>
      <c r="N51" s="140">
        <v>20995725.374003407</v>
      </c>
      <c r="O51" s="110"/>
      <c r="P51" s="157">
        <v>398738.37261918659</v>
      </c>
      <c r="Q51" s="158">
        <v>416038.88776229369</v>
      </c>
      <c r="R51" s="158">
        <v>434090.04002680653</v>
      </c>
      <c r="S51" s="158">
        <v>452924.39815899491</v>
      </c>
      <c r="T51" s="158">
        <v>425447.92464182043</v>
      </c>
      <c r="U51" s="158">
        <v>35453.993720151702</v>
      </c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</row>
    <row r="52" spans="1:74">
      <c r="B52" s="126"/>
      <c r="C52" s="120"/>
      <c r="D52" s="133"/>
      <c r="E52" s="107"/>
      <c r="F52" s="108"/>
      <c r="G52" s="108"/>
      <c r="H52" s="109"/>
      <c r="I52" s="138"/>
      <c r="J52" s="139"/>
      <c r="K52" s="140"/>
      <c r="L52" s="110"/>
      <c r="M52" s="152"/>
      <c r="N52" s="140"/>
      <c r="O52" s="110"/>
      <c r="P52" s="157"/>
      <c r="Q52" s="158"/>
      <c r="R52" s="158"/>
      <c r="S52" s="158"/>
      <c r="T52" s="158"/>
      <c r="U52" s="158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</row>
    <row r="53" spans="1:74">
      <c r="A53" s="72" t="s">
        <v>4</v>
      </c>
      <c r="B53" s="121" t="s">
        <v>4</v>
      </c>
      <c r="C53" s="120"/>
      <c r="D53" s="133">
        <v>10856697.028779307</v>
      </c>
      <c r="E53" s="107"/>
      <c r="F53" s="108">
        <v>2045</v>
      </c>
      <c r="G53" s="108">
        <v>28</v>
      </c>
      <c r="H53" s="109"/>
      <c r="I53" s="138">
        <v>8418601.0449941121</v>
      </c>
      <c r="J53" s="139">
        <v>20254287.8609953</v>
      </c>
      <c r="K53" s="140">
        <v>28672888.905989412</v>
      </c>
      <c r="L53" s="110"/>
      <c r="M53" s="152">
        <v>2105831</v>
      </c>
      <c r="N53" s="140">
        <v>26567057.905989412</v>
      </c>
      <c r="O53" s="110"/>
      <c r="P53" s="157">
        <v>563305.05647875054</v>
      </c>
      <c r="Q53" s="158">
        <v>583712.22936823091</v>
      </c>
      <c r="R53" s="158">
        <v>604858.70452484232</v>
      </c>
      <c r="S53" s="158">
        <v>626771.26507259451</v>
      </c>
      <c r="T53" s="158">
        <v>594661.81386110454</v>
      </c>
      <c r="U53" s="158">
        <v>49555.151155092048</v>
      </c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</row>
    <row r="54" spans="1:74">
      <c r="B54" s="125"/>
      <c r="C54" s="120"/>
      <c r="D54" s="133"/>
      <c r="E54" s="107"/>
      <c r="F54" s="108"/>
      <c r="G54" s="108"/>
      <c r="H54" s="109"/>
      <c r="I54" s="138"/>
      <c r="J54" s="139"/>
      <c r="K54" s="140"/>
      <c r="L54" s="110"/>
      <c r="M54" s="152"/>
      <c r="N54" s="140"/>
      <c r="O54" s="110"/>
      <c r="P54" s="157"/>
      <c r="Q54" s="158"/>
      <c r="R54" s="158"/>
      <c r="S54" s="158"/>
      <c r="T54" s="158"/>
      <c r="U54" s="158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</row>
    <row r="55" spans="1:74">
      <c r="A55" s="72" t="s">
        <v>18</v>
      </c>
      <c r="B55" s="122" t="s">
        <v>18</v>
      </c>
      <c r="C55" s="120"/>
      <c r="D55" s="133"/>
      <c r="E55" s="107"/>
      <c r="F55" s="108"/>
      <c r="G55" s="108"/>
      <c r="H55" s="109"/>
      <c r="I55" s="138"/>
      <c r="J55" s="139"/>
      <c r="K55" s="140"/>
      <c r="L55" s="110"/>
      <c r="M55" s="152"/>
      <c r="N55" s="140"/>
      <c r="O55" s="110"/>
      <c r="P55" s="157"/>
      <c r="Q55" s="158"/>
      <c r="R55" s="158"/>
      <c r="S55" s="158"/>
      <c r="T55" s="158"/>
      <c r="U55" s="158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</row>
    <row r="56" spans="1:74" s="78" customFormat="1">
      <c r="A56" s="78" t="s">
        <v>149</v>
      </c>
      <c r="B56" s="126" t="s">
        <v>87</v>
      </c>
      <c r="C56" s="120"/>
      <c r="D56" s="133">
        <v>5726112.5071814246</v>
      </c>
      <c r="E56" s="107"/>
      <c r="F56" s="108">
        <v>2059</v>
      </c>
      <c r="G56" s="108">
        <v>40</v>
      </c>
      <c r="H56" s="109"/>
      <c r="I56" s="138">
        <v>7350625.6137982234</v>
      </c>
      <c r="J56" s="139">
        <v>17733615.96253198</v>
      </c>
      <c r="K56" s="140">
        <v>25084241.576330204</v>
      </c>
      <c r="L56" s="110"/>
      <c r="M56" s="152">
        <v>0</v>
      </c>
      <c r="N56" s="140">
        <v>25084241.576330204</v>
      </c>
      <c r="O56" s="110"/>
      <c r="P56" s="157">
        <v>0</v>
      </c>
      <c r="Q56" s="158">
        <v>0</v>
      </c>
      <c r="R56" s="158">
        <v>275078.00271137676</v>
      </c>
      <c r="S56" s="158">
        <v>285598.87760099472</v>
      </c>
      <c r="T56" s="158">
        <v>140169.22007809288</v>
      </c>
      <c r="U56" s="158">
        <v>11680.768339841074</v>
      </c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</row>
    <row r="57" spans="1:74" s="78" customFormat="1">
      <c r="A57" s="78" t="s">
        <v>150</v>
      </c>
      <c r="B57" s="126" t="s">
        <v>88</v>
      </c>
      <c r="C57" s="120"/>
      <c r="D57" s="133">
        <v>6641891.0019860631</v>
      </c>
      <c r="E57" s="107"/>
      <c r="F57" s="108">
        <v>2059</v>
      </c>
      <c r="G57" s="108">
        <v>40</v>
      </c>
      <c r="H57" s="109"/>
      <c r="I57" s="138">
        <v>10191598.153258845</v>
      </c>
      <c r="J57" s="139">
        <v>24677413.96660278</v>
      </c>
      <c r="K57" s="140">
        <v>34869012.119861625</v>
      </c>
      <c r="L57" s="110"/>
      <c r="M57" s="152">
        <v>0</v>
      </c>
      <c r="N57" s="140">
        <v>34869012.119861625</v>
      </c>
      <c r="O57" s="110"/>
      <c r="P57" s="157">
        <v>0</v>
      </c>
      <c r="Q57" s="158">
        <v>0</v>
      </c>
      <c r="R57" s="158">
        <v>338236.01509308489</v>
      </c>
      <c r="S57" s="158">
        <v>352926.73839912523</v>
      </c>
      <c r="T57" s="158">
        <v>172790.68837305252</v>
      </c>
      <c r="U57" s="158">
        <v>14399.22403108771</v>
      </c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</row>
    <row r="58" spans="1:74" s="78" customFormat="1">
      <c r="B58" s="126"/>
      <c r="C58" s="120"/>
      <c r="D58" s="133"/>
      <c r="E58" s="107"/>
      <c r="F58" s="108"/>
      <c r="G58" s="108"/>
      <c r="H58" s="109"/>
      <c r="I58" s="138"/>
      <c r="J58" s="139"/>
      <c r="K58" s="140"/>
      <c r="L58" s="110"/>
      <c r="M58" s="152"/>
      <c r="N58" s="140"/>
      <c r="O58" s="110"/>
      <c r="P58" s="157"/>
      <c r="Q58" s="158"/>
      <c r="R58" s="158"/>
      <c r="S58" s="158"/>
      <c r="T58" s="158"/>
      <c r="U58" s="158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</row>
    <row r="59" spans="1:74" s="78" customFormat="1">
      <c r="A59" s="78" t="s">
        <v>11</v>
      </c>
      <c r="B59" s="122" t="s">
        <v>11</v>
      </c>
      <c r="C59" s="120"/>
      <c r="D59" s="133"/>
      <c r="E59" s="107"/>
      <c r="F59" s="108"/>
      <c r="G59" s="108"/>
      <c r="H59" s="109"/>
      <c r="I59" s="138"/>
      <c r="J59" s="139"/>
      <c r="K59" s="140"/>
      <c r="L59" s="110"/>
      <c r="M59" s="152"/>
      <c r="N59" s="140"/>
      <c r="O59" s="110"/>
      <c r="P59" s="157"/>
      <c r="Q59" s="158"/>
      <c r="R59" s="158"/>
      <c r="S59" s="158"/>
      <c r="T59" s="158"/>
      <c r="U59" s="158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</row>
    <row r="60" spans="1:74">
      <c r="A60" s="72" t="s">
        <v>151</v>
      </c>
      <c r="B60" s="126" t="s">
        <v>87</v>
      </c>
      <c r="C60" s="120"/>
      <c r="D60" s="133">
        <v>6426571.5554728862</v>
      </c>
      <c r="E60" s="107"/>
      <c r="F60" s="108">
        <v>2056</v>
      </c>
      <c r="G60" s="108">
        <v>39</v>
      </c>
      <c r="H60" s="109"/>
      <c r="I60" s="138">
        <v>7357447.6406149287</v>
      </c>
      <c r="J60" s="139">
        <v>17740257.105134588</v>
      </c>
      <c r="K60" s="140">
        <v>25097704.745749518</v>
      </c>
      <c r="L60" s="110"/>
      <c r="M60" s="152">
        <v>0</v>
      </c>
      <c r="N60" s="140">
        <v>25097704.745749518</v>
      </c>
      <c r="O60" s="110"/>
      <c r="P60" s="157">
        <v>302732.14394479542</v>
      </c>
      <c r="Q60" s="158">
        <v>313686.19096898008</v>
      </c>
      <c r="R60" s="158">
        <v>325036.59876491659</v>
      </c>
      <c r="S60" s="158">
        <v>336797.7092339166</v>
      </c>
      <c r="T60" s="158">
        <v>319563.1607281522</v>
      </c>
      <c r="U60" s="158">
        <v>26630.263394012683</v>
      </c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</row>
    <row r="61" spans="1:74">
      <c r="A61" s="72" t="s">
        <v>152</v>
      </c>
      <c r="B61" s="126" t="s">
        <v>90</v>
      </c>
      <c r="C61" s="120"/>
      <c r="D61" s="133">
        <v>6079218.7363787638</v>
      </c>
      <c r="E61" s="107"/>
      <c r="F61" s="108">
        <v>2056</v>
      </c>
      <c r="G61" s="108">
        <v>39</v>
      </c>
      <c r="H61" s="109"/>
      <c r="I61" s="138">
        <v>8436247.8197114766</v>
      </c>
      <c r="J61" s="139">
        <v>20426563.27381938</v>
      </c>
      <c r="K61" s="140">
        <v>28862811.093530856</v>
      </c>
      <c r="L61" s="110"/>
      <c r="M61" s="152">
        <v>0</v>
      </c>
      <c r="N61" s="140">
        <v>28862811.093530856</v>
      </c>
      <c r="O61" s="110"/>
      <c r="P61" s="157">
        <v>305594.28331557801</v>
      </c>
      <c r="Q61" s="158">
        <v>318400.07971969497</v>
      </c>
      <c r="R61" s="158">
        <v>331742.4974891218</v>
      </c>
      <c r="S61" s="158">
        <v>345644.02351031365</v>
      </c>
      <c r="T61" s="158">
        <v>325345.22100867709</v>
      </c>
      <c r="U61" s="158">
        <v>27112.10175072309</v>
      </c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</row>
    <row r="62" spans="1:74">
      <c r="A62" s="72" t="s">
        <v>153</v>
      </c>
      <c r="B62" s="126" t="s">
        <v>91</v>
      </c>
      <c r="C62" s="120"/>
      <c r="D62" s="133">
        <v>1935975.2574382338</v>
      </c>
      <c r="E62" s="107"/>
      <c r="F62" s="108">
        <v>2016</v>
      </c>
      <c r="G62" s="108">
        <v>0</v>
      </c>
      <c r="H62" s="109"/>
      <c r="I62" s="138">
        <v>606286.8197233777</v>
      </c>
      <c r="J62" s="139">
        <v>1463206.4935472182</v>
      </c>
      <c r="K62" s="140">
        <v>2069493.3132705959</v>
      </c>
      <c r="L62" s="110"/>
      <c r="M62" s="152">
        <v>414572</v>
      </c>
      <c r="N62" s="140">
        <v>1654921.3132705959</v>
      </c>
      <c r="O62" s="110"/>
      <c r="P62" s="157">
        <v>1654921.3132705959</v>
      </c>
      <c r="Q62" s="158">
        <v>0</v>
      </c>
      <c r="R62" s="158">
        <v>0</v>
      </c>
      <c r="S62" s="158">
        <v>0</v>
      </c>
      <c r="T62" s="158">
        <v>413730.32831764896</v>
      </c>
      <c r="U62" s="158">
        <v>34477.52735980408</v>
      </c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</row>
    <row r="63" spans="1:74">
      <c r="B63" s="126"/>
      <c r="C63" s="120"/>
      <c r="D63" s="133"/>
      <c r="E63" s="107"/>
      <c r="F63" s="108"/>
      <c r="G63" s="108"/>
      <c r="H63" s="109"/>
      <c r="I63" s="138"/>
      <c r="J63" s="139"/>
      <c r="K63" s="140"/>
      <c r="L63" s="110"/>
      <c r="M63" s="152"/>
      <c r="N63" s="140"/>
      <c r="O63" s="110"/>
      <c r="P63" s="157"/>
      <c r="Q63" s="158"/>
      <c r="R63" s="158"/>
      <c r="S63" s="158"/>
      <c r="T63" s="158"/>
      <c r="U63" s="158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</row>
    <row r="64" spans="1:74">
      <c r="A64" s="72" t="s">
        <v>98</v>
      </c>
      <c r="B64" s="122" t="s">
        <v>98</v>
      </c>
      <c r="C64" s="120"/>
      <c r="D64" s="133"/>
      <c r="E64" s="107"/>
      <c r="F64" s="108"/>
      <c r="G64" s="108"/>
      <c r="H64" s="109"/>
      <c r="I64" s="138"/>
      <c r="J64" s="139"/>
      <c r="K64" s="140"/>
      <c r="L64" s="110"/>
      <c r="M64" s="152"/>
      <c r="N64" s="140"/>
      <c r="O64" s="110"/>
      <c r="P64" s="157"/>
      <c r="Q64" s="158"/>
      <c r="R64" s="158"/>
      <c r="S64" s="158"/>
      <c r="T64" s="158"/>
      <c r="U64" s="158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</row>
    <row r="65" spans="1:74">
      <c r="A65" s="72" t="s">
        <v>154</v>
      </c>
      <c r="B65" s="126" t="s">
        <v>87</v>
      </c>
      <c r="C65" s="120"/>
      <c r="D65" s="133">
        <v>6452456.611864916</v>
      </c>
      <c r="E65" s="107"/>
      <c r="F65" s="108">
        <v>2054</v>
      </c>
      <c r="G65" s="108">
        <v>37</v>
      </c>
      <c r="H65" s="109"/>
      <c r="I65" s="138">
        <v>6387524.3400826007</v>
      </c>
      <c r="J65" s="139">
        <v>15374394.934222028</v>
      </c>
      <c r="K65" s="140">
        <v>21761919.274304628</v>
      </c>
      <c r="L65" s="110"/>
      <c r="M65" s="152">
        <v>0</v>
      </c>
      <c r="N65" s="140">
        <v>21761919.274304628</v>
      </c>
      <c r="O65" s="110"/>
      <c r="P65" s="157">
        <v>302482.49200377153</v>
      </c>
      <c r="Q65" s="158">
        <v>312770.12592988752</v>
      </c>
      <c r="R65" s="158">
        <v>323407.64923669683</v>
      </c>
      <c r="S65" s="158">
        <v>334406.9618984405</v>
      </c>
      <c r="T65" s="158">
        <v>318266.8072671991</v>
      </c>
      <c r="U65" s="158">
        <v>26522.233938933259</v>
      </c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</row>
    <row r="66" spans="1:74">
      <c r="A66" s="72" t="s">
        <v>155</v>
      </c>
      <c r="B66" s="126" t="s">
        <v>90</v>
      </c>
      <c r="C66" s="120"/>
      <c r="D66" s="133">
        <v>7051684.2675072933</v>
      </c>
      <c r="E66" s="107"/>
      <c r="F66" s="108">
        <v>2054</v>
      </c>
      <c r="G66" s="108">
        <v>37</v>
      </c>
      <c r="H66" s="109"/>
      <c r="I66" s="138">
        <v>8490213.6570936069</v>
      </c>
      <c r="J66" s="139">
        <v>20525523.121691298</v>
      </c>
      <c r="K66" s="140">
        <v>29015736.778784905</v>
      </c>
      <c r="L66" s="110"/>
      <c r="M66" s="152">
        <v>0</v>
      </c>
      <c r="N66" s="140">
        <v>29015736.778784905</v>
      </c>
      <c r="O66" s="110"/>
      <c r="P66" s="157">
        <v>355164.31577453588</v>
      </c>
      <c r="Q66" s="158">
        <v>369369.75601370062</v>
      </c>
      <c r="R66" s="158">
        <v>384143.36857036978</v>
      </c>
      <c r="S66" s="158">
        <v>399507.87852570543</v>
      </c>
      <c r="T66" s="158">
        <v>377046.32972107793</v>
      </c>
      <c r="U66" s="158">
        <v>31420.527476756495</v>
      </c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</row>
    <row r="67" spans="1:74">
      <c r="B67" s="127"/>
      <c r="C67" s="120"/>
      <c r="D67" s="135"/>
      <c r="E67" s="107"/>
      <c r="F67" s="115"/>
      <c r="G67" s="115"/>
      <c r="H67" s="109"/>
      <c r="I67" s="144"/>
      <c r="J67" s="145"/>
      <c r="K67" s="146"/>
      <c r="L67" s="110"/>
      <c r="M67" s="154"/>
      <c r="N67" s="146"/>
      <c r="O67" s="110"/>
      <c r="P67" s="160"/>
      <c r="Q67" s="161"/>
      <c r="R67" s="161"/>
      <c r="S67" s="161"/>
      <c r="T67" s="161"/>
      <c r="U67" s="161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</row>
    <row r="68" spans="1:74">
      <c r="A68" s="72" t="s">
        <v>12</v>
      </c>
      <c r="B68" s="122" t="s">
        <v>12</v>
      </c>
      <c r="C68" s="120"/>
      <c r="D68" s="133"/>
      <c r="E68" s="107"/>
      <c r="F68" s="108"/>
      <c r="G68" s="108"/>
      <c r="H68" s="109"/>
      <c r="I68" s="138"/>
      <c r="J68" s="139"/>
      <c r="K68" s="140"/>
      <c r="L68" s="110"/>
      <c r="M68" s="152"/>
      <c r="N68" s="140"/>
      <c r="O68" s="110"/>
      <c r="P68" s="157"/>
      <c r="Q68" s="158"/>
      <c r="R68" s="158"/>
      <c r="S68" s="158"/>
      <c r="T68" s="158"/>
      <c r="U68" s="158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</row>
    <row r="69" spans="1:74">
      <c r="A69" s="72" t="s">
        <v>156</v>
      </c>
      <c r="B69" s="126" t="s">
        <v>87</v>
      </c>
      <c r="C69" s="120"/>
      <c r="D69" s="136">
        <v>10290606.250953928</v>
      </c>
      <c r="E69" s="107"/>
      <c r="F69" s="108">
        <v>2043</v>
      </c>
      <c r="G69" s="108">
        <v>26</v>
      </c>
      <c r="H69" s="109"/>
      <c r="I69" s="147">
        <v>7335246.4191388395</v>
      </c>
      <c r="J69" s="148">
        <v>17628695.801452413</v>
      </c>
      <c r="K69" s="149">
        <v>24963942.220591255</v>
      </c>
      <c r="L69" s="110"/>
      <c r="M69" s="155">
        <v>8737379.7772069406</v>
      </c>
      <c r="N69" s="149">
        <v>16226562.443384314</v>
      </c>
      <c r="O69" s="110"/>
      <c r="P69" s="162">
        <v>389794.7286383154</v>
      </c>
      <c r="Q69" s="162">
        <v>403650.30852642562</v>
      </c>
      <c r="R69" s="162">
        <v>417998.39659879589</v>
      </c>
      <c r="S69" s="162">
        <v>432856.4994710657</v>
      </c>
      <c r="T69" s="162">
        <v>411074.98330865067</v>
      </c>
      <c r="U69" s="162">
        <v>34256.248609054222</v>
      </c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</row>
    <row r="70" spans="1:74">
      <c r="A70" s="72" t="s">
        <v>157</v>
      </c>
      <c r="B70" s="126" t="s">
        <v>89</v>
      </c>
      <c r="C70" s="120"/>
      <c r="D70" s="133">
        <v>6424193.6633167034</v>
      </c>
      <c r="E70" s="107"/>
      <c r="F70" s="108">
        <v>2043</v>
      </c>
      <c r="G70" s="108">
        <v>26</v>
      </c>
      <c r="H70" s="109"/>
      <c r="I70" s="138">
        <v>5377799.9269690067</v>
      </c>
      <c r="J70" s="139">
        <v>12992682.877905104</v>
      </c>
      <c r="K70" s="140">
        <v>18370482.804874111</v>
      </c>
      <c r="L70" s="110"/>
      <c r="M70" s="152">
        <v>3746638.2876443304</v>
      </c>
      <c r="N70" s="140">
        <v>14623844.517229781</v>
      </c>
      <c r="O70" s="110"/>
      <c r="P70" s="157">
        <v>317201.83358986053</v>
      </c>
      <c r="Q70" s="158">
        <v>330777.80602549284</v>
      </c>
      <c r="R70" s="158">
        <v>344934.81869499513</v>
      </c>
      <c r="S70" s="158">
        <v>359697.73963304976</v>
      </c>
      <c r="T70" s="158">
        <v>338153.04948584957</v>
      </c>
      <c r="U70" s="158">
        <v>28179.420790487464</v>
      </c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</row>
    <row r="71" spans="1:74">
      <c r="A71" s="72" t="s">
        <v>158</v>
      </c>
      <c r="B71" s="126" t="s">
        <v>90</v>
      </c>
      <c r="C71" s="120"/>
      <c r="D71" s="133">
        <v>6397181.6497125598</v>
      </c>
      <c r="E71" s="107"/>
      <c r="F71" s="108">
        <v>2042</v>
      </c>
      <c r="G71" s="108">
        <v>25</v>
      </c>
      <c r="H71" s="109"/>
      <c r="I71" s="138">
        <v>5173324.5496434653</v>
      </c>
      <c r="J71" s="139">
        <v>12497150.728943381</v>
      </c>
      <c r="K71" s="140">
        <v>17670475.278586846</v>
      </c>
      <c r="L71" s="110"/>
      <c r="M71" s="152">
        <v>6626428.2294700705</v>
      </c>
      <c r="N71" s="140">
        <v>11044047.049116775</v>
      </c>
      <c r="O71" s="110"/>
      <c r="P71" s="157">
        <v>254293.13400544418</v>
      </c>
      <c r="Q71" s="158">
        <v>265254.02959045087</v>
      </c>
      <c r="R71" s="158">
        <v>276687.37690914393</v>
      </c>
      <c r="S71" s="158">
        <v>288613.54023184534</v>
      </c>
      <c r="T71" s="158">
        <v>271212.0201842211</v>
      </c>
      <c r="U71" s="158">
        <v>22601.001682018425</v>
      </c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</row>
    <row r="72" spans="1:74">
      <c r="B72" s="126"/>
      <c r="C72" s="120"/>
      <c r="D72" s="133"/>
      <c r="E72" s="107"/>
      <c r="F72" s="108"/>
      <c r="G72" s="108"/>
      <c r="H72" s="109"/>
      <c r="I72" s="138"/>
      <c r="J72" s="139"/>
      <c r="K72" s="140"/>
      <c r="L72" s="110"/>
      <c r="M72" s="152"/>
      <c r="N72" s="140"/>
      <c r="O72" s="110"/>
      <c r="P72" s="157"/>
      <c r="Q72" s="158"/>
      <c r="R72" s="158"/>
      <c r="S72" s="158"/>
      <c r="T72" s="158"/>
      <c r="U72" s="158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</row>
    <row r="73" spans="1:74">
      <c r="A73" s="72" t="s">
        <v>13</v>
      </c>
      <c r="B73" s="122" t="s">
        <v>13</v>
      </c>
      <c r="C73" s="120"/>
      <c r="D73" s="133"/>
      <c r="E73" s="107"/>
      <c r="F73" s="108"/>
      <c r="G73" s="108"/>
      <c r="H73" s="109"/>
      <c r="I73" s="138"/>
      <c r="J73" s="139"/>
      <c r="K73" s="140"/>
      <c r="L73" s="110"/>
      <c r="M73" s="152"/>
      <c r="N73" s="140"/>
      <c r="O73" s="110"/>
      <c r="P73" s="157"/>
      <c r="Q73" s="158"/>
      <c r="R73" s="158"/>
      <c r="S73" s="158"/>
      <c r="T73" s="158"/>
      <c r="U73" s="158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</row>
    <row r="74" spans="1:74">
      <c r="A74" s="72" t="s">
        <v>159</v>
      </c>
      <c r="B74" s="126" t="s">
        <v>87</v>
      </c>
      <c r="C74" s="120"/>
      <c r="D74" s="133">
        <v>33972827.658544183</v>
      </c>
      <c r="E74" s="107"/>
      <c r="F74" s="108">
        <v>2039</v>
      </c>
      <c r="G74" s="108">
        <v>22</v>
      </c>
      <c r="H74" s="109"/>
      <c r="I74" s="138">
        <v>23527857.859195795</v>
      </c>
      <c r="J74" s="139">
        <v>56669814.37173298</v>
      </c>
      <c r="K74" s="140">
        <v>80197672.230928779</v>
      </c>
      <c r="L74" s="110"/>
      <c r="M74" s="152">
        <v>21556476.52</v>
      </c>
      <c r="N74" s="140">
        <v>58641195.710928783</v>
      </c>
      <c r="O74" s="110"/>
      <c r="P74" s="157">
        <v>1693361.5868860742</v>
      </c>
      <c r="Q74" s="158">
        <v>1762714.5992257616</v>
      </c>
      <c r="R74" s="158">
        <v>1834908.0210549745</v>
      </c>
      <c r="S74" s="158">
        <v>1910058.1836734789</v>
      </c>
      <c r="T74" s="158">
        <v>1800260.5977100723</v>
      </c>
      <c r="U74" s="158">
        <v>150021.71647583935</v>
      </c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</row>
    <row r="75" spans="1:74">
      <c r="A75" s="72" t="s">
        <v>160</v>
      </c>
      <c r="B75" s="126" t="s">
        <v>89</v>
      </c>
      <c r="C75" s="120"/>
      <c r="D75" s="133">
        <v>15403423.931913238</v>
      </c>
      <c r="E75" s="107"/>
      <c r="F75" s="108">
        <v>2039</v>
      </c>
      <c r="G75" s="108">
        <v>22</v>
      </c>
      <c r="H75" s="109"/>
      <c r="I75" s="138">
        <v>10147892.625171825</v>
      </c>
      <c r="J75" s="139">
        <v>24416490.931004014</v>
      </c>
      <c r="K75" s="140">
        <v>34564383.556175843</v>
      </c>
      <c r="L75" s="110"/>
      <c r="M75" s="152">
        <v>19090983.52</v>
      </c>
      <c r="N75" s="140">
        <v>15473400.036175843</v>
      </c>
      <c r="O75" s="110"/>
      <c r="P75" s="157">
        <v>458138.16073158802</v>
      </c>
      <c r="Q75" s="158">
        <v>475912.98686885013</v>
      </c>
      <c r="R75" s="158">
        <v>494377.4400035782</v>
      </c>
      <c r="S75" s="158">
        <v>513558.27625658945</v>
      </c>
      <c r="T75" s="158">
        <v>485496.7159651515</v>
      </c>
      <c r="U75" s="158">
        <v>40458.059663762622</v>
      </c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</row>
    <row r="76" spans="1:74">
      <c r="A76" s="72" t="s">
        <v>161</v>
      </c>
      <c r="B76" s="126" t="s">
        <v>99</v>
      </c>
      <c r="C76" s="120"/>
      <c r="D76" s="133">
        <v>1028361.6926170178</v>
      </c>
      <c r="E76" s="107"/>
      <c r="F76" s="108">
        <v>2039</v>
      </c>
      <c r="G76" s="108">
        <v>22</v>
      </c>
      <c r="H76" s="109"/>
      <c r="I76" s="138">
        <v>674769.16123413935</v>
      </c>
      <c r="J76" s="139">
        <v>1623250.7014394973</v>
      </c>
      <c r="K76" s="140">
        <v>2298019.8626736365</v>
      </c>
      <c r="L76" s="110"/>
      <c r="M76" s="152">
        <v>1286891.12309724</v>
      </c>
      <c r="N76" s="140">
        <v>1011128.7395763965</v>
      </c>
      <c r="O76" s="110"/>
      <c r="P76" s="157">
        <v>30017.242494598209</v>
      </c>
      <c r="Q76" s="158">
        <v>31174.954451675778</v>
      </c>
      <c r="R76" s="158">
        <v>32377.317311507042</v>
      </c>
      <c r="S76" s="158">
        <v>33626.053180445422</v>
      </c>
      <c r="T76" s="158">
        <v>31798.891859556614</v>
      </c>
      <c r="U76" s="158">
        <v>2649.9076549630513</v>
      </c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</row>
    <row r="77" spans="1:74">
      <c r="B77" s="126"/>
      <c r="C77" s="120"/>
      <c r="D77" s="133"/>
      <c r="E77" s="107"/>
      <c r="F77" s="108"/>
      <c r="G77" s="108"/>
      <c r="H77" s="109"/>
      <c r="I77" s="138"/>
      <c r="J77" s="139"/>
      <c r="K77" s="140"/>
      <c r="L77" s="110"/>
      <c r="M77" s="152"/>
      <c r="N77" s="140"/>
      <c r="O77" s="110"/>
      <c r="P77" s="157"/>
      <c r="Q77" s="158"/>
      <c r="R77" s="158"/>
      <c r="S77" s="158"/>
      <c r="T77" s="158"/>
      <c r="U77" s="158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</row>
    <row r="78" spans="1:74">
      <c r="A78" s="72" t="s">
        <v>162</v>
      </c>
      <c r="B78" s="121" t="s">
        <v>16</v>
      </c>
      <c r="C78" s="120"/>
      <c r="D78" s="133">
        <v>886053.77541030594</v>
      </c>
      <c r="E78" s="107"/>
      <c r="F78" s="108">
        <v>2040</v>
      </c>
      <c r="G78" s="108">
        <v>23</v>
      </c>
      <c r="H78" s="109"/>
      <c r="I78" s="138">
        <v>588530.43503307982</v>
      </c>
      <c r="J78" s="139">
        <v>1415181.0815314893</v>
      </c>
      <c r="K78" s="140">
        <v>2003711.516564569</v>
      </c>
      <c r="L78" s="110"/>
      <c r="M78" s="152">
        <v>235872</v>
      </c>
      <c r="N78" s="140">
        <v>1767839.516564569</v>
      </c>
      <c r="O78" s="110"/>
      <c r="P78" s="157">
        <v>49833.198284846178</v>
      </c>
      <c r="Q78" s="158">
        <v>51696.792054504258</v>
      </c>
      <c r="R78" s="158">
        <v>53630.077954265187</v>
      </c>
      <c r="S78" s="158">
        <v>55635.662235060547</v>
      </c>
      <c r="T78" s="158">
        <v>52698.932632169046</v>
      </c>
      <c r="U78" s="158">
        <v>4391.5777193474205</v>
      </c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</row>
    <row r="79" spans="1:74">
      <c r="B79" s="125"/>
      <c r="C79" s="120"/>
      <c r="D79" s="133"/>
      <c r="E79" s="107"/>
      <c r="F79" s="108"/>
      <c r="G79" s="108"/>
      <c r="H79" s="109"/>
      <c r="I79" s="138"/>
      <c r="J79" s="139"/>
      <c r="K79" s="140"/>
      <c r="L79" s="110"/>
      <c r="M79" s="152"/>
      <c r="N79" s="140"/>
      <c r="O79" s="110"/>
      <c r="P79" s="157"/>
      <c r="Q79" s="158"/>
      <c r="R79" s="158"/>
      <c r="S79" s="158"/>
      <c r="T79" s="158"/>
      <c r="U79" s="158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</row>
    <row r="80" spans="1:74">
      <c r="A80" s="72" t="s">
        <v>107</v>
      </c>
      <c r="B80" s="114" t="s">
        <v>107</v>
      </c>
      <c r="C80" s="120"/>
      <c r="D80" s="133"/>
      <c r="E80" s="107"/>
      <c r="F80" s="108"/>
      <c r="G80" s="108"/>
      <c r="H80" s="109"/>
      <c r="I80" s="138"/>
      <c r="J80" s="139"/>
      <c r="K80" s="140"/>
      <c r="L80" s="110"/>
      <c r="M80" s="152"/>
      <c r="N80" s="140"/>
      <c r="O80" s="110"/>
      <c r="P80" s="157"/>
      <c r="Q80" s="158"/>
      <c r="R80" s="158"/>
      <c r="S80" s="158"/>
      <c r="T80" s="158"/>
      <c r="U80" s="158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</row>
    <row r="81" spans="1:74">
      <c r="A81" s="72" t="s">
        <v>163</v>
      </c>
      <c r="B81" s="126" t="s">
        <v>87</v>
      </c>
      <c r="C81" s="120"/>
      <c r="D81" s="133">
        <v>14532336.383671604</v>
      </c>
      <c r="E81" s="107"/>
      <c r="F81" s="108">
        <v>2038</v>
      </c>
      <c r="G81" s="108">
        <v>21</v>
      </c>
      <c r="H81" s="109"/>
      <c r="I81" s="138">
        <v>9726003.8033136539</v>
      </c>
      <c r="J81" s="139">
        <v>23422867.426090177</v>
      </c>
      <c r="K81" s="140">
        <v>33148871.229403831</v>
      </c>
      <c r="L81" s="110"/>
      <c r="M81" s="152">
        <v>11109095.48</v>
      </c>
      <c r="N81" s="140">
        <v>22039775.749403831</v>
      </c>
      <c r="O81" s="110"/>
      <c r="P81" s="157">
        <v>680070.86325857567</v>
      </c>
      <c r="Q81" s="158">
        <v>708116.88974241354</v>
      </c>
      <c r="R81" s="158">
        <v>737319.53040284349</v>
      </c>
      <c r="S81" s="158">
        <v>767726.4838453799</v>
      </c>
      <c r="T81" s="158">
        <v>723308.44181230315</v>
      </c>
      <c r="U81" s="158">
        <v>60275.703484358593</v>
      </c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</row>
    <row r="82" spans="1:74">
      <c r="A82" s="72" t="s">
        <v>164</v>
      </c>
      <c r="B82" s="126" t="s">
        <v>88</v>
      </c>
      <c r="C82" s="120"/>
      <c r="D82" s="133">
        <v>3258794.7893625195</v>
      </c>
      <c r="E82" s="107"/>
      <c r="F82" s="108">
        <v>2038</v>
      </c>
      <c r="G82" s="108">
        <v>21</v>
      </c>
      <c r="H82" s="109"/>
      <c r="I82" s="138">
        <v>2158168.5519782868</v>
      </c>
      <c r="J82" s="139">
        <v>5197933.3838194264</v>
      </c>
      <c r="K82" s="140">
        <v>7356101.9357977137</v>
      </c>
      <c r="L82" s="110"/>
      <c r="M82" s="152">
        <v>4327118.7857633606</v>
      </c>
      <c r="N82" s="140">
        <v>3028983.1500343531</v>
      </c>
      <c r="O82" s="110"/>
      <c r="P82" s="157">
        <v>93690.24207175069</v>
      </c>
      <c r="Q82" s="158">
        <v>97533.426662615879</v>
      </c>
      <c r="R82" s="158">
        <v>101534.2591309212</v>
      </c>
      <c r="S82" s="158">
        <v>105699.20621087465</v>
      </c>
      <c r="T82" s="158">
        <v>99614.283519040604</v>
      </c>
      <c r="U82" s="158">
        <v>8301.1902932533831</v>
      </c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</row>
    <row r="83" spans="1:74">
      <c r="A83" s="72" t="s">
        <v>165</v>
      </c>
      <c r="B83" s="126" t="s">
        <v>93</v>
      </c>
      <c r="C83" s="120"/>
      <c r="D83" s="133">
        <v>3258794.7893625195</v>
      </c>
      <c r="E83" s="107"/>
      <c r="F83" s="108">
        <v>2038</v>
      </c>
      <c r="G83" s="108">
        <v>21</v>
      </c>
      <c r="H83" s="109"/>
      <c r="I83" s="138">
        <v>2158168.5519782868</v>
      </c>
      <c r="J83" s="139">
        <v>5197933.3838194264</v>
      </c>
      <c r="K83" s="140">
        <v>7356101.9357977137</v>
      </c>
      <c r="L83" s="110"/>
      <c r="M83" s="152">
        <v>4266539.1227626698</v>
      </c>
      <c r="N83" s="140">
        <v>3089562.8130350439</v>
      </c>
      <c r="O83" s="110"/>
      <c r="P83" s="157">
        <v>95564.046913185826</v>
      </c>
      <c r="Q83" s="158">
        <v>99484.095195868314</v>
      </c>
      <c r="R83" s="158">
        <v>103564.94431353975</v>
      </c>
      <c r="S83" s="158">
        <v>107813.19033509227</v>
      </c>
      <c r="T83" s="158">
        <v>101606.56918942154</v>
      </c>
      <c r="U83" s="158">
        <v>8467.2140991184624</v>
      </c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</row>
    <row r="84" spans="1:74">
      <c r="A84" s="72" t="s">
        <v>166</v>
      </c>
      <c r="B84" s="126" t="s">
        <v>99</v>
      </c>
      <c r="C84" s="120"/>
      <c r="D84" s="133">
        <v>1137429.4817538406</v>
      </c>
      <c r="E84" s="107"/>
      <c r="F84" s="108">
        <v>2038</v>
      </c>
      <c r="G84" s="108">
        <v>21</v>
      </c>
      <c r="H84" s="109"/>
      <c r="I84" s="138">
        <v>707433.48201927275</v>
      </c>
      <c r="J84" s="139">
        <v>1699427.679258347</v>
      </c>
      <c r="K84" s="140">
        <v>2406861.1612776197</v>
      </c>
      <c r="L84" s="110"/>
      <c r="M84" s="152">
        <v>1395979.47354102</v>
      </c>
      <c r="N84" s="140">
        <v>1010881.6877365997</v>
      </c>
      <c r="O84" s="110"/>
      <c r="P84" s="157">
        <v>32536.942546875089</v>
      </c>
      <c r="Q84" s="158">
        <v>33753.552348966623</v>
      </c>
      <c r="R84" s="158">
        <v>35015.653192769059</v>
      </c>
      <c r="S84" s="158">
        <v>36324.946063160533</v>
      </c>
      <c r="T84" s="158">
        <v>34407.77353794282</v>
      </c>
      <c r="U84" s="158">
        <v>2867.3144614952348</v>
      </c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</row>
    <row r="85" spans="1:74">
      <c r="B85" s="125"/>
      <c r="C85" s="120"/>
      <c r="D85" s="133"/>
      <c r="E85" s="107"/>
      <c r="F85" s="108"/>
      <c r="G85" s="108"/>
      <c r="H85" s="109"/>
      <c r="I85" s="138"/>
      <c r="J85" s="139"/>
      <c r="K85" s="140"/>
      <c r="L85" s="110"/>
      <c r="M85" s="152"/>
      <c r="N85" s="140"/>
      <c r="O85" s="110"/>
      <c r="P85" s="157"/>
      <c r="Q85" s="158"/>
      <c r="R85" s="158"/>
      <c r="S85" s="158"/>
      <c r="T85" s="158"/>
      <c r="U85" s="158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</row>
    <row r="86" spans="1:74">
      <c r="A86" s="72" t="s">
        <v>14</v>
      </c>
      <c r="B86" s="122" t="s">
        <v>14</v>
      </c>
      <c r="C86" s="120"/>
      <c r="D86" s="133"/>
      <c r="E86" s="107"/>
      <c r="F86" s="108"/>
      <c r="G86" s="108"/>
      <c r="H86" s="109"/>
      <c r="I86" s="138"/>
      <c r="J86" s="139"/>
      <c r="K86" s="140"/>
      <c r="L86" s="110"/>
      <c r="M86" s="152"/>
      <c r="N86" s="140"/>
      <c r="O86" s="110"/>
      <c r="P86" s="157"/>
      <c r="Q86" s="158"/>
      <c r="R86" s="158"/>
      <c r="S86" s="158"/>
      <c r="T86" s="158"/>
      <c r="U86" s="158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</row>
    <row r="87" spans="1:74">
      <c r="A87" s="72" t="s">
        <v>167</v>
      </c>
      <c r="B87" s="126" t="s">
        <v>87</v>
      </c>
      <c r="C87" s="120"/>
      <c r="D87" s="133">
        <v>14068273.720599046</v>
      </c>
      <c r="E87" s="107"/>
      <c r="F87" s="108">
        <v>2047</v>
      </c>
      <c r="G87" s="108">
        <v>30</v>
      </c>
      <c r="H87" s="109"/>
      <c r="I87" s="138">
        <v>11281646.862777682</v>
      </c>
      <c r="J87" s="139">
        <v>27127770.874500159</v>
      </c>
      <c r="K87" s="140">
        <v>38409417.737277843</v>
      </c>
      <c r="L87" s="110"/>
      <c r="M87" s="152">
        <v>0</v>
      </c>
      <c r="N87" s="140">
        <v>38409417.737277843</v>
      </c>
      <c r="O87" s="110"/>
      <c r="P87" s="157">
        <v>746604.21857041609</v>
      </c>
      <c r="Q87" s="158">
        <v>772579.32647285191</v>
      </c>
      <c r="R87" s="158">
        <v>799458.13437290513</v>
      </c>
      <c r="S87" s="158">
        <v>827272.08289783925</v>
      </c>
      <c r="T87" s="158">
        <v>786478.44057850307</v>
      </c>
      <c r="U87" s="158">
        <v>65539.870048208584</v>
      </c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</row>
    <row r="88" spans="1:74">
      <c r="A88" s="72" t="s">
        <v>168</v>
      </c>
      <c r="B88" s="126" t="s">
        <v>88</v>
      </c>
      <c r="C88" s="120"/>
      <c r="D88" s="133">
        <v>13564981.250655329</v>
      </c>
      <c r="E88" s="107"/>
      <c r="F88" s="108">
        <v>2047</v>
      </c>
      <c r="G88" s="108">
        <v>30</v>
      </c>
      <c r="H88" s="109"/>
      <c r="I88" s="138">
        <v>12249224.545073245</v>
      </c>
      <c r="J88" s="139">
        <v>29549294.32781728</v>
      </c>
      <c r="K88" s="140">
        <v>41798518.872890525</v>
      </c>
      <c r="L88" s="110"/>
      <c r="M88" s="152">
        <v>0</v>
      </c>
      <c r="N88" s="140">
        <v>41798518.872890525</v>
      </c>
      <c r="O88" s="110"/>
      <c r="P88" s="157">
        <v>770814.13712594577</v>
      </c>
      <c r="Q88" s="158">
        <v>800087.09278289368</v>
      </c>
      <c r="R88" s="158">
        <v>830471.73787523352</v>
      </c>
      <c r="S88" s="158">
        <v>862010.29066801665</v>
      </c>
      <c r="T88" s="158">
        <v>815845.81461302238</v>
      </c>
      <c r="U88" s="158">
        <v>67987.15121775186</v>
      </c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</row>
    <row r="89" spans="1:74">
      <c r="A89" s="72" t="s">
        <v>169</v>
      </c>
      <c r="B89" s="126" t="s">
        <v>93</v>
      </c>
      <c r="C89" s="120"/>
      <c r="D89" s="133">
        <v>7384544.6277962551</v>
      </c>
      <c r="E89" s="107"/>
      <c r="F89" s="108">
        <v>2047</v>
      </c>
      <c r="G89" s="108">
        <v>30</v>
      </c>
      <c r="H89" s="109"/>
      <c r="I89" s="138">
        <v>7075226.2222276339</v>
      </c>
      <c r="J89" s="139">
        <v>17095182.521118011</v>
      </c>
      <c r="K89" s="140">
        <v>24170408.743345644</v>
      </c>
      <c r="L89" s="110"/>
      <c r="M89" s="152">
        <v>-15923728.169999998</v>
      </c>
      <c r="N89" s="140">
        <v>40094136.913345642</v>
      </c>
      <c r="O89" s="110"/>
      <c r="P89" s="157">
        <v>1000799.0181117454</v>
      </c>
      <c r="Q89" s="158">
        <v>1020011.8888034925</v>
      </c>
      <c r="R89" s="158">
        <v>1039593.5991858644</v>
      </c>
      <c r="S89" s="158">
        <v>1059551.2300704462</v>
      </c>
      <c r="T89" s="158">
        <v>1029988.9340428872</v>
      </c>
      <c r="U89" s="158">
        <v>85832.411170240593</v>
      </c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</row>
    <row r="90" spans="1:74">
      <c r="A90" s="72" t="s">
        <v>170</v>
      </c>
      <c r="B90" s="126" t="s">
        <v>90</v>
      </c>
      <c r="C90" s="120"/>
      <c r="D90" s="133">
        <v>10235882.496396489</v>
      </c>
      <c r="E90" s="107"/>
      <c r="F90" s="108">
        <v>2047</v>
      </c>
      <c r="G90" s="108">
        <v>30</v>
      </c>
      <c r="H90" s="109"/>
      <c r="I90" s="138">
        <v>10081384.012555942</v>
      </c>
      <c r="J90" s="139">
        <v>24376939.190379661</v>
      </c>
      <c r="K90" s="140">
        <v>34458323.202935606</v>
      </c>
      <c r="L90" s="110"/>
      <c r="M90" s="152">
        <v>0</v>
      </c>
      <c r="N90" s="140">
        <v>34458323.202935606</v>
      </c>
      <c r="O90" s="110"/>
      <c r="P90" s="157">
        <v>587905.77801732777</v>
      </c>
      <c r="Q90" s="158">
        <v>612967.22854065418</v>
      </c>
      <c r="R90" s="158">
        <v>639097.00723121047</v>
      </c>
      <c r="S90" s="158">
        <v>666340.65515102877</v>
      </c>
      <c r="T90" s="158">
        <v>626577.66723505524</v>
      </c>
      <c r="U90" s="158">
        <v>52214.805602921268</v>
      </c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</row>
    <row r="91" spans="1:74">
      <c r="B91" s="126"/>
      <c r="C91" s="120"/>
      <c r="D91" s="133"/>
      <c r="E91" s="107"/>
      <c r="F91" s="108"/>
      <c r="G91" s="108"/>
      <c r="H91" s="109"/>
      <c r="I91" s="138"/>
      <c r="J91" s="139"/>
      <c r="K91" s="140"/>
      <c r="L91" s="110"/>
      <c r="M91" s="152"/>
      <c r="N91" s="140"/>
      <c r="O91" s="110"/>
      <c r="P91" s="157"/>
      <c r="Q91" s="158"/>
      <c r="R91" s="158"/>
      <c r="S91" s="158"/>
      <c r="T91" s="158"/>
      <c r="U91" s="158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</row>
    <row r="92" spans="1:74">
      <c r="A92" s="72" t="s">
        <v>32</v>
      </c>
      <c r="B92" s="122" t="s">
        <v>32</v>
      </c>
      <c r="C92" s="120"/>
      <c r="D92" s="133"/>
      <c r="E92" s="107"/>
      <c r="F92" s="108"/>
      <c r="G92" s="108"/>
      <c r="H92" s="109"/>
      <c r="I92" s="138"/>
      <c r="J92" s="139"/>
      <c r="K92" s="140"/>
      <c r="L92" s="110"/>
      <c r="M92" s="152"/>
      <c r="N92" s="140"/>
      <c r="O92" s="110"/>
      <c r="P92" s="157"/>
      <c r="Q92" s="158"/>
      <c r="R92" s="158"/>
      <c r="S92" s="158"/>
      <c r="T92" s="158"/>
      <c r="U92" s="158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</row>
    <row r="93" spans="1:74">
      <c r="A93" s="72" t="s">
        <v>171</v>
      </c>
      <c r="B93" s="126" t="s">
        <v>87</v>
      </c>
      <c r="C93" s="120"/>
      <c r="D93" s="133">
        <v>20101515.3931458</v>
      </c>
      <c r="E93" s="107"/>
      <c r="F93" s="108">
        <v>2051</v>
      </c>
      <c r="G93" s="108">
        <v>34</v>
      </c>
      <c r="H93" s="109"/>
      <c r="I93" s="138">
        <v>17518230.402980886</v>
      </c>
      <c r="J93" s="139">
        <v>42112880.819969743</v>
      </c>
      <c r="K93" s="140">
        <v>59631111.22295063</v>
      </c>
      <c r="L93" s="110"/>
      <c r="M93" s="152">
        <v>0</v>
      </c>
      <c r="N93" s="140">
        <v>59631111.22295063</v>
      </c>
      <c r="O93" s="110"/>
      <c r="P93" s="157">
        <v>973764.10308386339</v>
      </c>
      <c r="Q93" s="158">
        <v>1006025.3356083672</v>
      </c>
      <c r="R93" s="158">
        <v>1039355.3969392566</v>
      </c>
      <c r="S93" s="158">
        <v>1073789.6978444397</v>
      </c>
      <c r="T93" s="158">
        <v>1023233.6333689818</v>
      </c>
      <c r="U93" s="158">
        <v>85269.469447415147</v>
      </c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</row>
    <row r="94" spans="1:74">
      <c r="A94" s="72" t="s">
        <v>172</v>
      </c>
      <c r="B94" s="126" t="s">
        <v>88</v>
      </c>
      <c r="C94" s="120"/>
      <c r="D94" s="133">
        <v>6576916.6628913293</v>
      </c>
      <c r="E94" s="107"/>
      <c r="F94" s="108">
        <v>2049</v>
      </c>
      <c r="G94" s="108">
        <v>32</v>
      </c>
      <c r="H94" s="109"/>
      <c r="I94" s="138">
        <v>6958462.1580918953</v>
      </c>
      <c r="J94" s="139">
        <v>16832794.782014027</v>
      </c>
      <c r="K94" s="140">
        <v>23791256.940105923</v>
      </c>
      <c r="L94" s="110"/>
      <c r="M94" s="152">
        <v>0</v>
      </c>
      <c r="N94" s="140">
        <v>23791256.940105923</v>
      </c>
      <c r="O94" s="110"/>
      <c r="P94" s="157">
        <v>363573.06563294929</v>
      </c>
      <c r="Q94" s="158">
        <v>378973.74332262797</v>
      </c>
      <c r="R94" s="158">
        <v>395026.78197003726</v>
      </c>
      <c r="S94" s="158">
        <v>411759.81508765934</v>
      </c>
      <c r="T94" s="158">
        <v>387333.35150331841</v>
      </c>
      <c r="U94" s="158">
        <v>32277.779291943199</v>
      </c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</row>
    <row r="95" spans="1:74">
      <c r="A95" s="72" t="s">
        <v>173</v>
      </c>
      <c r="B95" s="126" t="s">
        <v>93</v>
      </c>
      <c r="C95" s="120"/>
      <c r="D95" s="133">
        <v>6603613.9199975152</v>
      </c>
      <c r="E95" s="107"/>
      <c r="F95" s="108">
        <v>2049</v>
      </c>
      <c r="G95" s="108">
        <v>32</v>
      </c>
      <c r="H95" s="109"/>
      <c r="I95" s="138">
        <v>6985175.5893481625</v>
      </c>
      <c r="J95" s="139">
        <v>16897326.386449881</v>
      </c>
      <c r="K95" s="140">
        <v>23882501.975798044</v>
      </c>
      <c r="L95" s="110"/>
      <c r="M95" s="152">
        <v>0</v>
      </c>
      <c r="N95" s="140">
        <v>23882501.975798044</v>
      </c>
      <c r="O95" s="110"/>
      <c r="P95" s="157">
        <v>365021.72197490372</v>
      </c>
      <c r="Q95" s="158">
        <v>380480.77623720019</v>
      </c>
      <c r="R95" s="158">
        <v>396594.53772456711</v>
      </c>
      <c r="S95" s="158">
        <v>413390.73397733696</v>
      </c>
      <c r="T95" s="158">
        <v>388871.94247850199</v>
      </c>
      <c r="U95" s="158">
        <v>32405.995206541833</v>
      </c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</row>
    <row r="96" spans="1:74">
      <c r="A96" s="72" t="s">
        <v>174</v>
      </c>
      <c r="B96" s="127" t="s">
        <v>94</v>
      </c>
      <c r="C96" s="120"/>
      <c r="D96" s="135">
        <v>6631175.3548672376</v>
      </c>
      <c r="E96" s="107"/>
      <c r="F96" s="115">
        <v>2051</v>
      </c>
      <c r="G96" s="115">
        <v>34</v>
      </c>
      <c r="H96" s="109"/>
      <c r="I96" s="144">
        <v>7537564.1439219983</v>
      </c>
      <c r="J96" s="145">
        <v>18236906.122931007</v>
      </c>
      <c r="K96" s="146">
        <v>25774470.266853005</v>
      </c>
      <c r="L96" s="110"/>
      <c r="M96" s="154">
        <v>0</v>
      </c>
      <c r="N96" s="146">
        <v>25774470.266853005</v>
      </c>
      <c r="O96" s="110"/>
      <c r="P96" s="160">
        <v>354762.25725786819</v>
      </c>
      <c r="Q96" s="161">
        <v>369668.08226504736</v>
      </c>
      <c r="R96" s="161">
        <v>385200.19604618463</v>
      </c>
      <c r="S96" s="161">
        <v>401384.91298697802</v>
      </c>
      <c r="T96" s="161">
        <v>377753.86213901953</v>
      </c>
      <c r="U96" s="161">
        <v>31479.488511584961</v>
      </c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</row>
    <row r="97" spans="1:74">
      <c r="B97" s="97"/>
      <c r="C97" s="116"/>
      <c r="D97" s="137"/>
      <c r="E97" s="116"/>
      <c r="F97" s="96"/>
      <c r="G97" s="109"/>
      <c r="H97" s="109"/>
      <c r="I97" s="150"/>
      <c r="J97" s="150"/>
      <c r="K97" s="151"/>
      <c r="L97" s="110"/>
      <c r="M97" s="156"/>
      <c r="N97" s="151"/>
      <c r="O97" s="110"/>
      <c r="P97" s="151"/>
      <c r="Q97" s="150"/>
      <c r="R97" s="150"/>
      <c r="S97" s="150"/>
      <c r="T97" s="163"/>
      <c r="U97" s="163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</row>
    <row r="98" spans="1:74" ht="14.4" thickBot="1">
      <c r="A98" s="72" t="s">
        <v>19</v>
      </c>
      <c r="B98" s="117" t="s">
        <v>19</v>
      </c>
      <c r="C98" s="117"/>
      <c r="D98" s="222">
        <f>SUM(D11:D96)</f>
        <v>478276387.4802565</v>
      </c>
      <c r="E98" s="129"/>
      <c r="F98" s="129"/>
      <c r="G98" s="129"/>
      <c r="H98" s="129"/>
      <c r="I98" s="222">
        <f>SUM(I11:I96)</f>
        <v>361934434.66085422</v>
      </c>
      <c r="J98" s="222">
        <f>SUM(J11:J96)</f>
        <v>872054498.57394826</v>
      </c>
      <c r="K98" s="222">
        <f>SUM(K11:K96)</f>
        <v>1238509183.2348025</v>
      </c>
      <c r="L98" s="129"/>
      <c r="M98" s="222">
        <f>SUM(M11:M96)</f>
        <v>228537843.88999999</v>
      </c>
      <c r="N98" s="222">
        <f>SUM(N11:N96)</f>
        <v>1009971339.344802</v>
      </c>
      <c r="O98" s="129"/>
      <c r="P98" s="222">
        <f t="shared" ref="P98:U98" si="0">SUM(P11:P96)</f>
        <v>29101051.800550941</v>
      </c>
      <c r="Q98" s="222">
        <f t="shared" si="0"/>
        <v>23833385.538213126</v>
      </c>
      <c r="R98" s="222">
        <f t="shared" si="0"/>
        <v>25391148.886137299</v>
      </c>
      <c r="S98" s="222">
        <f t="shared" si="0"/>
        <v>26399286.840238553</v>
      </c>
      <c r="T98" s="222">
        <f t="shared" si="0"/>
        <v>26181218.26628498</v>
      </c>
      <c r="U98" s="222">
        <f t="shared" si="0"/>
        <v>2181768.1888570818</v>
      </c>
    </row>
    <row r="99" spans="1:74" ht="6" customHeight="1" thickTop="1">
      <c r="B99" s="79"/>
      <c r="C99" s="79"/>
      <c r="D99" s="80"/>
      <c r="E99" s="79"/>
      <c r="F99" s="79"/>
      <c r="G99" s="79"/>
      <c r="H99" s="79"/>
      <c r="I99" s="80"/>
      <c r="J99" s="80"/>
      <c r="K99" s="80"/>
      <c r="L99" s="79"/>
      <c r="M99" s="80"/>
      <c r="N99" s="80"/>
      <c r="O99" s="79"/>
      <c r="P99" s="80"/>
      <c r="Q99" s="80"/>
      <c r="R99" s="80"/>
      <c r="S99" s="80"/>
      <c r="T99" s="80"/>
      <c r="U99" s="80"/>
    </row>
    <row r="100" spans="1:74">
      <c r="B100" s="81"/>
      <c r="K100" s="82"/>
      <c r="L100" s="82"/>
      <c r="M100" s="83"/>
    </row>
    <row r="101" spans="1:74">
      <c r="B101" s="81"/>
      <c r="J101" s="90" t="s">
        <v>47</v>
      </c>
      <c r="K101" s="89">
        <f>K98-(I98+J98)</f>
        <v>4520250</v>
      </c>
      <c r="M101" s="84"/>
    </row>
    <row r="102" spans="1:74">
      <c r="B102" s="81"/>
    </row>
    <row r="103" spans="1:74">
      <c r="K103" s="130"/>
    </row>
    <row r="105" spans="1:74">
      <c r="M105" s="85"/>
    </row>
    <row r="106" spans="1:74">
      <c r="M106" s="86"/>
    </row>
    <row r="107" spans="1:74">
      <c r="M107" s="82"/>
    </row>
    <row r="108" spans="1:74">
      <c r="M108" s="87"/>
    </row>
    <row r="113" spans="22:22">
      <c r="V113" s="88"/>
    </row>
  </sheetData>
  <autoFilter ref="B10:T96">
    <sortState ref="B6:AO58">
      <sortCondition ref="B5:B58"/>
    </sortState>
  </autoFilter>
  <mergeCells count="4">
    <mergeCell ref="F8:G8"/>
    <mergeCell ref="I8:K8"/>
    <mergeCell ref="M8:N8"/>
    <mergeCell ref="P8:U8"/>
  </mergeCells>
  <pageMargins left="0.74708333333333299" right="0.25" top="1.49875" bottom="0.5" header="1.0037499999999999" footer="0.3"/>
  <pageSetup scale="45" fitToHeight="2" orientation="landscape" r:id="rId1"/>
  <headerFooter scaleWithDoc="0">
    <oddHeader xml:space="preserve">&amp;L&amp;"Times New Roman,Bold"&amp;14Section 6&amp;"Times New Roman,Regular"
&amp;"Times New Roman,Italic"&amp;12Annual Accrual Calculation </oddHeader>
  </headerFooter>
  <rowBreaks count="1" manualBreakCount="1">
    <brk id="67" min="1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6"/>
  <sheetViews>
    <sheetView zoomScaleNormal="100" zoomScalePageLayoutView="85" workbookViewId="0">
      <selection activeCell="A2" sqref="A2"/>
    </sheetView>
  </sheetViews>
  <sheetFormatPr defaultColWidth="8.88671875" defaultRowHeight="10.199999999999999"/>
  <cols>
    <col min="1" max="1" width="8.88671875" style="45"/>
    <col min="2" max="2" width="13.44140625" style="48" customWidth="1"/>
    <col min="3" max="3" width="15.33203125" style="46" customWidth="1"/>
    <col min="4" max="4" width="9.88671875" style="45" customWidth="1"/>
    <col min="5" max="16384" width="8.88671875" style="45"/>
  </cols>
  <sheetData>
    <row r="1" spans="1:4" s="265" customFormat="1">
      <c r="A1" s="265" t="s">
        <v>184</v>
      </c>
      <c r="B1" s="47"/>
      <c r="C1" s="266"/>
    </row>
    <row r="2" spans="1:4" s="265" customFormat="1">
      <c r="A2" s="265" t="s">
        <v>179</v>
      </c>
      <c r="B2" s="47"/>
      <c r="C2" s="266"/>
    </row>
    <row r="3" spans="1:4" s="265" customFormat="1">
      <c r="B3" s="47"/>
      <c r="C3" s="266"/>
    </row>
    <row r="4" spans="1:4" s="265" customFormat="1">
      <c r="B4" s="47"/>
      <c r="C4" s="266"/>
    </row>
    <row r="5" spans="1:4" s="265" customFormat="1">
      <c r="B5" s="47"/>
      <c r="C5" s="266"/>
    </row>
    <row r="6" spans="1:4" s="265" customFormat="1">
      <c r="B6" s="47"/>
      <c r="C6" s="266"/>
    </row>
    <row r="8" spans="1:4" s="6" customFormat="1" ht="13.8">
      <c r="A8" s="264" t="s">
        <v>104</v>
      </c>
      <c r="B8" s="264"/>
      <c r="C8" s="264"/>
      <c r="D8" s="264"/>
    </row>
    <row r="9" spans="1:4" s="6" customFormat="1" ht="13.8">
      <c r="A9" s="264"/>
      <c r="B9" s="264"/>
      <c r="C9" s="264"/>
      <c r="D9" s="264"/>
    </row>
    <row r="10" spans="1:4" s="6" customFormat="1" ht="13.8">
      <c r="A10" s="2"/>
      <c r="B10" s="2"/>
      <c r="C10" s="2"/>
      <c r="D10" s="2"/>
    </row>
    <row r="11" spans="1:4" s="47" customFormat="1" ht="42" thickBot="1">
      <c r="A11" s="2"/>
      <c r="B11" s="131" t="s">
        <v>69</v>
      </c>
      <c r="C11" s="132" t="s">
        <v>70</v>
      </c>
    </row>
    <row r="12" spans="1:4" ht="13.8">
      <c r="A12" s="1"/>
      <c r="B12" s="49">
        <v>2017</v>
      </c>
      <c r="C12" s="208">
        <v>5126536.8197233779</v>
      </c>
    </row>
    <row r="13" spans="1:4" ht="13.8">
      <c r="A13" s="1"/>
      <c r="B13" s="49">
        <v>2018</v>
      </c>
      <c r="C13" s="202">
        <v>1463206.4935472182</v>
      </c>
    </row>
    <row r="14" spans="1:4" ht="13.8">
      <c r="A14" s="1"/>
      <c r="B14" s="49">
        <v>2033</v>
      </c>
      <c r="C14" s="202">
        <v>25582398.542424586</v>
      </c>
    </row>
    <row r="15" spans="1:4" ht="13.8">
      <c r="A15" s="1"/>
      <c r="B15" s="49">
        <v>2034</v>
      </c>
      <c r="C15" s="202">
        <v>61428755.421911001</v>
      </c>
    </row>
    <row r="16" spans="1:4" ht="13.8">
      <c r="A16" s="1"/>
      <c r="B16" s="49">
        <v>2036</v>
      </c>
      <c r="C16" s="202">
        <v>34852642.386166237</v>
      </c>
    </row>
    <row r="17" spans="1:3" ht="13.8">
      <c r="A17" s="1"/>
      <c r="B17" s="49">
        <v>2037</v>
      </c>
      <c r="C17" s="202">
        <v>83664633.873912871</v>
      </c>
    </row>
    <row r="18" spans="1:3" ht="13.8">
      <c r="A18" s="1"/>
      <c r="B18" s="49">
        <v>2038</v>
      </c>
      <c r="C18" s="202">
        <v>15110087.29656177</v>
      </c>
    </row>
    <row r="19" spans="1:3" ht="13.8">
      <c r="A19" s="1"/>
      <c r="B19" s="49">
        <v>2039</v>
      </c>
      <c r="C19" s="202">
        <v>39913687.800606668</v>
      </c>
    </row>
    <row r="20" spans="1:3" ht="13.8">
      <c r="A20" s="1"/>
      <c r="B20" s="49">
        <v>2040</v>
      </c>
      <c r="C20" s="202">
        <v>8781289.8250148688</v>
      </c>
    </row>
    <row r="21" spans="1:3" ht="13.8">
      <c r="A21" s="1"/>
      <c r="B21" s="49">
        <v>2043</v>
      </c>
      <c r="C21" s="202">
        <v>14749774.3892895</v>
      </c>
    </row>
    <row r="22" spans="1:3" ht="13.8">
      <c r="A22" s="1"/>
      <c r="B22" s="49">
        <v>2044</v>
      </c>
      <c r="C22" s="202">
        <v>71369388.454282627</v>
      </c>
    </row>
    <row r="23" spans="1:3" ht="13.8">
      <c r="A23" s="1"/>
      <c r="B23" s="49">
        <v>2045</v>
      </c>
      <c r="C23" s="202">
        <v>86905555.71549277</v>
      </c>
    </row>
    <row r="24" spans="1:3" ht="13.8">
      <c r="A24" s="1"/>
      <c r="B24" s="49">
        <v>2046</v>
      </c>
      <c r="C24" s="202">
        <v>1415181.0815314893</v>
      </c>
    </row>
    <row r="25" spans="1:3" ht="13.8">
      <c r="A25" s="1"/>
      <c r="B25" s="49">
        <v>2047</v>
      </c>
      <c r="C25" s="202">
        <v>5173324.5496434653</v>
      </c>
    </row>
    <row r="26" spans="1:3" ht="13.8">
      <c r="A26" s="1"/>
      <c r="B26" s="49">
        <v>2048</v>
      </c>
      <c r="C26" s="202">
        <v>48449153.824937925</v>
      </c>
    </row>
    <row r="27" spans="1:3" ht="13.8">
      <c r="A27" s="1"/>
      <c r="B27" s="49">
        <v>2049</v>
      </c>
      <c r="C27" s="202">
        <v>86608041.022146821</v>
      </c>
    </row>
    <row r="28" spans="1:3" ht="13.8">
      <c r="A28" s="1"/>
      <c r="B28" s="49">
        <v>2050</v>
      </c>
      <c r="C28" s="202">
        <v>20696867.67524302</v>
      </c>
    </row>
    <row r="29" spans="1:3" ht="13.8">
      <c r="B29" s="49">
        <v>2051</v>
      </c>
      <c r="C29" s="202">
        <v>65731802.673681334</v>
      </c>
    </row>
    <row r="30" spans="1:3" ht="13.8">
      <c r="B30" s="49">
        <v>2052</v>
      </c>
      <c r="C30" s="202">
        <v>78684710.080587283</v>
      </c>
    </row>
    <row r="31" spans="1:3" ht="13.8">
      <c r="B31" s="49">
        <v>2053</v>
      </c>
      <c r="C31" s="202">
        <v>98149186.913815111</v>
      </c>
    </row>
    <row r="32" spans="1:3" ht="13.8">
      <c r="B32" s="49">
        <v>2054</v>
      </c>
      <c r="C32" s="202">
        <v>13943637.747440059</v>
      </c>
    </row>
    <row r="33" spans="2:3" ht="13.8">
      <c r="B33" s="49">
        <v>2055</v>
      </c>
      <c r="C33" s="202">
        <v>33730121.168463908</v>
      </c>
    </row>
    <row r="34" spans="2:3" ht="13.8">
      <c r="B34" s="49">
        <v>2056</v>
      </c>
      <c r="C34" s="202">
        <v>25055794.546902884</v>
      </c>
    </row>
    <row r="35" spans="2:3" ht="13.8">
      <c r="B35" s="49">
        <v>2057</v>
      </c>
      <c r="C35" s="202">
        <v>60349786.942900747</v>
      </c>
    </row>
    <row r="36" spans="2:3" ht="13.8">
      <c r="B36" s="49">
        <v>2058</v>
      </c>
      <c r="C36" s="202">
        <v>16796544.843811966</v>
      </c>
    </row>
    <row r="37" spans="2:3" ht="13.8">
      <c r="B37" s="49">
        <v>2059</v>
      </c>
      <c r="C37" s="202">
        <v>55395404.722980246</v>
      </c>
    </row>
    <row r="38" spans="2:3" ht="13.8">
      <c r="B38" s="49">
        <v>2060</v>
      </c>
      <c r="C38" s="202">
        <v>35899918.055913329</v>
      </c>
    </row>
    <row r="39" spans="2:3" ht="13.8">
      <c r="B39" s="49">
        <v>2061</v>
      </c>
      <c r="C39" s="202">
        <v>24441521.826452971</v>
      </c>
    </row>
    <row r="40" spans="2:3" ht="13.8">
      <c r="B40" s="49">
        <v>2062</v>
      </c>
      <c r="C40" s="202">
        <v>59086974.843224481</v>
      </c>
    </row>
    <row r="41" spans="2:3" ht="13.8">
      <c r="B41" s="49">
        <v>2064</v>
      </c>
      <c r="C41" s="202">
        <v>17542223.767057069</v>
      </c>
    </row>
    <row r="42" spans="2:3" ht="13.8">
      <c r="B42" s="49">
        <v>2065</v>
      </c>
      <c r="C42" s="202">
        <v>42411029.929134756</v>
      </c>
    </row>
    <row r="43" spans="2:3" ht="14.4" thickBot="1">
      <c r="B43" s="50" t="s">
        <v>19</v>
      </c>
      <c r="C43" s="223">
        <f>SUM(C12:C42)</f>
        <v>1238509183.2348027</v>
      </c>
    </row>
    <row r="44" spans="2:3" ht="10.8" thickTop="1"/>
    <row r="46" spans="2:3">
      <c r="B46" s="48" t="s">
        <v>47</v>
      </c>
      <c r="C46" s="46">
        <f>C43-' (S6)'!K98</f>
        <v>0</v>
      </c>
    </row>
  </sheetData>
  <mergeCells count="1">
    <mergeCell ref="A8:D9"/>
  </mergeCells>
  <pageMargins left="2" right="0.7" top="1.5" bottom="0.75" header="1" footer="0.3"/>
  <pageSetup orientation="portrait" r:id="rId1"/>
  <headerFooter scaleWithDoc="0">
    <oddHeader>&amp;L&amp;"Times New Roman,Bold"&amp;14Section 7&amp;"Times New Roman,Regular"
&amp;"Times New Roman,Italic"&amp;12Future Expenditures by Year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7A82187E14F488DEF472F908598E7" ma:contentTypeVersion="" ma:contentTypeDescription="Create a new document." ma:contentTypeScope="" ma:versionID="aeadb393697d9789b293b51c24541f8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FD92A6E-68F5-4005-8320-C74D2E2EB4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8F63-1E2B-4E42-B6F2-0AA1407AA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CE7CD4-78A5-4590-9CC0-6379E2654132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(S2)</vt:lpstr>
      <vt:lpstr> (S3)</vt:lpstr>
      <vt:lpstr>(S4)</vt:lpstr>
      <vt:lpstr> (S5)</vt:lpstr>
      <vt:lpstr> (S6)</vt:lpstr>
      <vt:lpstr> (S7)</vt:lpstr>
      <vt:lpstr>' (S3)'!Print_Area</vt:lpstr>
      <vt:lpstr>' (S5)'!Print_Area</vt:lpstr>
      <vt:lpstr>' (S6)'!Print_Area</vt:lpstr>
      <vt:lpstr>' (S7)'!Print_Area</vt:lpstr>
      <vt:lpstr>'(S2)'!Print_Area</vt:lpstr>
      <vt:lpstr>'(S4)'!Print_Area</vt:lpstr>
      <vt:lpstr>' (S6)'!Print_Titles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JPZ</dc:creator>
  <cp:lastModifiedBy>FPL_User</cp:lastModifiedBy>
  <cp:lastPrinted>2016-05-02T14:37:39Z</cp:lastPrinted>
  <dcterms:created xsi:type="dcterms:W3CDTF">2016-02-01T13:18:33Z</dcterms:created>
  <dcterms:modified xsi:type="dcterms:W3CDTF">2016-06-22T16:45:46Z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0x01010041B7A82187E14F488DEF472F908598E7</vt:lpwstr>
  </property>
</Properties>
</file>