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85" yWindow="525" windowWidth="20925" windowHeight="8085"/>
  </bookViews>
  <sheets>
    <sheet name="MFR_D_4_Sub" sheetId="1" r:id="rId1"/>
  </sheets>
  <definedNames>
    <definedName name="_xlnm.Print_Titles" localSheetId="0">MFR_D_4_Sub!$A:$B,MFR_D_4_Sub!$6:$16</definedName>
  </definedNames>
  <calcPr calcId="145621"/>
</workbook>
</file>

<file path=xl/calcChain.xml><?xml version="1.0" encoding="utf-8"?>
<calcChain xmlns="http://schemas.openxmlformats.org/spreadsheetml/2006/main">
  <c r="K18" i="1" l="1"/>
  <c r="L43" i="1" l="1"/>
  <c r="K66" i="1" l="1"/>
  <c r="M66" i="1"/>
  <c r="N66" i="1"/>
  <c r="J66" i="1"/>
  <c r="F66" i="1"/>
  <c r="L18" i="1"/>
  <c r="L66" i="1" s="1"/>
  <c r="F70" i="1" s="1"/>
  <c r="K20" i="1"/>
  <c r="L20" i="1" s="1"/>
  <c r="K19" i="1"/>
  <c r="L19" i="1" s="1"/>
  <c r="K42" i="1"/>
  <c r="L42" i="1" s="1"/>
  <c r="F68" i="1" l="1"/>
  <c r="F69" i="1" s="1"/>
</calcChain>
</file>

<file path=xl/sharedStrings.xml><?xml version="1.0" encoding="utf-8"?>
<sst xmlns="http://schemas.openxmlformats.org/spreadsheetml/2006/main" count="238" uniqueCount="189">
  <si>
    <t>FLORIDA PUBLIC SERVICE COMMISSION</t>
  </si>
  <si>
    <t>EXPLANATION:    Provide the specified data on long-term debt</t>
  </si>
  <si>
    <t>Type of Data Shown:</t>
  </si>
  <si>
    <t>       issues on a 13-month average basis for the test year,</t>
  </si>
  <si>
    <t>_ Projected Test Year Ended:__/__/__</t>
  </si>
  <si>
    <t>COMPANY: FLORIDA POWER &amp; LIGHT COMPANY</t>
  </si>
  <si>
    <t>       prior year, and historical base year.</t>
  </si>
  <si>
    <t>_ Prior Year Ended:__/__/__</t>
  </si>
  <si>
    <t>         AND SUBSIDIARIES</t>
  </si>
  <si>
    <t>       Arrange by type of issue (i.e., first mortgage bonds)</t>
  </si>
  <si>
    <t>_ Historical Test Year Ended:__/__/__</t>
  </si>
  <si>
    <t>X Projected Subsequent Year Ended: 12/31/2018</t>
  </si>
  <si>
    <t>DOCKET NO.: 160021-EI</t>
  </si>
  <si>
    <t>     ($000)</t>
  </si>
  <si>
    <t>Witness: Moray P. Dewhurst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</si>
  <si>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</si>
  <si>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</si>
  <si>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</si>
  <si>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</si>
  <si>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</si>
  <si>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</si>
  <si>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</si>
  <si>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</si>
  <si>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</si>
  <si>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</si>
  <si>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</si>
  <si>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</si>
  <si>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</si>
  <si>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Line No.</t>
  </si>
  <si>
    <t>Description/Coupon Rate</t>
  </si>
  <si>
    <t>Issue Date</t>
  </si>
  <si>
    <t>Maturity Date</t>
  </si>
  <si>
    <t>Principal Amount Sold (Face Value)</t>
  </si>
  <si>
    <t>13-Month Average Principal Amt. Outstanding</t>
  </si>
  <si>
    <t>Discount (Premium) on Principal Amount Sold</t>
  </si>
  <si>
    <t>Issuing Expense on Principal Amount Sold</t>
  </si>
  <si>
    <t>Life (Years)</t>
  </si>
  <si>
    <t>Annual Amortization (6+7)/(8)</t>
  </si>
  <si>
    <t>Interest Expense (Coupon Rate) (1) x (5)</t>
  </si>
  <si>
    <t>Total Annual Cost (9)+(10)</t>
  </si>
  <si>
    <t>Unamortized Discount (Premium) Associated with (6)</t>
  </si>
  <si>
    <t>1</t>
  </si>
  <si>
    <t>First Mortgage Bonds:</t>
  </si>
  <si>
    <t>2</t>
  </si>
  <si>
    <t>Nov 2018</t>
  </si>
  <si>
    <t>Nov 2048</t>
  </si>
  <si>
    <t>3</t>
  </si>
  <si>
    <t>Nov 2017</t>
  </si>
  <si>
    <t>Nov 2047</t>
  </si>
  <si>
    <t>4</t>
  </si>
  <si>
    <t>Mar 2017</t>
  </si>
  <si>
    <t>Mar 2047</t>
  </si>
  <si>
    <t>5</t>
  </si>
  <si>
    <t>2.75%</t>
  </si>
  <si>
    <t>Jun 2013</t>
  </si>
  <si>
    <t>Jun 2023</t>
  </si>
  <si>
    <t>6</t>
  </si>
  <si>
    <t>5.625%</t>
  </si>
  <si>
    <t>Apr 2003</t>
  </si>
  <si>
    <t>Apr 2034</t>
  </si>
  <si>
    <t>7</t>
  </si>
  <si>
    <t>5.4%</t>
  </si>
  <si>
    <t>Sep 2005</t>
  </si>
  <si>
    <t>Oct 2035</t>
  </si>
  <si>
    <t>8</t>
  </si>
  <si>
    <t>5.65%</t>
  </si>
  <si>
    <t>Jan 2006</t>
  </si>
  <si>
    <t>Feb 2037</t>
  </si>
  <si>
    <t>9</t>
  </si>
  <si>
    <t>6.2%</t>
  </si>
  <si>
    <t>Apr 2006</t>
  </si>
  <si>
    <t>Apr 2036</t>
  </si>
  <si>
    <t>10</t>
  </si>
  <si>
    <t>4.95%</t>
  </si>
  <si>
    <t>Jun 2005</t>
  </si>
  <si>
    <t>Jun 2035</t>
  </si>
  <si>
    <t>11</t>
  </si>
  <si>
    <t>5.85%</t>
  </si>
  <si>
    <t>Dec 2002</t>
  </si>
  <si>
    <t>Feb 2033</t>
  </si>
  <si>
    <t>12</t>
  </si>
  <si>
    <t>Apr 2007</t>
  </si>
  <si>
    <t>May 2037</t>
  </si>
  <si>
    <t>13</t>
  </si>
  <si>
    <t>5.95%</t>
  </si>
  <si>
    <t>Jan 2008</t>
  </si>
  <si>
    <t>Feb 2038</t>
  </si>
  <si>
    <t>14</t>
  </si>
  <si>
    <t>5.96%</t>
  </si>
  <si>
    <t>Mar 2009</t>
  </si>
  <si>
    <t>Apr 2039</t>
  </si>
  <si>
    <t>15</t>
  </si>
  <si>
    <t>5.25%</t>
  </si>
  <si>
    <t>Dec 2010</t>
  </si>
  <si>
    <t>Feb 2041</t>
  </si>
  <si>
    <t>16</t>
  </si>
  <si>
    <t>5.69%</t>
  </si>
  <si>
    <t>Feb 2010</t>
  </si>
  <si>
    <t>Feb 2040</t>
  </si>
  <si>
    <t>17</t>
  </si>
  <si>
    <t>5.125%</t>
  </si>
  <si>
    <t>Jun 2011</t>
  </si>
  <si>
    <t>Jun 2041</t>
  </si>
  <si>
    <t>18</t>
  </si>
  <si>
    <t>Jan 2004</t>
  </si>
  <si>
    <t>Feb 2035</t>
  </si>
  <si>
    <t>19</t>
  </si>
  <si>
    <t>Oct 2003</t>
  </si>
  <si>
    <t>Oct 2033</t>
  </si>
  <si>
    <t>20</t>
  </si>
  <si>
    <t>4.125%</t>
  </si>
  <si>
    <t>Dec 2011</t>
  </si>
  <si>
    <t>Feb 2042</t>
  </si>
  <si>
    <t>21</t>
  </si>
  <si>
    <t>3.8%</t>
  </si>
  <si>
    <t>Dec 2012</t>
  </si>
  <si>
    <t>Dec 2042</t>
  </si>
  <si>
    <t>22</t>
  </si>
  <si>
    <t>4.05%</t>
  </si>
  <si>
    <t>May 2012</t>
  </si>
  <si>
    <t>Jun 2042</t>
  </si>
  <si>
    <t>23</t>
  </si>
  <si>
    <t>Sep 2014</t>
  </si>
  <si>
    <t>Oct 2044</t>
  </si>
  <si>
    <t>24</t>
  </si>
  <si>
    <t>3.25%</t>
  </si>
  <si>
    <t>May 2014</t>
  </si>
  <si>
    <t>Jun 2024</t>
  </si>
  <si>
    <t>25</t>
  </si>
  <si>
    <t>3.85%</t>
  </si>
  <si>
    <t>Nov 2015</t>
  </si>
  <si>
    <t>Nov 2025</t>
  </si>
  <si>
    <t>26</t>
  </si>
  <si>
    <t>Mar 2016</t>
  </si>
  <si>
    <t>Mar 2046</t>
  </si>
  <si>
    <t>27</t>
  </si>
  <si>
    <t>Feb 2018</t>
  </si>
  <si>
    <t>Feb 2048</t>
  </si>
  <si>
    <t>28</t>
  </si>
  <si>
    <t>29</t>
  </si>
  <si>
    <t>Storm Securitization Bonds:</t>
  </si>
  <si>
    <t>30</t>
  </si>
  <si>
    <t>5.256%</t>
  </si>
  <si>
    <t>May 2007</t>
  </si>
  <si>
    <t>Aug 2019</t>
  </si>
  <si>
    <t>Term Loans:</t>
  </si>
  <si>
    <t>Var Term Loan</t>
  </si>
  <si>
    <t>Unsecured Pollution Control and Industrial Development Bonds:</t>
  </si>
  <si>
    <t>Var Broward County</t>
  </si>
  <si>
    <t>Jun 2015</t>
  </si>
  <si>
    <t>Jun 2045</t>
  </si>
  <si>
    <t>Var Dade County</t>
  </si>
  <si>
    <t>Aug 1991</t>
  </si>
  <si>
    <t>Feb 2023</t>
  </si>
  <si>
    <t>Dec 1993</t>
  </si>
  <si>
    <t>Jun 2021</t>
  </si>
  <si>
    <t>Var Jacksonville</t>
  </si>
  <si>
    <t>Mar 1994</t>
  </si>
  <si>
    <t>Sep 2024</t>
  </si>
  <si>
    <t>Var Manatee</t>
  </si>
  <si>
    <t>Var Putnam</t>
  </si>
  <si>
    <t>May 1992</t>
  </si>
  <si>
    <t>May 2027</t>
  </si>
  <si>
    <t>Mar 1995</t>
  </si>
  <si>
    <t>Apr 2020</t>
  </si>
  <si>
    <t>Jun 1995</t>
  </si>
  <si>
    <t>May 2029</t>
  </si>
  <si>
    <t>Var Martin</t>
  </si>
  <si>
    <t>Apr 2000</t>
  </si>
  <si>
    <t>Jul 2022</t>
  </si>
  <si>
    <t>Var St. Lucie</t>
  </si>
  <si>
    <t>Sep 2000</t>
  </si>
  <si>
    <t>Sep 2028</t>
  </si>
  <si>
    <t>May 2003</t>
  </si>
  <si>
    <t>May 2024</t>
  </si>
  <si>
    <t>Gain/Loss on Reacquired Debt</t>
  </si>
  <si>
    <t/>
  </si>
  <si>
    <t>Total</t>
  </si>
  <si>
    <t>Less Unamortized Premium, Discount, Issue</t>
  </si>
  <si>
    <t>and Loss Col (12) + (13)</t>
  </si>
  <si>
    <t>Net</t>
  </si>
  <si>
    <t>Embedded Cost of Long-Term Debt Col (11)/Net</t>
  </si>
  <si>
    <t>Unamort. Issuing Expense &amp; Loss on Reacquired Debt Associated with (7)</t>
  </si>
  <si>
    <t>Florida Power &amp; Light Company</t>
  </si>
  <si>
    <t>Docket No. 160021-EI</t>
  </si>
  <si>
    <t>Staff's Thirty-Sixth Set of Interrogatories</t>
  </si>
  <si>
    <t>Interrogatory No. 433</t>
  </si>
  <si>
    <t>Tab 1 of 1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</si>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</sst>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);[Red]\(#,##0\);&quot; &quot;"/>
    <numFmt numFmtId="165" formatCode="\$#,##0_);[Red]\(\$#,##0\);&quot; &quot;"/>
    <numFmt numFmtId="166" formatCode="\$#,##0_);\(\$#,##0\);\-;"/>
    <numFmt numFmtId="167" formatCode="#,##0.00_);[Red]\(#,##0.00\);&quot; &quot;"/>
    <numFmt numFmtId="168" formatCode="#,##0.00%_);[Red]\(#,##0.00%\);&quot; &quot;"/>
  </numFmts>
  <fonts count="6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right" vertical="top"/>
    </xf>
    <xf numFmtId="165" fontId="13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164" fontId="1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left" vertical="top" indent="1"/>
    </xf>
    <xf numFmtId="0" fontId="18" fillId="0" borderId="0" xfId="0" applyNumberFormat="1" applyFont="1" applyAlignment="1">
      <alignment horizontal="right" vertical="top"/>
    </xf>
    <xf numFmtId="0" fontId="19" fillId="0" borderId="0" xfId="0" applyNumberFormat="1" applyFont="1" applyAlignment="1">
      <alignment horizontal="right" vertical="top"/>
    </xf>
    <xf numFmtId="165" fontId="20" fillId="0" borderId="0" xfId="0" applyNumberFormat="1" applyFont="1" applyAlignment="1">
      <alignment horizontal="right" vertical="top"/>
    </xf>
    <xf numFmtId="166" fontId="21" fillId="0" borderId="0" xfId="0" applyNumberFormat="1" applyFont="1" applyAlignment="1">
      <alignment horizontal="right" vertical="top"/>
    </xf>
    <xf numFmtId="165" fontId="22" fillId="0" borderId="0" xfId="0" applyNumberFormat="1" applyFont="1" applyAlignment="1">
      <alignment horizontal="right" vertical="top"/>
    </xf>
    <xf numFmtId="165" fontId="23" fillId="0" borderId="0" xfId="0" applyNumberFormat="1" applyFont="1" applyAlignment="1">
      <alignment horizontal="right" vertical="top"/>
    </xf>
    <xf numFmtId="167" fontId="24" fillId="0" borderId="0" xfId="0" applyNumberFormat="1" applyFont="1" applyAlignment="1">
      <alignment horizontal="right" vertical="top"/>
    </xf>
    <xf numFmtId="165" fontId="25" fillId="0" borderId="0" xfId="0" applyNumberFormat="1" applyFont="1" applyAlignment="1">
      <alignment horizontal="right" vertical="top"/>
    </xf>
    <xf numFmtId="165" fontId="26" fillId="0" borderId="0" xfId="0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164" fontId="30" fillId="0" borderId="0" xfId="0" applyNumberFormat="1" applyFont="1" applyAlignment="1">
      <alignment horizontal="right" vertical="top"/>
    </xf>
    <xf numFmtId="164" fontId="31" fillId="0" borderId="0" xfId="0" applyNumberFormat="1" applyFont="1" applyAlignment="1">
      <alignment horizontal="right" vertical="top"/>
    </xf>
    <xf numFmtId="164" fontId="32" fillId="0" borderId="0" xfId="0" applyNumberFormat="1" applyFont="1" applyAlignment="1">
      <alignment horizontal="right" vertical="top"/>
    </xf>
    <xf numFmtId="165" fontId="33" fillId="0" borderId="3" xfId="0" applyNumberFormat="1" applyFont="1" applyBorder="1" applyAlignment="1">
      <alignment horizontal="right" vertical="top"/>
    </xf>
    <xf numFmtId="164" fontId="34" fillId="0" borderId="0" xfId="0" applyNumberFormat="1" applyFont="1" applyAlignment="1">
      <alignment horizontal="right" vertical="top"/>
    </xf>
    <xf numFmtId="164" fontId="35" fillId="0" borderId="0" xfId="0" applyNumberFormat="1" applyFont="1" applyAlignment="1">
      <alignment horizontal="right" vertical="top"/>
    </xf>
    <xf numFmtId="164" fontId="36" fillId="0" borderId="0" xfId="0" applyNumberFormat="1" applyFont="1" applyAlignment="1">
      <alignment horizontal="right" vertical="top"/>
    </xf>
    <xf numFmtId="0" fontId="37" fillId="0" borderId="0" xfId="0" applyFont="1" applyAlignment="1">
      <alignment horizontal="left" vertical="top"/>
    </xf>
    <xf numFmtId="164" fontId="38" fillId="0" borderId="0" xfId="0" applyNumberFormat="1" applyFont="1" applyAlignment="1">
      <alignment horizontal="right" vertical="top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164" fontId="41" fillId="0" borderId="0" xfId="0" applyNumberFormat="1" applyFont="1" applyAlignment="1">
      <alignment horizontal="right" vertical="top"/>
    </xf>
    <xf numFmtId="164" fontId="42" fillId="0" borderId="0" xfId="0" applyNumberFormat="1" applyFont="1" applyAlignment="1">
      <alignment horizontal="right" vertical="top"/>
    </xf>
    <xf numFmtId="164" fontId="43" fillId="0" borderId="0" xfId="0" applyNumberFormat="1" applyFont="1" applyAlignment="1">
      <alignment horizontal="right" vertical="top"/>
    </xf>
    <xf numFmtId="166" fontId="44" fillId="0" borderId="3" xfId="0" applyNumberFormat="1" applyFont="1" applyBorder="1" applyAlignment="1">
      <alignment horizontal="right" vertical="top"/>
    </xf>
    <xf numFmtId="164" fontId="45" fillId="0" borderId="0" xfId="0" applyNumberFormat="1" applyFont="1" applyAlignment="1">
      <alignment horizontal="right" vertical="top"/>
    </xf>
    <xf numFmtId="164" fontId="46" fillId="0" borderId="0" xfId="0" applyNumberFormat="1" applyFont="1" applyAlignment="1">
      <alignment horizontal="right" vertical="top"/>
    </xf>
    <xf numFmtId="164" fontId="47" fillId="0" borderId="0" xfId="0" applyNumberFormat="1" applyFont="1" applyAlignment="1">
      <alignment horizontal="right" vertical="top"/>
    </xf>
    <xf numFmtId="164" fontId="48" fillId="0" borderId="0" xfId="0" applyNumberFormat="1" applyFont="1" applyAlignment="1">
      <alignment horizontal="right" vertical="top"/>
    </xf>
    <xf numFmtId="164" fontId="49" fillId="0" borderId="0" xfId="0" applyNumberFormat="1" applyFont="1" applyAlignment="1">
      <alignment horizontal="right" vertical="top"/>
    </xf>
    <xf numFmtId="164" fontId="50" fillId="0" borderId="0" xfId="0" applyNumberFormat="1" applyFont="1" applyAlignment="1">
      <alignment horizontal="right" vertical="top"/>
    </xf>
    <xf numFmtId="164" fontId="51" fillId="0" borderId="0" xfId="0" applyNumberFormat="1" applyFont="1" applyAlignment="1">
      <alignment horizontal="right" vertical="top"/>
    </xf>
    <xf numFmtId="0" fontId="52" fillId="0" borderId="0" xfId="0" applyFont="1" applyAlignment="1">
      <alignment horizontal="left" vertical="top"/>
    </xf>
    <xf numFmtId="164" fontId="53" fillId="0" borderId="0" xfId="0" applyNumberFormat="1" applyFont="1" applyAlignment="1">
      <alignment horizontal="right" vertical="top"/>
    </xf>
    <xf numFmtId="164" fontId="54" fillId="0" borderId="0" xfId="0" applyNumberFormat="1" applyFont="1" applyAlignment="1">
      <alignment horizontal="right" vertical="top"/>
    </xf>
    <xf numFmtId="164" fontId="55" fillId="0" borderId="0" xfId="0" applyNumberFormat="1" applyFont="1" applyAlignment="1">
      <alignment horizontal="right" vertical="top"/>
    </xf>
    <xf numFmtId="168" fontId="56" fillId="0" borderId="4" xfId="0" applyNumberFormat="1" applyFont="1" applyBorder="1" applyAlignment="1">
      <alignment horizontal="right" vertical="top"/>
    </xf>
    <xf numFmtId="164" fontId="57" fillId="0" borderId="0" xfId="0" applyNumberFormat="1" applyFont="1" applyAlignment="1">
      <alignment horizontal="right" vertical="top"/>
    </xf>
    <xf numFmtId="164" fontId="58" fillId="0" borderId="0" xfId="0" applyNumberFormat="1" applyFont="1" applyAlignment="1">
      <alignment horizontal="right" vertical="top"/>
    </xf>
    <xf numFmtId="164" fontId="59" fillId="0" borderId="0" xfId="0" applyNumberFormat="1" applyFont="1" applyAlignment="1">
      <alignment horizontal="right" vertical="top"/>
    </xf>
    <xf numFmtId="164" fontId="60" fillId="0" borderId="0" xfId="0" applyNumberFormat="1" applyFont="1" applyAlignment="1">
      <alignment horizontal="right" vertical="top"/>
    </xf>
    <xf numFmtId="164" fontId="61" fillId="0" borderId="0" xfId="0" applyNumberFormat="1" applyFont="1" applyAlignment="1">
      <alignment horizontal="right" vertical="top"/>
    </xf>
    <xf numFmtId="164" fontId="62" fillId="0" borderId="0" xfId="0" applyNumberFormat="1" applyFont="1" applyAlignment="1">
      <alignment horizontal="right" vertical="top"/>
    </xf>
    <xf numFmtId="164" fontId="63" fillId="0" borderId="0" xfId="0" applyNumberFormat="1" applyFont="1" applyAlignment="1">
      <alignment horizontal="right" vertical="top"/>
    </xf>
    <xf numFmtId="0" fontId="64" fillId="0" borderId="2" xfId="0" applyFont="1" applyBorder="1" applyAlignment="1">
      <alignment horizontal="center" vertical="center" wrapText="1"/>
    </xf>
    <xf numFmtId="166" fontId="21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left" vertical="top" indent="1"/>
    </xf>
    <xf numFmtId="0" fontId="18" fillId="0" borderId="0" xfId="0" applyNumberFormat="1" applyFont="1" applyFill="1" applyAlignment="1">
      <alignment horizontal="right" vertical="top"/>
    </xf>
    <xf numFmtId="0" fontId="19" fillId="0" borderId="0" xfId="0" applyNumberFormat="1" applyFont="1" applyFill="1" applyAlignment="1">
      <alignment horizontal="right" vertical="top"/>
    </xf>
    <xf numFmtId="165" fontId="20" fillId="0" borderId="0" xfId="0" applyNumberFormat="1" applyFont="1" applyFill="1" applyAlignment="1">
      <alignment horizontal="right" vertical="top"/>
    </xf>
    <xf numFmtId="165" fontId="22" fillId="0" borderId="0" xfId="0" applyNumberFormat="1" applyFont="1" applyFill="1" applyAlignment="1">
      <alignment horizontal="right" vertical="top"/>
    </xf>
    <xf numFmtId="165" fontId="23" fillId="0" borderId="0" xfId="0" applyNumberFormat="1" applyFont="1" applyFill="1" applyAlignment="1">
      <alignment horizontal="right" vertical="top"/>
    </xf>
    <xf numFmtId="167" fontId="24" fillId="0" borderId="0" xfId="0" applyNumberFormat="1" applyFont="1" applyFill="1" applyAlignment="1">
      <alignment horizontal="right" vertical="top"/>
    </xf>
    <xf numFmtId="165" fontId="13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165" fontId="26" fillId="0" borderId="0" xfId="0" applyNumberFormat="1" applyFont="1" applyFill="1" applyAlignment="1">
      <alignment horizontal="right" vertical="top"/>
    </xf>
    <xf numFmtId="165" fontId="27" fillId="0" borderId="0" xfId="0" applyNumberFormat="1" applyFont="1" applyFill="1" applyAlignment="1">
      <alignment horizontal="right" vertical="top"/>
    </xf>
    <xf numFmtId="0" fontId="0" fillId="0" borderId="0" xfId="0" applyFill="1"/>
    <xf numFmtId="10" fontId="17" fillId="0" borderId="0" xfId="0" applyNumberFormat="1" applyFont="1" applyFill="1" applyAlignment="1">
      <alignment horizontal="left" vertical="top" indent="1"/>
    </xf>
    <xf numFmtId="0" fontId="6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78"/>
  <sheetViews>
    <sheetView showGridLines="0" showZeros="0" tabSelected="1" workbookViewId="0"/>
  </sheetViews>
  <sheetFormatPr defaultRowHeight="15" x14ac:dyDescent="0.25"/>
  <cols>
    <col min="1" max="1" width="5.42578125" customWidth="1"/>
    <col min="2" max="2" width="43.140625" customWidth="1"/>
    <col min="3" max="14" width="11.7109375" customWidth="1"/>
  </cols>
  <sheetData>
    <row r="1" spans="1:14" x14ac:dyDescent="0.25">
      <c r="A1" s="81" t="s">
        <v>183</v>
      </c>
    </row>
    <row r="2" spans="1:14" x14ac:dyDescent="0.25">
      <c r="A2" s="81" t="s">
        <v>184</v>
      </c>
    </row>
    <row r="3" spans="1:14" x14ac:dyDescent="0.25">
      <c r="A3" s="81" t="s">
        <v>185</v>
      </c>
    </row>
    <row r="4" spans="1:14" x14ac:dyDescent="0.25">
      <c r="A4" s="81" t="s">
        <v>186</v>
      </c>
    </row>
    <row r="5" spans="1:14" x14ac:dyDescent="0.25">
      <c r="A5" s="81" t="s">
        <v>188</v>
      </c>
    </row>
    <row r="6" spans="1:14" x14ac:dyDescent="0.25">
      <c r="A6" s="81" t="s">
        <v>187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" t="s">
        <v>0</v>
      </c>
      <c r="E7" s="2" t="s">
        <v>1</v>
      </c>
      <c r="K7" s="2" t="s">
        <v>2</v>
      </c>
    </row>
    <row r="8" spans="1:14" x14ac:dyDescent="0.25">
      <c r="F8" s="2" t="s">
        <v>3</v>
      </c>
      <c r="K8" s="2" t="s">
        <v>4</v>
      </c>
    </row>
    <row r="9" spans="1:14" x14ac:dyDescent="0.25">
      <c r="A9" s="2" t="s">
        <v>5</v>
      </c>
      <c r="F9" s="2" t="s">
        <v>6</v>
      </c>
      <c r="K9" s="2" t="s">
        <v>7</v>
      </c>
    </row>
    <row r="10" spans="1:14" x14ac:dyDescent="0.25">
      <c r="B10" s="2" t="s">
        <v>8</v>
      </c>
      <c r="F10" s="2" t="s">
        <v>9</v>
      </c>
      <c r="K10" s="2" t="s">
        <v>10</v>
      </c>
    </row>
    <row r="11" spans="1:14" x14ac:dyDescent="0.25">
      <c r="K11" s="2" t="s">
        <v>11</v>
      </c>
    </row>
    <row r="12" spans="1:14" x14ac:dyDescent="0.25">
      <c r="A12" s="2" t="s">
        <v>12</v>
      </c>
      <c r="G12" s="2" t="s">
        <v>13</v>
      </c>
      <c r="K12" s="2" t="s">
        <v>14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B14" s="3" t="s">
        <v>15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21</v>
      </c>
      <c r="I14" s="3" t="s">
        <v>22</v>
      </c>
      <c r="J14" s="3" t="s">
        <v>23</v>
      </c>
      <c r="K14" s="3" t="s">
        <v>24</v>
      </c>
      <c r="L14" s="3" t="s">
        <v>25</v>
      </c>
      <c r="M14" s="3" t="s">
        <v>26</v>
      </c>
      <c r="N14" s="3" t="s">
        <v>27</v>
      </c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02" x14ac:dyDescent="0.25">
      <c r="A16" s="4" t="s">
        <v>28</v>
      </c>
      <c r="B16" s="4" t="s">
        <v>29</v>
      </c>
      <c r="C16" s="4" t="s">
        <v>30</v>
      </c>
      <c r="D16" s="4" t="s">
        <v>31</v>
      </c>
      <c r="E16" s="4" t="s">
        <v>32</v>
      </c>
      <c r="F16" s="4" t="s">
        <v>33</v>
      </c>
      <c r="G16" s="4" t="s">
        <v>34</v>
      </c>
      <c r="H16" s="4" t="s">
        <v>35</v>
      </c>
      <c r="I16" s="4" t="s">
        <v>36</v>
      </c>
      <c r="J16" s="4" t="s">
        <v>37</v>
      </c>
      <c r="K16" s="4" t="s">
        <v>38</v>
      </c>
      <c r="L16" s="4" t="s">
        <v>39</v>
      </c>
      <c r="M16" s="4" t="s">
        <v>40</v>
      </c>
      <c r="N16" s="65" t="s">
        <v>182</v>
      </c>
    </row>
    <row r="17" spans="1:14" x14ac:dyDescent="0.25">
      <c r="A17" s="5" t="s">
        <v>41</v>
      </c>
      <c r="B17" s="6" t="s">
        <v>42</v>
      </c>
      <c r="C17" s="7"/>
      <c r="D17" s="8"/>
      <c r="E17" s="9"/>
      <c r="F17" s="10"/>
      <c r="G17" s="11"/>
      <c r="H17" s="12"/>
      <c r="I17" s="13"/>
      <c r="J17" s="14"/>
      <c r="K17" s="15"/>
      <c r="L17" s="14"/>
      <c r="M17" s="16"/>
      <c r="N17" s="17"/>
    </row>
    <row r="18" spans="1:14" s="79" customFormat="1" x14ac:dyDescent="0.25">
      <c r="A18" s="67" t="s">
        <v>43</v>
      </c>
      <c r="B18" s="80">
        <v>5.7299999999999997E-2</v>
      </c>
      <c r="C18" s="69" t="s">
        <v>44</v>
      </c>
      <c r="D18" s="70" t="s">
        <v>45</v>
      </c>
      <c r="E18" s="71">
        <v>650000</v>
      </c>
      <c r="F18" s="66">
        <v>100000</v>
      </c>
      <c r="G18" s="72">
        <v>0</v>
      </c>
      <c r="H18" s="73">
        <v>5687.5000000000009</v>
      </c>
      <c r="I18" s="74">
        <v>30</v>
      </c>
      <c r="J18" s="75">
        <v>24.21141823190246</v>
      </c>
      <c r="K18" s="76">
        <f>4759083.33333333/1000</f>
        <v>4759.0833333333303</v>
      </c>
      <c r="L18" s="76">
        <f>+J18+K18</f>
        <v>4783.2947515652331</v>
      </c>
      <c r="M18" s="77">
        <v>0</v>
      </c>
      <c r="N18" s="78">
        <v>872.49033402199211</v>
      </c>
    </row>
    <row r="19" spans="1:14" s="79" customFormat="1" x14ac:dyDescent="0.25">
      <c r="A19" s="67" t="s">
        <v>46</v>
      </c>
      <c r="B19" s="68">
        <v>5.2900000000000003E-2</v>
      </c>
      <c r="C19" s="69" t="s">
        <v>47</v>
      </c>
      <c r="D19" s="70" t="s">
        <v>48</v>
      </c>
      <c r="E19" s="71">
        <v>800000</v>
      </c>
      <c r="F19" s="66">
        <v>800000</v>
      </c>
      <c r="G19" s="72">
        <v>0</v>
      </c>
      <c r="H19" s="73">
        <v>7000</v>
      </c>
      <c r="I19" s="74">
        <v>30</v>
      </c>
      <c r="J19" s="75">
        <v>233.31217845713439</v>
      </c>
      <c r="K19" s="76">
        <f>+B19*F19</f>
        <v>42320</v>
      </c>
      <c r="L19" s="76">
        <f>+J19+K19</f>
        <v>42553.312178457134</v>
      </c>
      <c r="M19" s="77">
        <v>0</v>
      </c>
      <c r="N19" s="78">
        <v>6853.545242178323</v>
      </c>
    </row>
    <row r="20" spans="1:14" s="79" customFormat="1" x14ac:dyDescent="0.25">
      <c r="A20" s="67" t="s">
        <v>49</v>
      </c>
      <c r="B20" s="68">
        <v>4.99E-2</v>
      </c>
      <c r="C20" s="69" t="s">
        <v>50</v>
      </c>
      <c r="D20" s="70" t="s">
        <v>51</v>
      </c>
      <c r="E20" s="71">
        <v>500000</v>
      </c>
      <c r="F20" s="66">
        <v>500000</v>
      </c>
      <c r="G20" s="72">
        <v>0</v>
      </c>
      <c r="H20" s="73">
        <v>4375</v>
      </c>
      <c r="I20" s="74">
        <v>30</v>
      </c>
      <c r="J20" s="75">
        <v>145.82011153570897</v>
      </c>
      <c r="K20" s="76">
        <f>+B20*F20</f>
        <v>24950</v>
      </c>
      <c r="L20" s="76">
        <f>+J20+K20</f>
        <v>25095.820111535708</v>
      </c>
      <c r="M20" s="77">
        <v>0</v>
      </c>
      <c r="N20" s="78">
        <v>4186.2523686709783</v>
      </c>
    </row>
    <row r="21" spans="1:14" x14ac:dyDescent="0.25">
      <c r="A21" s="5" t="s">
        <v>52</v>
      </c>
      <c r="B21" s="18" t="s">
        <v>53</v>
      </c>
      <c r="C21" s="19" t="s">
        <v>54</v>
      </c>
      <c r="D21" s="20" t="s">
        <v>55</v>
      </c>
      <c r="E21" s="21">
        <v>500000</v>
      </c>
      <c r="F21" s="22">
        <v>500000</v>
      </c>
      <c r="G21" s="23">
        <v>1905</v>
      </c>
      <c r="H21" s="24">
        <v>5650</v>
      </c>
      <c r="I21" s="25">
        <v>10</v>
      </c>
      <c r="J21" s="14">
        <v>750.66930260869583</v>
      </c>
      <c r="K21" s="26">
        <v>13750.000000000002</v>
      </c>
      <c r="L21" s="14">
        <v>14500.669302608698</v>
      </c>
      <c r="M21" s="27">
        <v>936.625</v>
      </c>
      <c r="N21" s="28">
        <v>2754.165737826087</v>
      </c>
    </row>
    <row r="22" spans="1:14" x14ac:dyDescent="0.25">
      <c r="A22" s="5" t="s">
        <v>56</v>
      </c>
      <c r="B22" s="18" t="s">
        <v>57</v>
      </c>
      <c r="C22" s="19" t="s">
        <v>58</v>
      </c>
      <c r="D22" s="20" t="s">
        <v>59</v>
      </c>
      <c r="E22" s="21">
        <v>500000</v>
      </c>
      <c r="F22" s="22">
        <v>418172</v>
      </c>
      <c r="G22" s="23">
        <v>6480</v>
      </c>
      <c r="H22" s="24">
        <v>2199.0569799999998</v>
      </c>
      <c r="I22" s="25">
        <v>31</v>
      </c>
      <c r="J22" s="14">
        <v>279.96969567567606</v>
      </c>
      <c r="K22" s="26">
        <v>23522.174999999999</v>
      </c>
      <c r="L22" s="14">
        <v>23802.144695675674</v>
      </c>
      <c r="M22" s="27">
        <v>3291.0244868918967</v>
      </c>
      <c r="N22" s="28">
        <v>1118.4982200000004</v>
      </c>
    </row>
    <row r="23" spans="1:14" x14ac:dyDescent="0.25">
      <c r="A23" s="5" t="s">
        <v>60</v>
      </c>
      <c r="B23" s="18" t="s">
        <v>61</v>
      </c>
      <c r="C23" s="19" t="s">
        <v>62</v>
      </c>
      <c r="D23" s="20" t="s">
        <v>63</v>
      </c>
      <c r="E23" s="21">
        <v>300000</v>
      </c>
      <c r="F23" s="22">
        <v>229586</v>
      </c>
      <c r="G23" s="23">
        <v>4030</v>
      </c>
      <c r="H23" s="24">
        <v>1593.9194026842999</v>
      </c>
      <c r="I23" s="25">
        <v>30.083333333333332</v>
      </c>
      <c r="J23" s="14">
        <v>186.7476094999999</v>
      </c>
      <c r="K23" s="26">
        <v>12397.644000000002</v>
      </c>
      <c r="L23" s="14">
        <v>12584.391609500002</v>
      </c>
      <c r="M23" s="27">
        <v>2305.3047228749961</v>
      </c>
      <c r="N23" s="28">
        <v>916.09154100000103</v>
      </c>
    </row>
    <row r="24" spans="1:14" x14ac:dyDescent="0.25">
      <c r="A24" s="5" t="s">
        <v>64</v>
      </c>
      <c r="B24" s="18" t="s">
        <v>65</v>
      </c>
      <c r="C24" s="19" t="s">
        <v>66</v>
      </c>
      <c r="D24" s="20" t="s">
        <v>67</v>
      </c>
      <c r="E24" s="21">
        <v>400000</v>
      </c>
      <c r="F24" s="22">
        <v>394991</v>
      </c>
      <c r="G24" s="23">
        <v>6364</v>
      </c>
      <c r="H24" s="24">
        <v>1996.1578276349001</v>
      </c>
      <c r="I24" s="25">
        <v>31.083333333333332</v>
      </c>
      <c r="J24" s="14">
        <v>268.95969937500007</v>
      </c>
      <c r="K24" s="26">
        <v>22316.9915</v>
      </c>
      <c r="L24" s="14">
        <v>22585.951199374998</v>
      </c>
      <c r="M24" s="27">
        <v>3805.3867056250024</v>
      </c>
      <c r="N24" s="28">
        <v>1192.7810410937486</v>
      </c>
    </row>
    <row r="25" spans="1:14" x14ac:dyDescent="0.25">
      <c r="A25" s="5" t="s">
        <v>68</v>
      </c>
      <c r="B25" s="18" t="s">
        <v>69</v>
      </c>
      <c r="C25" s="19" t="s">
        <v>70</v>
      </c>
      <c r="D25" s="20" t="s">
        <v>71</v>
      </c>
      <c r="E25" s="21">
        <v>300000</v>
      </c>
      <c r="F25" s="22">
        <v>219161</v>
      </c>
      <c r="G25" s="23">
        <v>2693</v>
      </c>
      <c r="H25" s="24">
        <v>1738.1988999999999</v>
      </c>
      <c r="I25" s="25">
        <v>30</v>
      </c>
      <c r="J25" s="14">
        <v>148.14823983772828</v>
      </c>
      <c r="K25" s="26">
        <v>13587.982000000002</v>
      </c>
      <c r="L25" s="14">
        <v>13736.13023983773</v>
      </c>
      <c r="M25" s="27">
        <v>1602.0937450709966</v>
      </c>
      <c r="N25" s="28">
        <v>1033.7103553752527</v>
      </c>
    </row>
    <row r="26" spans="1:14" x14ac:dyDescent="0.25">
      <c r="A26" s="5" t="s">
        <v>72</v>
      </c>
      <c r="B26" s="18" t="s">
        <v>73</v>
      </c>
      <c r="C26" s="19" t="s">
        <v>74</v>
      </c>
      <c r="D26" s="20" t="s">
        <v>75</v>
      </c>
      <c r="E26" s="21">
        <v>300000</v>
      </c>
      <c r="F26" s="22">
        <v>300000</v>
      </c>
      <c r="G26" s="23">
        <v>4893</v>
      </c>
      <c r="H26" s="24">
        <v>1634.9651999999999</v>
      </c>
      <c r="I26" s="25">
        <v>30</v>
      </c>
      <c r="J26" s="14">
        <v>217.59881898305073</v>
      </c>
      <c r="K26" s="26">
        <v>14850</v>
      </c>
      <c r="L26" s="14">
        <v>15067.59881898305</v>
      </c>
      <c r="M26" s="27">
        <v>2759.1079777966061</v>
      </c>
      <c r="N26" s="28">
        <v>921.93871000000115</v>
      </c>
    </row>
    <row r="27" spans="1:14" x14ac:dyDescent="0.25">
      <c r="A27" s="5" t="s">
        <v>76</v>
      </c>
      <c r="B27" s="18" t="s">
        <v>77</v>
      </c>
      <c r="C27" s="19" t="s">
        <v>78</v>
      </c>
      <c r="D27" s="20" t="s">
        <v>79</v>
      </c>
      <c r="E27" s="21">
        <v>200000</v>
      </c>
      <c r="F27" s="22">
        <v>170695</v>
      </c>
      <c r="G27" s="23">
        <v>2212</v>
      </c>
      <c r="H27" s="24">
        <v>910.97675841360001</v>
      </c>
      <c r="I27" s="25">
        <v>30.166666666666668</v>
      </c>
      <c r="J27" s="14">
        <v>103.52415288461536</v>
      </c>
      <c r="K27" s="26">
        <v>9985.6574999999993</v>
      </c>
      <c r="L27" s="14">
        <v>10089.181652884616</v>
      </c>
      <c r="M27" s="27">
        <v>1069.2172295673083</v>
      </c>
      <c r="N27" s="28">
        <v>440.50999999999965</v>
      </c>
    </row>
    <row r="28" spans="1:14" x14ac:dyDescent="0.25">
      <c r="A28" s="5" t="s">
        <v>80</v>
      </c>
      <c r="B28" s="18" t="s">
        <v>77</v>
      </c>
      <c r="C28" s="19" t="s">
        <v>81</v>
      </c>
      <c r="D28" s="20" t="s">
        <v>82</v>
      </c>
      <c r="E28" s="21">
        <v>300000</v>
      </c>
      <c r="F28" s="22">
        <v>230521</v>
      </c>
      <c r="G28" s="23">
        <v>600</v>
      </c>
      <c r="H28" s="24">
        <v>4097.3441145185998</v>
      </c>
      <c r="I28" s="25">
        <v>30.083333333333332</v>
      </c>
      <c r="J28" s="14">
        <v>156.35639722007735</v>
      </c>
      <c r="K28" s="26">
        <v>13485.478499999999</v>
      </c>
      <c r="L28" s="14">
        <v>13641.834897220077</v>
      </c>
      <c r="M28" s="27">
        <v>375.62324764478711</v>
      </c>
      <c r="N28" s="28">
        <v>2569.0889000000034</v>
      </c>
    </row>
    <row r="29" spans="1:14" x14ac:dyDescent="0.25">
      <c r="A29" s="5" t="s">
        <v>83</v>
      </c>
      <c r="B29" s="18" t="s">
        <v>84</v>
      </c>
      <c r="C29" s="19" t="s">
        <v>85</v>
      </c>
      <c r="D29" s="20" t="s">
        <v>86</v>
      </c>
      <c r="E29" s="21">
        <v>600000</v>
      </c>
      <c r="F29" s="22">
        <v>600000</v>
      </c>
      <c r="G29" s="23">
        <v>3260</v>
      </c>
      <c r="H29" s="24">
        <v>7838.8020777156999</v>
      </c>
      <c r="I29" s="25">
        <v>30.083333333333332</v>
      </c>
      <c r="J29" s="14">
        <v>369.34802014925322</v>
      </c>
      <c r="K29" s="26">
        <v>35700</v>
      </c>
      <c r="L29" s="14">
        <v>36069.348020149257</v>
      </c>
      <c r="M29" s="27">
        <v>2124.7646445895498</v>
      </c>
      <c r="N29" s="28">
        <v>5108.3007499999931</v>
      </c>
    </row>
    <row r="30" spans="1:14" x14ac:dyDescent="0.25">
      <c r="A30" s="5" t="s">
        <v>87</v>
      </c>
      <c r="B30" s="18" t="s">
        <v>88</v>
      </c>
      <c r="C30" s="19" t="s">
        <v>89</v>
      </c>
      <c r="D30" s="20" t="s">
        <v>90</v>
      </c>
      <c r="E30" s="21">
        <v>500000</v>
      </c>
      <c r="F30" s="22">
        <v>500000</v>
      </c>
      <c r="G30" s="23">
        <v>499.63499999999999</v>
      </c>
      <c r="H30" s="24">
        <v>6256.2488130922002</v>
      </c>
      <c r="I30" s="25">
        <v>30.083333333333332</v>
      </c>
      <c r="J30" s="14">
        <v>232.65432468085064</v>
      </c>
      <c r="K30" s="26">
        <v>29799.999999999996</v>
      </c>
      <c r="L30" s="14">
        <v>30032.654324680847</v>
      </c>
      <c r="M30" s="27">
        <v>251.7590171276598</v>
      </c>
      <c r="N30" s="28">
        <v>4575.8182199999901</v>
      </c>
    </row>
    <row r="31" spans="1:14" x14ac:dyDescent="0.25">
      <c r="A31" s="5" t="s">
        <v>91</v>
      </c>
      <c r="B31" s="18" t="s">
        <v>92</v>
      </c>
      <c r="C31" s="19" t="s">
        <v>93</v>
      </c>
      <c r="D31" s="20" t="s">
        <v>94</v>
      </c>
      <c r="E31" s="21">
        <v>400000</v>
      </c>
      <c r="F31" s="22">
        <v>400000</v>
      </c>
      <c r="G31" s="23">
        <v>989</v>
      </c>
      <c r="H31" s="24">
        <v>5408.2598802127995</v>
      </c>
      <c r="I31" s="25">
        <v>30.166666666666668</v>
      </c>
      <c r="J31" s="14">
        <v>205.95012000000011</v>
      </c>
      <c r="K31" s="26">
        <v>20999.999999999996</v>
      </c>
      <c r="L31" s="14">
        <v>21205.950119999998</v>
      </c>
      <c r="M31" s="27">
        <v>742.62943000000132</v>
      </c>
      <c r="N31" s="28">
        <v>3908.4107800000011</v>
      </c>
    </row>
    <row r="32" spans="1:14" x14ac:dyDescent="0.25">
      <c r="A32" s="5" t="s">
        <v>95</v>
      </c>
      <c r="B32" s="18" t="s">
        <v>96</v>
      </c>
      <c r="C32" s="19" t="s">
        <v>97</v>
      </c>
      <c r="D32" s="20" t="s">
        <v>98</v>
      </c>
      <c r="E32" s="21">
        <v>500000</v>
      </c>
      <c r="F32" s="22">
        <v>500000</v>
      </c>
      <c r="G32" s="23">
        <v>670</v>
      </c>
      <c r="H32" s="24">
        <v>6890</v>
      </c>
      <c r="I32" s="25">
        <v>30</v>
      </c>
      <c r="J32" s="14">
        <v>252.3468660512826</v>
      </c>
      <c r="K32" s="26">
        <v>28450.000000000015</v>
      </c>
      <c r="L32" s="14">
        <v>28702.346866051299</v>
      </c>
      <c r="M32" s="27">
        <v>482.44490482051242</v>
      </c>
      <c r="N32" s="28">
        <v>4974.5560735384761</v>
      </c>
    </row>
    <row r="33" spans="1:14" x14ac:dyDescent="0.25">
      <c r="A33" s="5" t="s">
        <v>99</v>
      </c>
      <c r="B33" s="18" t="s">
        <v>100</v>
      </c>
      <c r="C33" s="19" t="s">
        <v>101</v>
      </c>
      <c r="D33" s="20" t="s">
        <v>102</v>
      </c>
      <c r="E33" s="21">
        <v>250000</v>
      </c>
      <c r="F33" s="22">
        <v>250000</v>
      </c>
      <c r="G33" s="23">
        <v>225</v>
      </c>
      <c r="H33" s="24">
        <v>3488</v>
      </c>
      <c r="I33" s="25">
        <v>30</v>
      </c>
      <c r="J33" s="14">
        <v>117.97319999999988</v>
      </c>
      <c r="K33" s="26">
        <v>12812.500000000002</v>
      </c>
      <c r="L33" s="14">
        <v>12930.4732</v>
      </c>
      <c r="M33" s="27">
        <v>171.875</v>
      </c>
      <c r="N33" s="28">
        <v>2531.6774999999966</v>
      </c>
    </row>
    <row r="34" spans="1:14" x14ac:dyDescent="0.25">
      <c r="A34" s="5" t="s">
        <v>103</v>
      </c>
      <c r="B34" s="18" t="s">
        <v>65</v>
      </c>
      <c r="C34" s="19" t="s">
        <v>104</v>
      </c>
      <c r="D34" s="20" t="s">
        <v>105</v>
      </c>
      <c r="E34" s="21">
        <v>240000</v>
      </c>
      <c r="F34" s="22">
        <v>204431</v>
      </c>
      <c r="G34" s="23">
        <v>2775</v>
      </c>
      <c r="H34" s="24">
        <v>1260.4268872463999</v>
      </c>
      <c r="I34" s="25">
        <v>31.083333333333332</v>
      </c>
      <c r="J34" s="14">
        <v>129.82613172413778</v>
      </c>
      <c r="K34" s="26">
        <v>11550.351500000001</v>
      </c>
      <c r="L34" s="14">
        <v>11680.177631724138</v>
      </c>
      <c r="M34" s="27">
        <v>1477.7350577586196</v>
      </c>
      <c r="N34" s="28">
        <v>675.21495999999888</v>
      </c>
    </row>
    <row r="35" spans="1:14" x14ac:dyDescent="0.25">
      <c r="A35" s="5" t="s">
        <v>106</v>
      </c>
      <c r="B35" s="18" t="s">
        <v>84</v>
      </c>
      <c r="C35" s="19" t="s">
        <v>107</v>
      </c>
      <c r="D35" s="20" t="s">
        <v>108</v>
      </c>
      <c r="E35" s="21">
        <v>300000</v>
      </c>
      <c r="F35" s="22">
        <v>272444</v>
      </c>
      <c r="G35" s="23">
        <v>5802</v>
      </c>
      <c r="H35" s="24">
        <v>1526.6618999999998</v>
      </c>
      <c r="I35" s="25">
        <v>30</v>
      </c>
      <c r="J35" s="14">
        <v>244.28873333333371</v>
      </c>
      <c r="K35" s="26">
        <v>16210.417999999998</v>
      </c>
      <c r="L35" s="14">
        <v>16454.706733333333</v>
      </c>
      <c r="M35" s="27">
        <v>2949.3495933333379</v>
      </c>
      <c r="N35" s="28">
        <v>776.05359000000067</v>
      </c>
    </row>
    <row r="36" spans="1:14" x14ac:dyDescent="0.25">
      <c r="A36" s="5" t="s">
        <v>109</v>
      </c>
      <c r="B36" s="18" t="s">
        <v>110</v>
      </c>
      <c r="C36" s="19" t="s">
        <v>111</v>
      </c>
      <c r="D36" s="20" t="s">
        <v>112</v>
      </c>
      <c r="E36" s="21">
        <v>600000</v>
      </c>
      <c r="F36" s="22">
        <v>600000</v>
      </c>
      <c r="G36" s="23">
        <v>1482</v>
      </c>
      <c r="H36" s="24">
        <v>8250</v>
      </c>
      <c r="I36" s="25">
        <v>30.166666666666668</v>
      </c>
      <c r="J36" s="14">
        <v>318.52271810126632</v>
      </c>
      <c r="K36" s="26">
        <v>24750</v>
      </c>
      <c r="L36" s="14">
        <v>25068.522718101267</v>
      </c>
      <c r="M36" s="27">
        <v>1158.5793152215181</v>
      </c>
      <c r="N36" s="28">
        <v>6353.2481200000111</v>
      </c>
    </row>
    <row r="37" spans="1:14" x14ac:dyDescent="0.25">
      <c r="A37" s="5" t="s">
        <v>113</v>
      </c>
      <c r="B37" s="18" t="s">
        <v>114</v>
      </c>
      <c r="C37" s="19" t="s">
        <v>115</v>
      </c>
      <c r="D37" s="20" t="s">
        <v>116</v>
      </c>
      <c r="E37" s="21">
        <v>400000</v>
      </c>
      <c r="F37" s="22">
        <v>400000</v>
      </c>
      <c r="G37" s="23">
        <v>1984</v>
      </c>
      <c r="H37" s="24">
        <v>5700</v>
      </c>
      <c r="I37" s="25">
        <v>30</v>
      </c>
      <c r="J37" s="14">
        <v>240.96783840735026</v>
      </c>
      <c r="K37" s="26">
        <v>15199.999999999998</v>
      </c>
      <c r="L37" s="14">
        <v>15440.967838407349</v>
      </c>
      <c r="M37" s="27">
        <v>1617.5107805053576</v>
      </c>
      <c r="N37" s="28">
        <v>4276.1609338744192</v>
      </c>
    </row>
    <row r="38" spans="1:14" x14ac:dyDescent="0.25">
      <c r="A38" s="5" t="s">
        <v>117</v>
      </c>
      <c r="B38" s="18" t="s">
        <v>118</v>
      </c>
      <c r="C38" s="19" t="s">
        <v>119</v>
      </c>
      <c r="D38" s="20" t="s">
        <v>120</v>
      </c>
      <c r="E38" s="21">
        <v>600000</v>
      </c>
      <c r="F38" s="22">
        <v>600000</v>
      </c>
      <c r="G38" s="23">
        <v>840</v>
      </c>
      <c r="H38" s="24">
        <v>8150</v>
      </c>
      <c r="I38" s="25">
        <v>30.083333333333332</v>
      </c>
      <c r="J38" s="14">
        <v>290.27771999999936</v>
      </c>
      <c r="K38" s="26">
        <v>24300</v>
      </c>
      <c r="L38" s="14">
        <v>24590.277719999998</v>
      </c>
      <c r="M38" s="27">
        <v>667.81169000000011</v>
      </c>
      <c r="N38" s="28">
        <v>6274.6637799999862</v>
      </c>
    </row>
    <row r="39" spans="1:14" x14ac:dyDescent="0.25">
      <c r="A39" s="5" t="s">
        <v>121</v>
      </c>
      <c r="B39" s="18" t="s">
        <v>118</v>
      </c>
      <c r="C39" s="19" t="s">
        <v>122</v>
      </c>
      <c r="D39" s="20" t="s">
        <v>123</v>
      </c>
      <c r="E39" s="21">
        <v>500000</v>
      </c>
      <c r="F39" s="22">
        <v>500000</v>
      </c>
      <c r="G39" s="23">
        <v>1650</v>
      </c>
      <c r="H39" s="24">
        <v>6775</v>
      </c>
      <c r="I39" s="25">
        <v>30.083333333333332</v>
      </c>
      <c r="J39" s="14">
        <v>277.57019604017182</v>
      </c>
      <c r="K39" s="26">
        <v>20250</v>
      </c>
      <c r="L39" s="14">
        <v>20527.570196040171</v>
      </c>
      <c r="M39" s="27">
        <v>1439.9670589383079</v>
      </c>
      <c r="N39" s="28">
        <v>5857.8160119512122</v>
      </c>
    </row>
    <row r="40" spans="1:14" x14ac:dyDescent="0.25">
      <c r="A40" s="5" t="s">
        <v>124</v>
      </c>
      <c r="B40" s="18" t="s">
        <v>125</v>
      </c>
      <c r="C40" s="19" t="s">
        <v>126</v>
      </c>
      <c r="D40" s="20" t="s">
        <v>127</v>
      </c>
      <c r="E40" s="21">
        <v>500000</v>
      </c>
      <c r="F40" s="22">
        <v>500000</v>
      </c>
      <c r="G40" s="23">
        <v>645</v>
      </c>
      <c r="H40" s="24">
        <v>5650</v>
      </c>
      <c r="I40" s="25">
        <v>10.083333333333334</v>
      </c>
      <c r="J40" s="14">
        <v>643.48515807692286</v>
      </c>
      <c r="K40" s="26">
        <v>16249.999999999998</v>
      </c>
      <c r="L40" s="14">
        <v>16893.485158076921</v>
      </c>
      <c r="M40" s="27">
        <v>378.47117999999966</v>
      </c>
      <c r="N40" s="28">
        <v>3428.81600528846</v>
      </c>
    </row>
    <row r="41" spans="1:14" x14ac:dyDescent="0.25">
      <c r="A41" s="5" t="s">
        <v>128</v>
      </c>
      <c r="B41" s="18" t="s">
        <v>129</v>
      </c>
      <c r="C41" s="19" t="s">
        <v>130</v>
      </c>
      <c r="D41" s="20" t="s">
        <v>131</v>
      </c>
      <c r="E41" s="21">
        <v>600000</v>
      </c>
      <c r="F41" s="22">
        <v>600000</v>
      </c>
      <c r="G41" s="23">
        <v>0</v>
      </c>
      <c r="H41" s="24">
        <v>6600</v>
      </c>
      <c r="I41" s="25">
        <v>10</v>
      </c>
      <c r="J41" s="14">
        <v>524.8632788763698</v>
      </c>
      <c r="K41" s="26">
        <v>18000</v>
      </c>
      <c r="L41" s="14">
        <v>18524.863278876372</v>
      </c>
      <c r="M41" s="27">
        <v>0</v>
      </c>
      <c r="N41" s="28">
        <v>3870.8666817132266</v>
      </c>
    </row>
    <row r="42" spans="1:14" s="79" customFormat="1" x14ac:dyDescent="0.25">
      <c r="A42" s="67" t="s">
        <v>132</v>
      </c>
      <c r="B42" s="68">
        <v>4.7899999999999998E-2</v>
      </c>
      <c r="C42" s="69" t="s">
        <v>133</v>
      </c>
      <c r="D42" s="70" t="s">
        <v>134</v>
      </c>
      <c r="E42" s="71">
        <v>300000</v>
      </c>
      <c r="F42" s="66">
        <v>300000</v>
      </c>
      <c r="G42" s="72">
        <v>0</v>
      </c>
      <c r="H42" s="73">
        <v>2625</v>
      </c>
      <c r="I42" s="74">
        <v>30</v>
      </c>
      <c r="J42" s="75">
        <v>87.49206692142522</v>
      </c>
      <c r="K42" s="76">
        <f>+B42*F42</f>
        <v>14370</v>
      </c>
      <c r="L42" s="76">
        <f>+J42+K42</f>
        <v>14457.492066921424</v>
      </c>
      <c r="M42" s="77">
        <v>0</v>
      </c>
      <c r="N42" s="78">
        <v>2424.2593542811569</v>
      </c>
    </row>
    <row r="43" spans="1:14" s="79" customFormat="1" x14ac:dyDescent="0.25">
      <c r="A43" s="67" t="s">
        <v>135</v>
      </c>
      <c r="B43" s="80">
        <v>5.7299999999999997E-2</v>
      </c>
      <c r="C43" s="69" t="s">
        <v>136</v>
      </c>
      <c r="D43" s="70" t="s">
        <v>137</v>
      </c>
      <c r="E43" s="71">
        <v>500000</v>
      </c>
      <c r="F43" s="66">
        <v>423076.92307692306</v>
      </c>
      <c r="G43" s="72">
        <v>0</v>
      </c>
      <c r="H43" s="73">
        <v>4375</v>
      </c>
      <c r="I43" s="74">
        <v>30</v>
      </c>
      <c r="J43" s="75">
        <v>127.98925152247594</v>
      </c>
      <c r="K43" s="76">
        <v>25148.332999999999</v>
      </c>
      <c r="L43" s="76">
        <f>+J43+K43</f>
        <v>25276.322251522473</v>
      </c>
      <c r="M43" s="77">
        <v>0</v>
      </c>
      <c r="N43" s="78">
        <v>3645.0354162403669</v>
      </c>
    </row>
    <row r="44" spans="1:14" x14ac:dyDescent="0.25">
      <c r="A44" s="5" t="s">
        <v>138</v>
      </c>
    </row>
    <row r="45" spans="1:14" x14ac:dyDescent="0.25">
      <c r="A45" s="5" t="s">
        <v>139</v>
      </c>
      <c r="B45" s="6" t="s">
        <v>140</v>
      </c>
      <c r="C45" s="7"/>
      <c r="D45" s="8"/>
      <c r="E45" s="9"/>
      <c r="F45" s="10"/>
      <c r="G45" s="11"/>
      <c r="H45" s="12"/>
      <c r="I45" s="13"/>
      <c r="J45" s="14"/>
      <c r="K45" s="15"/>
      <c r="L45" s="14"/>
      <c r="M45" s="16"/>
      <c r="N45" s="17"/>
    </row>
    <row r="46" spans="1:14" x14ac:dyDescent="0.25">
      <c r="A46" s="5" t="s">
        <v>141</v>
      </c>
      <c r="B46" s="18" t="s">
        <v>142</v>
      </c>
      <c r="C46" s="19" t="s">
        <v>143</v>
      </c>
      <c r="D46" s="20" t="s">
        <v>144</v>
      </c>
      <c r="E46" s="21">
        <v>288000</v>
      </c>
      <c r="F46" s="22">
        <v>100426.43799999999</v>
      </c>
      <c r="G46" s="23">
        <v>96</v>
      </c>
      <c r="H46" s="24">
        <v>3334</v>
      </c>
      <c r="I46" s="25">
        <v>12.25</v>
      </c>
      <c r="J46" s="14">
        <v>279.98711999999983</v>
      </c>
      <c r="K46" s="26">
        <v>5300.8283296880409</v>
      </c>
      <c r="L46" s="14">
        <v>5580.8154496880406</v>
      </c>
      <c r="M46" s="27">
        <v>4.3046900000000017</v>
      </c>
      <c r="N46" s="28">
        <v>299.01468999999986</v>
      </c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5" t="s">
        <v>41</v>
      </c>
    </row>
    <row r="49" spans="1:14" x14ac:dyDescent="0.25">
      <c r="A49" s="5" t="s">
        <v>43</v>
      </c>
      <c r="B49" s="6" t="s">
        <v>145</v>
      </c>
      <c r="C49" s="7"/>
      <c r="D49" s="8"/>
      <c r="E49" s="9"/>
      <c r="F49" s="10"/>
      <c r="G49" s="11"/>
      <c r="H49" s="12"/>
      <c r="I49" s="13"/>
      <c r="J49" s="14"/>
      <c r="K49" s="15"/>
      <c r="L49" s="14"/>
      <c r="M49" s="16"/>
      <c r="N49" s="17"/>
    </row>
    <row r="50" spans="1:14" x14ac:dyDescent="0.25">
      <c r="A50" s="5" t="s">
        <v>46</v>
      </c>
      <c r="B50" s="18" t="s">
        <v>146</v>
      </c>
      <c r="C50" s="19" t="s">
        <v>130</v>
      </c>
      <c r="D50" s="20" t="s">
        <v>44</v>
      </c>
      <c r="E50" s="21">
        <v>600000</v>
      </c>
      <c r="F50" s="22">
        <v>507692.30769230769</v>
      </c>
      <c r="G50" s="23">
        <v>0</v>
      </c>
      <c r="H50" s="24">
        <v>32</v>
      </c>
      <c r="I50" s="25">
        <v>3</v>
      </c>
      <c r="J50" s="14">
        <v>874.35847964499249</v>
      </c>
      <c r="K50" s="26">
        <v>8199.2999999999993</v>
      </c>
      <c r="L50" s="14">
        <v>9073.6584796449933</v>
      </c>
      <c r="M50" s="27">
        <v>0</v>
      </c>
      <c r="N50" s="28">
        <v>3.7610000000000001</v>
      </c>
    </row>
    <row r="51" spans="1:14" x14ac:dyDescent="0.25">
      <c r="A51" s="5" t="s">
        <v>49</v>
      </c>
    </row>
    <row r="52" spans="1:14" x14ac:dyDescent="0.25">
      <c r="A52" s="5" t="s">
        <v>52</v>
      </c>
      <c r="B52" s="6" t="s">
        <v>147</v>
      </c>
      <c r="C52" s="7"/>
      <c r="D52" s="8"/>
      <c r="E52" s="9"/>
      <c r="F52" s="10"/>
      <c r="G52" s="11"/>
      <c r="H52" s="12"/>
      <c r="I52" s="13"/>
      <c r="J52" s="14"/>
      <c r="K52" s="15"/>
      <c r="L52" s="14"/>
      <c r="M52" s="16"/>
      <c r="N52" s="17"/>
    </row>
    <row r="53" spans="1:14" x14ac:dyDescent="0.25">
      <c r="A53" s="5" t="s">
        <v>56</v>
      </c>
      <c r="B53" s="18" t="s">
        <v>148</v>
      </c>
      <c r="C53" s="19" t="s">
        <v>149</v>
      </c>
      <c r="D53" s="20" t="s">
        <v>150</v>
      </c>
      <c r="E53" s="21">
        <v>85000</v>
      </c>
      <c r="F53" s="22">
        <v>85000</v>
      </c>
      <c r="G53" s="23">
        <v>0</v>
      </c>
      <c r="H53" s="24">
        <v>720</v>
      </c>
      <c r="I53" s="25">
        <v>30</v>
      </c>
      <c r="J53" s="14">
        <v>16.482394382022488</v>
      </c>
      <c r="K53" s="26">
        <v>1352.6970833333335</v>
      </c>
      <c r="L53" s="14">
        <v>1369.1794777153561</v>
      </c>
      <c r="M53" s="27">
        <v>0</v>
      </c>
      <c r="N53" s="28">
        <v>580</v>
      </c>
    </row>
    <row r="54" spans="1:14" x14ac:dyDescent="0.25">
      <c r="A54" s="5" t="s">
        <v>60</v>
      </c>
      <c r="B54" s="18" t="s">
        <v>151</v>
      </c>
      <c r="C54" s="19" t="s">
        <v>152</v>
      </c>
      <c r="D54" s="20" t="s">
        <v>153</v>
      </c>
      <c r="E54" s="21">
        <v>15000</v>
      </c>
      <c r="F54" s="22">
        <v>15000</v>
      </c>
      <c r="G54" s="23">
        <v>0</v>
      </c>
      <c r="H54" s="24">
        <v>520</v>
      </c>
      <c r="I54" s="25">
        <v>31.5</v>
      </c>
      <c r="J54" s="14">
        <v>16.501559999999969</v>
      </c>
      <c r="K54" s="26">
        <v>249.96125000000001</v>
      </c>
      <c r="L54" s="14">
        <v>266.46280999999993</v>
      </c>
      <c r="M54" s="27">
        <v>0</v>
      </c>
      <c r="N54" s="28">
        <v>75.632149999999882</v>
      </c>
    </row>
    <row r="55" spans="1:14" x14ac:dyDescent="0.25">
      <c r="A55" s="5" t="s">
        <v>64</v>
      </c>
      <c r="B55" s="18" t="s">
        <v>151</v>
      </c>
      <c r="C55" s="19" t="s">
        <v>154</v>
      </c>
      <c r="D55" s="20" t="s">
        <v>155</v>
      </c>
      <c r="E55" s="21">
        <v>45750</v>
      </c>
      <c r="F55" s="22">
        <v>45750</v>
      </c>
      <c r="G55" s="23">
        <v>0</v>
      </c>
      <c r="H55" s="24">
        <v>711</v>
      </c>
      <c r="I55" s="25">
        <v>27.5</v>
      </c>
      <c r="J55" s="14">
        <v>25.844039999999982</v>
      </c>
      <c r="K55" s="26">
        <v>773.81931250000002</v>
      </c>
      <c r="L55" s="14">
        <v>799.66335250000009</v>
      </c>
      <c r="M55" s="27">
        <v>0</v>
      </c>
      <c r="N55" s="28">
        <v>75.378449999999972</v>
      </c>
    </row>
    <row r="56" spans="1:14" x14ac:dyDescent="0.25">
      <c r="A56" s="5" t="s">
        <v>68</v>
      </c>
      <c r="B56" s="18" t="s">
        <v>156</v>
      </c>
      <c r="C56" s="19" t="s">
        <v>157</v>
      </c>
      <c r="D56" s="20" t="s">
        <v>158</v>
      </c>
      <c r="E56" s="21">
        <v>45960</v>
      </c>
      <c r="F56" s="22">
        <v>45960</v>
      </c>
      <c r="G56" s="23">
        <v>0</v>
      </c>
      <c r="H56" s="24">
        <v>397</v>
      </c>
      <c r="I56" s="25">
        <v>30.5</v>
      </c>
      <c r="J56" s="14">
        <v>13.006567850467263</v>
      </c>
      <c r="K56" s="26">
        <v>777.3712700000001</v>
      </c>
      <c r="L56" s="14">
        <v>790.37783785046747</v>
      </c>
      <c r="M56" s="27">
        <v>0</v>
      </c>
      <c r="N56" s="28">
        <v>80.207168411214809</v>
      </c>
    </row>
    <row r="57" spans="1:14" x14ac:dyDescent="0.25">
      <c r="A57" s="5" t="s">
        <v>72</v>
      </c>
      <c r="B57" s="18" t="s">
        <v>159</v>
      </c>
      <c r="C57" s="19" t="s">
        <v>157</v>
      </c>
      <c r="D57" s="20" t="s">
        <v>158</v>
      </c>
      <c r="E57" s="21">
        <v>16510</v>
      </c>
      <c r="F57" s="22">
        <v>16510</v>
      </c>
      <c r="G57" s="23">
        <v>0</v>
      </c>
      <c r="H57" s="24">
        <v>132</v>
      </c>
      <c r="I57" s="25">
        <v>30.5</v>
      </c>
      <c r="J57" s="14">
        <v>4.3203600000000062</v>
      </c>
      <c r="K57" s="26">
        <v>279.25151583333331</v>
      </c>
      <c r="L57" s="14">
        <v>283.57187583333331</v>
      </c>
      <c r="M57" s="27">
        <v>0</v>
      </c>
      <c r="N57" s="28">
        <v>26.642220000000034</v>
      </c>
    </row>
    <row r="58" spans="1:14" x14ac:dyDescent="0.25">
      <c r="A58" s="5" t="s">
        <v>76</v>
      </c>
      <c r="B58" s="18" t="s">
        <v>160</v>
      </c>
      <c r="C58" s="19" t="s">
        <v>157</v>
      </c>
      <c r="D58" s="20" t="s">
        <v>158</v>
      </c>
      <c r="E58" s="21">
        <v>4480</v>
      </c>
      <c r="F58" s="22">
        <v>4480</v>
      </c>
      <c r="G58" s="23">
        <v>0</v>
      </c>
      <c r="H58" s="24">
        <v>83</v>
      </c>
      <c r="I58" s="25">
        <v>30.5</v>
      </c>
      <c r="J58" s="14">
        <v>2.71692</v>
      </c>
      <c r="K58" s="26">
        <v>75.775093333333331</v>
      </c>
      <c r="L58" s="14">
        <v>78.492013333333333</v>
      </c>
      <c r="M58" s="27">
        <v>0</v>
      </c>
      <c r="N58" s="28">
        <v>16.754340000000003</v>
      </c>
    </row>
    <row r="59" spans="1:14" x14ac:dyDescent="0.25">
      <c r="A59" s="5" t="s">
        <v>80</v>
      </c>
      <c r="B59" s="18" t="s">
        <v>156</v>
      </c>
      <c r="C59" s="19" t="s">
        <v>161</v>
      </c>
      <c r="D59" s="20" t="s">
        <v>162</v>
      </c>
      <c r="E59" s="21">
        <v>28300</v>
      </c>
      <c r="F59" s="22">
        <v>28300</v>
      </c>
      <c r="G59" s="23">
        <v>0</v>
      </c>
      <c r="H59" s="24">
        <v>371</v>
      </c>
      <c r="I59" s="25">
        <v>35</v>
      </c>
      <c r="J59" s="14">
        <v>10.59587999999998</v>
      </c>
      <c r="K59" s="26">
        <v>478.66855833333329</v>
      </c>
      <c r="L59" s="14">
        <v>489.26443833333332</v>
      </c>
      <c r="M59" s="27">
        <v>0</v>
      </c>
      <c r="N59" s="28">
        <v>93.596939999999847</v>
      </c>
    </row>
    <row r="60" spans="1:14" x14ac:dyDescent="0.25">
      <c r="A60" s="5" t="s">
        <v>83</v>
      </c>
      <c r="B60" s="18" t="s">
        <v>151</v>
      </c>
      <c r="C60" s="19" t="s">
        <v>163</v>
      </c>
      <c r="D60" s="20" t="s">
        <v>164</v>
      </c>
      <c r="E60" s="21">
        <v>8635</v>
      </c>
      <c r="F60" s="22">
        <v>8635</v>
      </c>
      <c r="G60" s="23">
        <v>0</v>
      </c>
      <c r="H60" s="24">
        <v>182</v>
      </c>
      <c r="I60" s="25">
        <v>25.083333333333332</v>
      </c>
      <c r="J60" s="14">
        <v>7.26</v>
      </c>
      <c r="K60" s="26">
        <v>143.89435958333334</v>
      </c>
      <c r="L60" s="14">
        <v>151.15435958333333</v>
      </c>
      <c r="M60" s="27">
        <v>0</v>
      </c>
      <c r="N60" s="28">
        <v>12.705</v>
      </c>
    </row>
    <row r="61" spans="1:14" x14ac:dyDescent="0.25">
      <c r="A61" s="5" t="s">
        <v>87</v>
      </c>
      <c r="B61" s="18" t="s">
        <v>156</v>
      </c>
      <c r="C61" s="19" t="s">
        <v>165</v>
      </c>
      <c r="D61" s="20" t="s">
        <v>166</v>
      </c>
      <c r="E61" s="21">
        <v>51940</v>
      </c>
      <c r="F61" s="22">
        <v>51940</v>
      </c>
      <c r="G61" s="23">
        <v>0</v>
      </c>
      <c r="H61" s="24">
        <v>345</v>
      </c>
      <c r="I61" s="25">
        <v>33.916666666666664</v>
      </c>
      <c r="J61" s="14">
        <v>10.182720000000007</v>
      </c>
      <c r="K61" s="26">
        <v>865.53248833333339</v>
      </c>
      <c r="L61" s="14">
        <v>875.71520833333341</v>
      </c>
      <c r="M61" s="27">
        <v>0</v>
      </c>
      <c r="N61" s="28">
        <v>110.31280000000007</v>
      </c>
    </row>
    <row r="62" spans="1:14" x14ac:dyDescent="0.25">
      <c r="A62" s="5" t="s">
        <v>91</v>
      </c>
      <c r="B62" s="18" t="s">
        <v>167</v>
      </c>
      <c r="C62" s="19" t="s">
        <v>168</v>
      </c>
      <c r="D62" s="20" t="s">
        <v>169</v>
      </c>
      <c r="E62" s="21">
        <v>95700</v>
      </c>
      <c r="F62" s="22">
        <v>95700</v>
      </c>
      <c r="G62" s="23">
        <v>0</v>
      </c>
      <c r="H62" s="24">
        <v>499</v>
      </c>
      <c r="I62" s="25">
        <v>22.25</v>
      </c>
      <c r="J62" s="14">
        <v>22.489170370370363</v>
      </c>
      <c r="K62" s="26">
        <v>1618.6777750000001</v>
      </c>
      <c r="L62" s="14">
        <v>1641.1669453703705</v>
      </c>
      <c r="M62" s="27">
        <v>0</v>
      </c>
      <c r="N62" s="28">
        <v>89.956681481481439</v>
      </c>
    </row>
    <row r="63" spans="1:14" x14ac:dyDescent="0.25">
      <c r="A63" s="5" t="s">
        <v>95</v>
      </c>
      <c r="B63" s="18" t="s">
        <v>170</v>
      </c>
      <c r="C63" s="19" t="s">
        <v>171</v>
      </c>
      <c r="D63" s="20" t="s">
        <v>172</v>
      </c>
      <c r="E63" s="21">
        <v>242210</v>
      </c>
      <c r="F63" s="22">
        <v>242210</v>
      </c>
      <c r="G63" s="23">
        <v>0</v>
      </c>
      <c r="H63" s="24">
        <v>570</v>
      </c>
      <c r="I63" s="25">
        <v>28</v>
      </c>
      <c r="J63" s="14">
        <v>20.368919999999996</v>
      </c>
      <c r="K63" s="26">
        <v>4036.2076241666668</v>
      </c>
      <c r="L63" s="14">
        <v>4056.5765441666667</v>
      </c>
      <c r="M63" s="27">
        <v>0</v>
      </c>
      <c r="N63" s="28">
        <v>207.08401999999987</v>
      </c>
    </row>
    <row r="64" spans="1:14" x14ac:dyDescent="0.25">
      <c r="A64" s="5" t="s">
        <v>99</v>
      </c>
      <c r="B64" s="18" t="s">
        <v>170</v>
      </c>
      <c r="C64" s="19" t="s">
        <v>173</v>
      </c>
      <c r="D64" s="20" t="s">
        <v>174</v>
      </c>
      <c r="E64" s="21">
        <v>78785</v>
      </c>
      <c r="F64" s="22">
        <v>78785</v>
      </c>
      <c r="G64" s="23">
        <v>0</v>
      </c>
      <c r="H64" s="24">
        <v>442</v>
      </c>
      <c r="I64" s="25">
        <v>21</v>
      </c>
      <c r="J64" s="14">
        <v>21.05424000000005</v>
      </c>
      <c r="K64" s="26">
        <v>1312.8798054166664</v>
      </c>
      <c r="L64" s="14">
        <v>1333.9340454166663</v>
      </c>
      <c r="M64" s="27">
        <v>0</v>
      </c>
      <c r="N64" s="28">
        <v>122.81640000000029</v>
      </c>
    </row>
    <row r="65" spans="1:14" x14ac:dyDescent="0.25">
      <c r="A65" s="5" t="s">
        <v>103</v>
      </c>
      <c r="B65" s="29" t="s">
        <v>175</v>
      </c>
      <c r="C65" s="19" t="s">
        <v>176</v>
      </c>
      <c r="D65" s="20" t="s">
        <v>176</v>
      </c>
      <c r="E65" s="21">
        <v>0</v>
      </c>
      <c r="F65" s="22">
        <v>0</v>
      </c>
      <c r="G65" s="23">
        <v>0</v>
      </c>
      <c r="H65" s="24">
        <v>0</v>
      </c>
      <c r="I65" s="25">
        <v>0</v>
      </c>
      <c r="J65" s="14">
        <v>0</v>
      </c>
      <c r="K65" s="26">
        <v>0</v>
      </c>
      <c r="L65" s="14">
        <v>0</v>
      </c>
      <c r="M65" s="27">
        <v>0</v>
      </c>
      <c r="N65" s="28">
        <v>86454.477148323553</v>
      </c>
    </row>
    <row r="66" spans="1:14" x14ac:dyDescent="0.25">
      <c r="A66" s="5" t="s">
        <v>106</v>
      </c>
      <c r="B66" s="30" t="s">
        <v>177</v>
      </c>
      <c r="C66" s="31">
        <v>0</v>
      </c>
      <c r="D66" s="32">
        <v>0</v>
      </c>
      <c r="E66" s="33">
        <v>0</v>
      </c>
      <c r="F66" s="34">
        <f>SUM(F18:F65)</f>
        <v>11839466.668769231</v>
      </c>
      <c r="G66" s="35">
        <v>0</v>
      </c>
      <c r="H66" s="36">
        <v>0</v>
      </c>
      <c r="I66" s="37">
        <v>0</v>
      </c>
      <c r="J66" s="34">
        <f>SUM(J18:J65)</f>
        <v>7904.0416204422809</v>
      </c>
      <c r="K66" s="34">
        <f t="shared" ref="K66:N66" si="0">SUM(K18:K65)</f>
        <v>535181.47879885463</v>
      </c>
      <c r="L66" s="34">
        <f t="shared" si="0"/>
        <v>543085.52041929704</v>
      </c>
      <c r="M66" s="34">
        <f t="shared" si="0"/>
        <v>29611.585477766457</v>
      </c>
      <c r="N66" s="34">
        <f t="shared" si="0"/>
        <v>169788.30963526992</v>
      </c>
    </row>
    <row r="67" spans="1:14" x14ac:dyDescent="0.25">
      <c r="A67" s="5" t="s">
        <v>109</v>
      </c>
      <c r="B67" s="38" t="s">
        <v>178</v>
      </c>
      <c r="C67" s="39">
        <v>0</v>
      </c>
      <c r="D67" s="20" t="s">
        <v>176</v>
      </c>
      <c r="E67" s="21">
        <v>0</v>
      </c>
      <c r="F67" s="22"/>
      <c r="G67" s="23">
        <v>0</v>
      </c>
      <c r="H67" s="24">
        <v>0</v>
      </c>
      <c r="I67" s="25">
        <v>0</v>
      </c>
      <c r="J67" s="14">
        <v>0</v>
      </c>
      <c r="K67" s="26">
        <v>0</v>
      </c>
      <c r="L67" s="14">
        <v>0</v>
      </c>
      <c r="M67" s="27">
        <v>0</v>
      </c>
      <c r="N67" s="28">
        <v>0</v>
      </c>
    </row>
    <row r="68" spans="1:14" x14ac:dyDescent="0.25">
      <c r="A68" s="5" t="s">
        <v>113</v>
      </c>
      <c r="B68" s="40" t="s">
        <v>179</v>
      </c>
      <c r="C68" s="19" t="s">
        <v>176</v>
      </c>
      <c r="D68" s="20" t="s">
        <v>176</v>
      </c>
      <c r="E68" s="21">
        <v>0</v>
      </c>
      <c r="F68" s="66">
        <f>-SUM(M66:N66)</f>
        <v>-199399.89511303639</v>
      </c>
      <c r="G68" s="23">
        <v>0</v>
      </c>
      <c r="H68" s="24">
        <v>0</v>
      </c>
      <c r="I68" s="25">
        <v>0</v>
      </c>
      <c r="J68" s="14">
        <v>0</v>
      </c>
      <c r="K68" s="26">
        <v>0</v>
      </c>
      <c r="L68" s="14">
        <v>0</v>
      </c>
      <c r="M68" s="27">
        <v>0</v>
      </c>
      <c r="N68" s="28">
        <v>0</v>
      </c>
    </row>
    <row r="69" spans="1:14" x14ac:dyDescent="0.25">
      <c r="A69" s="5" t="s">
        <v>117</v>
      </c>
      <c r="B69" s="41" t="s">
        <v>180</v>
      </c>
      <c r="C69" s="42">
        <v>0</v>
      </c>
      <c r="D69" s="43">
        <v>0</v>
      </c>
      <c r="E69" s="44">
        <v>0</v>
      </c>
      <c r="F69" s="45">
        <f>SUM(F66:F68)</f>
        <v>11640066.773656195</v>
      </c>
      <c r="G69" s="46">
        <v>0</v>
      </c>
      <c r="H69" s="47">
        <v>0</v>
      </c>
      <c r="I69" s="48">
        <v>0</v>
      </c>
      <c r="J69" s="49">
        <v>0</v>
      </c>
      <c r="K69" s="50">
        <v>0</v>
      </c>
      <c r="L69" s="49">
        <v>0</v>
      </c>
      <c r="M69" s="51">
        <v>0</v>
      </c>
      <c r="N69" s="52">
        <v>0</v>
      </c>
    </row>
    <row r="70" spans="1:14" x14ac:dyDescent="0.25">
      <c r="A70" s="5" t="s">
        <v>121</v>
      </c>
      <c r="B70" s="53" t="s">
        <v>181</v>
      </c>
      <c r="C70" s="54">
        <v>0</v>
      </c>
      <c r="D70" s="55">
        <v>0</v>
      </c>
      <c r="E70" s="56">
        <v>0</v>
      </c>
      <c r="F70" s="57">
        <f>+L66/F69</f>
        <v>4.6656564002571572E-2</v>
      </c>
      <c r="G70" s="58">
        <v>0</v>
      </c>
      <c r="H70" s="59">
        <v>0</v>
      </c>
      <c r="I70" s="60">
        <v>0</v>
      </c>
      <c r="J70" s="61">
        <v>0</v>
      </c>
      <c r="K70" s="62">
        <v>0</v>
      </c>
      <c r="L70" s="61">
        <v>0</v>
      </c>
      <c r="M70" s="63">
        <v>0</v>
      </c>
      <c r="N70" s="64"/>
    </row>
    <row r="71" spans="1:14" x14ac:dyDescent="0.25">
      <c r="A71" s="5" t="s">
        <v>124</v>
      </c>
    </row>
    <row r="72" spans="1:14" x14ac:dyDescent="0.25">
      <c r="A72" s="5" t="s">
        <v>128</v>
      </c>
    </row>
    <row r="73" spans="1:14" x14ac:dyDescent="0.25">
      <c r="A73" s="5" t="s">
        <v>132</v>
      </c>
    </row>
    <row r="74" spans="1:14" x14ac:dyDescent="0.25">
      <c r="A74" s="5" t="s">
        <v>135</v>
      </c>
    </row>
    <row r="75" spans="1:14" x14ac:dyDescent="0.25">
      <c r="A75" s="5" t="s">
        <v>138</v>
      </c>
    </row>
    <row r="76" spans="1:14" x14ac:dyDescent="0.25">
      <c r="A76" s="5" t="s">
        <v>139</v>
      </c>
    </row>
    <row r="77" spans="1:14" x14ac:dyDescent="0.25">
      <c r="A77" s="5" t="s">
        <v>141</v>
      </c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</sheetData>
  <pageMargins left="0.5" right="0.5" top="0.85" bottom="0.5" header="0.75" footer="0.5"/>
  <pageSetup scale="67" orientation="landscape" r:id="rId1"/>
  <headerFooter>
    <oddHeader>&amp;C&amp;"Arial"&amp;10 LONG-TERM DEBT OUTSTANDING&amp;L&amp;"Arial"&amp;10 Schedule D-4a
 2018 Subsequent Year Adjustment&amp;R&amp;"Arial"&amp;10 Page &amp;P of &amp;N</oddHeader>
    <oddFooter>&amp;L&amp;"Arial"&amp;10 Supporting Schedules: D-4b&amp;R&amp;"Arial"&amp;10 Recap Schedules: D-1a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MFR_D_4_Sub</vt:lpstr>
      <vt:lpstr>MFR_D_4_Sub!Print_Titles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