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Scholz" sheetId="1" r:id="rId1"/>
  </sheets>
  <definedNames>
    <definedName name="_xlnm.Print_Area" localSheetId="0">Scholz!$A$1:$BJ$49</definedName>
    <definedName name="_xlnm.Print_Titles" localSheetId="0">Scholz!$A:$B</definedName>
  </definedNames>
  <calcPr calcId="125725"/>
</workbook>
</file>

<file path=xl/calcChain.xml><?xml version="1.0" encoding="utf-8"?>
<calcChain xmlns="http://schemas.openxmlformats.org/spreadsheetml/2006/main">
  <c r="BH41" i="1"/>
  <c r="BF41"/>
  <c r="BJ41" s="1"/>
  <c r="AY41"/>
  <c r="AD41"/>
  <c r="AH41" s="1"/>
  <c r="W41"/>
  <c r="BK41"/>
  <c r="BM40"/>
  <c r="BK40"/>
  <c r="I40"/>
  <c r="BL40" s="1"/>
  <c r="BM39"/>
  <c r="BK39"/>
  <c r="I39"/>
  <c r="BL39" s="1"/>
  <c r="BD38"/>
  <c r="AW38"/>
  <c r="AP38"/>
  <c r="AI38"/>
  <c r="AB38"/>
  <c r="U38"/>
  <c r="N38"/>
  <c r="G38"/>
  <c r="BK37"/>
  <c r="BF37"/>
  <c r="AY37"/>
  <c r="BA37" s="1"/>
  <c r="AR37"/>
  <c r="AT37" s="1"/>
  <c r="AK37"/>
  <c r="AO37" s="1"/>
  <c r="AD37"/>
  <c r="W37"/>
  <c r="Y37" s="1"/>
  <c r="T37"/>
  <c r="R37"/>
  <c r="P37"/>
  <c r="I37"/>
  <c r="M37" s="1"/>
  <c r="BK36"/>
  <c r="BF36"/>
  <c r="AT36"/>
  <c r="AK36"/>
  <c r="AO36" s="1"/>
  <c r="AD36"/>
  <c r="W36"/>
  <c r="Y36" s="1"/>
  <c r="K36"/>
  <c r="I36"/>
  <c r="M36" s="1"/>
  <c r="AR36"/>
  <c r="AV36" s="1"/>
  <c r="AY35"/>
  <c r="AF35"/>
  <c r="AD35"/>
  <c r="AH35" s="1"/>
  <c r="BF35"/>
  <c r="BK34"/>
  <c r="BF34"/>
  <c r="AK34"/>
  <c r="AO34" s="1"/>
  <c r="AD34"/>
  <c r="I34"/>
  <c r="M34" s="1"/>
  <c r="AR34"/>
  <c r="AT34" s="1"/>
  <c r="BH33"/>
  <c r="BF33"/>
  <c r="BJ33" s="1"/>
  <c r="AY33"/>
  <c r="AD33"/>
  <c r="AH33" s="1"/>
  <c r="W33"/>
  <c r="BK33"/>
  <c r="AY32"/>
  <c r="BK29"/>
  <c r="BF29"/>
  <c r="AK29"/>
  <c r="AO29" s="1"/>
  <c r="AD29"/>
  <c r="I29"/>
  <c r="M29" s="1"/>
  <c r="AR29"/>
  <c r="AT29" s="1"/>
  <c r="BM28"/>
  <c r="BK26"/>
  <c r="AK26"/>
  <c r="AO26" s="1"/>
  <c r="AD26"/>
  <c r="K26"/>
  <c r="I26"/>
  <c r="M26" s="1"/>
  <c r="AY25"/>
  <c r="BC25" s="1"/>
  <c r="P25"/>
  <c r="W25"/>
  <c r="BK24"/>
  <c r="I24"/>
  <c r="BA22"/>
  <c r="AY22"/>
  <c r="BC22" s="1"/>
  <c r="P22"/>
  <c r="W22"/>
  <c r="BK21"/>
  <c r="AD21"/>
  <c r="I21"/>
  <c r="M21" s="1"/>
  <c r="AK21"/>
  <c r="AY16"/>
  <c r="BC16" s="1"/>
  <c r="P16"/>
  <c r="BK15"/>
  <c r="BF15"/>
  <c r="AK15"/>
  <c r="AO15" s="1"/>
  <c r="AD15"/>
  <c r="I15"/>
  <c r="M15" s="1"/>
  <c r="AR15"/>
  <c r="AV15" s="1"/>
  <c r="BH14"/>
  <c r="BF14"/>
  <c r="BJ14" s="1"/>
  <c r="AY14"/>
  <c r="AD14"/>
  <c r="AH14" s="1"/>
  <c r="W14"/>
  <c r="BK14"/>
  <c r="AY13"/>
  <c r="BC13" s="1"/>
  <c r="W13"/>
  <c r="AA13" s="1"/>
  <c r="P13"/>
  <c r="BK12"/>
  <c r="P12"/>
  <c r="T12" s="1"/>
  <c r="I12"/>
  <c r="BK11"/>
  <c r="BF11"/>
  <c r="AT11"/>
  <c r="AM11"/>
  <c r="AK11"/>
  <c r="AO11" s="1"/>
  <c r="AD11"/>
  <c r="I11"/>
  <c r="M11" s="1"/>
  <c r="AR11"/>
  <c r="AV11" s="1"/>
  <c r="BF10"/>
  <c r="BJ10" s="1"/>
  <c r="AY10"/>
  <c r="AF10"/>
  <c r="AD10"/>
  <c r="AH10" s="1"/>
  <c r="W10"/>
  <c r="BK10"/>
  <c r="BA9"/>
  <c r="AY9"/>
  <c r="BC9" s="1"/>
  <c r="W9"/>
  <c r="AA9" s="1"/>
  <c r="P9"/>
  <c r="BK8"/>
  <c r="BF8"/>
  <c r="BH8" s="1"/>
  <c r="BC8"/>
  <c r="BA8"/>
  <c r="AY8"/>
  <c r="AR8"/>
  <c r="AV8" s="1"/>
  <c r="AK8"/>
  <c r="AH8"/>
  <c r="AD8"/>
  <c r="AF8" s="1"/>
  <c r="AA8"/>
  <c r="Y8"/>
  <c r="W8"/>
  <c r="P8"/>
  <c r="T8" s="1"/>
  <c r="I8"/>
  <c r="BK6"/>
  <c r="BF6"/>
  <c r="AY6"/>
  <c r="BA6" s="1"/>
  <c r="AM6"/>
  <c r="AK6"/>
  <c r="AO6" s="1"/>
  <c r="AD6"/>
  <c r="W6"/>
  <c r="Y6" s="1"/>
  <c r="I6"/>
  <c r="M6" s="1"/>
  <c r="AR6"/>
  <c r="AT6" s="1"/>
  <c r="BF5"/>
  <c r="BJ5" s="1"/>
  <c r="AY5"/>
  <c r="AD5"/>
  <c r="AH5" s="1"/>
  <c r="W5"/>
  <c r="BK5"/>
  <c r="AY4"/>
  <c r="BA4" s="1"/>
  <c r="W4"/>
  <c r="P4"/>
  <c r="AV34" l="1"/>
  <c r="AV37"/>
  <c r="BN40"/>
  <c r="AF5"/>
  <c r="BC6"/>
  <c r="BJ8"/>
  <c r="BH10"/>
  <c r="AT15"/>
  <c r="K29"/>
  <c r="AV29"/>
  <c r="K34"/>
  <c r="AA36"/>
  <c r="AA37"/>
  <c r="BH5"/>
  <c r="AA6"/>
  <c r="BA13"/>
  <c r="AF14"/>
  <c r="AM15"/>
  <c r="K21"/>
  <c r="BA25"/>
  <c r="AM34"/>
  <c r="BC37"/>
  <c r="AF41"/>
  <c r="AO21"/>
  <c r="AM21"/>
  <c r="BC32"/>
  <c r="BA32"/>
  <c r="T16"/>
  <c r="R16"/>
  <c r="AA22"/>
  <c r="Y22"/>
  <c r="AY31"/>
  <c r="W31"/>
  <c r="BF31"/>
  <c r="AD31"/>
  <c r="BK31"/>
  <c r="I31"/>
  <c r="P31"/>
  <c r="AR31"/>
  <c r="AK31"/>
  <c r="BJ35"/>
  <c r="BH35"/>
  <c r="BF27"/>
  <c r="AD27"/>
  <c r="BK27"/>
  <c r="AK27"/>
  <c r="I27"/>
  <c r="AY27"/>
  <c r="AR27"/>
  <c r="P27"/>
  <c r="W27"/>
  <c r="AA25"/>
  <c r="Y25"/>
  <c r="AA4"/>
  <c r="AY7"/>
  <c r="W7"/>
  <c r="BF7"/>
  <c r="AD7"/>
  <c r="AA10"/>
  <c r="Y10"/>
  <c r="AH21"/>
  <c r="AF21"/>
  <c r="M24"/>
  <c r="K24"/>
  <c r="AH34"/>
  <c r="AF34"/>
  <c r="BC35"/>
  <c r="BA35"/>
  <c r="AH36"/>
  <c r="AF36"/>
  <c r="M8"/>
  <c r="BL8"/>
  <c r="K8"/>
  <c r="AO8"/>
  <c r="AM8"/>
  <c r="T9"/>
  <c r="R9"/>
  <c r="M12"/>
  <c r="K12"/>
  <c r="T13"/>
  <c r="R13"/>
  <c r="BJ15"/>
  <c r="BH15"/>
  <c r="AY24"/>
  <c r="W24"/>
  <c r="BF24"/>
  <c r="AD24"/>
  <c r="BC4"/>
  <c r="AH6"/>
  <c r="AF6"/>
  <c r="AY12"/>
  <c r="W12"/>
  <c r="BF12"/>
  <c r="AD12"/>
  <c r="BF4"/>
  <c r="AD4"/>
  <c r="BK4"/>
  <c r="AK4"/>
  <c r="I4"/>
  <c r="BJ6"/>
  <c r="BH6"/>
  <c r="BF9"/>
  <c r="AD9"/>
  <c r="BK9"/>
  <c r="AK9"/>
  <c r="I9"/>
  <c r="AH11"/>
  <c r="AF11"/>
  <c r="BF13"/>
  <c r="AD13"/>
  <c r="BK13"/>
  <c r="AK13"/>
  <c r="I13"/>
  <c r="AH15"/>
  <c r="AF15"/>
  <c r="AR26"/>
  <c r="P26"/>
  <c r="AY26"/>
  <c r="W26"/>
  <c r="BJ29"/>
  <c r="BH29"/>
  <c r="BC33"/>
  <c r="BA33"/>
  <c r="AA41"/>
  <c r="Y41"/>
  <c r="BC41"/>
  <c r="BA41"/>
  <c r="AK7"/>
  <c r="AR24"/>
  <c r="AV6"/>
  <c r="P7"/>
  <c r="Y4"/>
  <c r="AR4"/>
  <c r="K6"/>
  <c r="I7"/>
  <c r="BK7"/>
  <c r="R8"/>
  <c r="AT8"/>
  <c r="Y9"/>
  <c r="AR9"/>
  <c r="K11"/>
  <c r="R12"/>
  <c r="AK12"/>
  <c r="Y13"/>
  <c r="AR13"/>
  <c r="K15"/>
  <c r="BA16"/>
  <c r="P24"/>
  <c r="AM26"/>
  <c r="BF26"/>
  <c r="AM29"/>
  <c r="AF33"/>
  <c r="BN39"/>
  <c r="AA5"/>
  <c r="Y5"/>
  <c r="AA14"/>
  <c r="Y14"/>
  <c r="T22"/>
  <c r="R22"/>
  <c r="T25"/>
  <c r="R25"/>
  <c r="BF32"/>
  <c r="AD32"/>
  <c r="BK32"/>
  <c r="AK32"/>
  <c r="I32"/>
  <c r="AH37"/>
  <c r="AF37"/>
  <c r="BJ37"/>
  <c r="BH37"/>
  <c r="T4"/>
  <c r="R4"/>
  <c r="BJ11"/>
  <c r="BH11"/>
  <c r="BF16"/>
  <c r="AD16"/>
  <c r="BK16"/>
  <c r="AK16"/>
  <c r="I16"/>
  <c r="AH26"/>
  <c r="AF26"/>
  <c r="AH29"/>
  <c r="AF29"/>
  <c r="AA33"/>
  <c r="Y33"/>
  <c r="BC5"/>
  <c r="BA5"/>
  <c r="BC10"/>
  <c r="BA10"/>
  <c r="BC14"/>
  <c r="BA14"/>
  <c r="AR21"/>
  <c r="P21"/>
  <c r="AY21"/>
  <c r="W21"/>
  <c r="BF22"/>
  <c r="AD22"/>
  <c r="BK22"/>
  <c r="AK22"/>
  <c r="I22"/>
  <c r="BF25"/>
  <c r="AD25"/>
  <c r="BK25"/>
  <c r="AK25"/>
  <c r="I25"/>
  <c r="BJ34"/>
  <c r="BH34"/>
  <c r="BK35"/>
  <c r="AK35"/>
  <c r="I35"/>
  <c r="AR35"/>
  <c r="P35"/>
  <c r="BJ36"/>
  <c r="BH36"/>
  <c r="AR7"/>
  <c r="AR32"/>
  <c r="AR16"/>
  <c r="W32"/>
  <c r="AR12"/>
  <c r="W16"/>
  <c r="BF21"/>
  <c r="AR22"/>
  <c r="AK24"/>
  <c r="AR25"/>
  <c r="P32"/>
  <c r="W35"/>
  <c r="AM36"/>
  <c r="K37"/>
  <c r="AM37"/>
  <c r="BL37"/>
  <c r="P5"/>
  <c r="AR5"/>
  <c r="P10"/>
  <c r="AR10"/>
  <c r="W11"/>
  <c r="AY11"/>
  <c r="P14"/>
  <c r="AR14"/>
  <c r="W15"/>
  <c r="AY15"/>
  <c r="W29"/>
  <c r="AY29"/>
  <c r="P33"/>
  <c r="AR33"/>
  <c r="W34"/>
  <c r="AY34"/>
  <c r="AY36"/>
  <c r="P41"/>
  <c r="AR41"/>
  <c r="I5"/>
  <c r="AK5"/>
  <c r="P6"/>
  <c r="BL6" s="1"/>
  <c r="I10"/>
  <c r="AK10"/>
  <c r="P11"/>
  <c r="I14"/>
  <c r="AK14"/>
  <c r="P15"/>
  <c r="P29"/>
  <c r="I33"/>
  <c r="AK33"/>
  <c r="P34"/>
  <c r="P36"/>
  <c r="I41"/>
  <c r="AK41"/>
  <c r="BM8" l="1"/>
  <c r="BN8" s="1"/>
  <c r="T34"/>
  <c r="BL34"/>
  <c r="R34"/>
  <c r="R15"/>
  <c r="T15"/>
  <c r="BL5"/>
  <c r="K5"/>
  <c r="M5"/>
  <c r="BA29"/>
  <c r="BM29" s="1"/>
  <c r="BC29"/>
  <c r="AT14"/>
  <c r="AV14"/>
  <c r="AT10"/>
  <c r="AV10"/>
  <c r="AA35"/>
  <c r="Y35"/>
  <c r="AV25"/>
  <c r="AT25"/>
  <c r="AV32"/>
  <c r="AT32"/>
  <c r="AO35"/>
  <c r="AM35"/>
  <c r="BJ25"/>
  <c r="BH25"/>
  <c r="T21"/>
  <c r="R21"/>
  <c r="BL21"/>
  <c r="AV9"/>
  <c r="AT9"/>
  <c r="AV24"/>
  <c r="AT24"/>
  <c r="Y26"/>
  <c r="AA26"/>
  <c r="BL4"/>
  <c r="K4"/>
  <c r="M4"/>
  <c r="BH4"/>
  <c r="BJ4"/>
  <c r="BA12"/>
  <c r="BC12"/>
  <c r="BC24"/>
  <c r="BA24"/>
  <c r="AF7"/>
  <c r="AH7"/>
  <c r="AA27"/>
  <c r="Y27"/>
  <c r="BL27"/>
  <c r="K27"/>
  <c r="M27"/>
  <c r="BJ27"/>
  <c r="BH27"/>
  <c r="M31"/>
  <c r="BL31"/>
  <c r="K31"/>
  <c r="BL29"/>
  <c r="R29"/>
  <c r="T29"/>
  <c r="BA36"/>
  <c r="BC36"/>
  <c r="Y11"/>
  <c r="AA11"/>
  <c r="BA21"/>
  <c r="BC21"/>
  <c r="AV4"/>
  <c r="AT4"/>
  <c r="BC7"/>
  <c r="BA7"/>
  <c r="AM41"/>
  <c r="AO41"/>
  <c r="AM33"/>
  <c r="AO33"/>
  <c r="AM14"/>
  <c r="AO14"/>
  <c r="M10"/>
  <c r="BL10"/>
  <c r="K10"/>
  <c r="AT41"/>
  <c r="AV41"/>
  <c r="Y34"/>
  <c r="AA34"/>
  <c r="Y29"/>
  <c r="AA29"/>
  <c r="R14"/>
  <c r="T14"/>
  <c r="R10"/>
  <c r="T10"/>
  <c r="T32"/>
  <c r="R32"/>
  <c r="AO24"/>
  <c r="AM24"/>
  <c r="AA16"/>
  <c r="Y16"/>
  <c r="AA32"/>
  <c r="Y32"/>
  <c r="R35"/>
  <c r="T35"/>
  <c r="AM25"/>
  <c r="AO25"/>
  <c r="BL22"/>
  <c r="K22"/>
  <c r="M22"/>
  <c r="BJ22"/>
  <c r="BH22"/>
  <c r="AT21"/>
  <c r="AV21"/>
  <c r="AM16"/>
  <c r="AO16"/>
  <c r="AH32"/>
  <c r="AF32"/>
  <c r="M7"/>
  <c r="BL7"/>
  <c r="K7"/>
  <c r="T7"/>
  <c r="R7"/>
  <c r="BA26"/>
  <c r="BC26"/>
  <c r="AH13"/>
  <c r="AF13"/>
  <c r="BL9"/>
  <c r="K9"/>
  <c r="M9"/>
  <c r="BH9"/>
  <c r="BJ9"/>
  <c r="AM4"/>
  <c r="AO4"/>
  <c r="AF12"/>
  <c r="AH12"/>
  <c r="AF24"/>
  <c r="AH24"/>
  <c r="BH7"/>
  <c r="BJ7"/>
  <c r="T27"/>
  <c r="R27"/>
  <c r="AM27"/>
  <c r="AO27"/>
  <c r="AO31"/>
  <c r="AM31"/>
  <c r="BA31"/>
  <c r="BC31"/>
  <c r="BL15"/>
  <c r="AM10"/>
  <c r="AO10"/>
  <c r="BA34"/>
  <c r="BM34" s="1"/>
  <c r="BC34"/>
  <c r="AR18"/>
  <c r="P18"/>
  <c r="AY18"/>
  <c r="W18"/>
  <c r="AK18"/>
  <c r="BF18"/>
  <c r="I18"/>
  <c r="AD18"/>
  <c r="BK18"/>
  <c r="BL25"/>
  <c r="K25"/>
  <c r="M25"/>
  <c r="AF22"/>
  <c r="AH22"/>
  <c r="BL16"/>
  <c r="K16"/>
  <c r="M16"/>
  <c r="BH16"/>
  <c r="BJ16"/>
  <c r="BJ26"/>
  <c r="BH26"/>
  <c r="AO12"/>
  <c r="AM12"/>
  <c r="AF9"/>
  <c r="AH9"/>
  <c r="AA31"/>
  <c r="Y31"/>
  <c r="R36"/>
  <c r="T36"/>
  <c r="BL36"/>
  <c r="R11"/>
  <c r="BM11" s="1"/>
  <c r="T11"/>
  <c r="AM5"/>
  <c r="AO5"/>
  <c r="R33"/>
  <c r="T33"/>
  <c r="Y15"/>
  <c r="AA15"/>
  <c r="R5"/>
  <c r="T5"/>
  <c r="BJ21"/>
  <c r="BH21"/>
  <c r="K35"/>
  <c r="BL35"/>
  <c r="M35"/>
  <c r="AF25"/>
  <c r="AH25"/>
  <c r="AR23"/>
  <c r="P23"/>
  <c r="AY23"/>
  <c r="W23"/>
  <c r="AD23"/>
  <c r="BF23"/>
  <c r="BK23"/>
  <c r="I23"/>
  <c r="AK23"/>
  <c r="AF16"/>
  <c r="AH16"/>
  <c r="AM32"/>
  <c r="AO32"/>
  <c r="AT26"/>
  <c r="AV26"/>
  <c r="AM13"/>
  <c r="AO13"/>
  <c r="AH4"/>
  <c r="AF4"/>
  <c r="Y12"/>
  <c r="AA12"/>
  <c r="Y24"/>
  <c r="AA24"/>
  <c r="BC27"/>
  <c r="BA27"/>
  <c r="AF27"/>
  <c r="AH27"/>
  <c r="T31"/>
  <c r="R31"/>
  <c r="BH31"/>
  <c r="BJ31"/>
  <c r="K41"/>
  <c r="BL41"/>
  <c r="M41"/>
  <c r="K33"/>
  <c r="M33"/>
  <c r="BL33"/>
  <c r="M14"/>
  <c r="BL14"/>
  <c r="K14"/>
  <c r="R6"/>
  <c r="T6"/>
  <c r="R41"/>
  <c r="T41"/>
  <c r="AT33"/>
  <c r="AV33"/>
  <c r="BA15"/>
  <c r="BC15"/>
  <c r="BA11"/>
  <c r="BC11"/>
  <c r="AT5"/>
  <c r="AV5"/>
  <c r="AV22"/>
  <c r="AT22"/>
  <c r="AV12"/>
  <c r="AT12"/>
  <c r="AV16"/>
  <c r="AT16"/>
  <c r="AV7"/>
  <c r="AT7"/>
  <c r="AT35"/>
  <c r="AV35"/>
  <c r="AM22"/>
  <c r="AO22"/>
  <c r="Y21"/>
  <c r="AA21"/>
  <c r="BL32"/>
  <c r="K32"/>
  <c r="M32"/>
  <c r="BH32"/>
  <c r="BJ32"/>
  <c r="BF30"/>
  <c r="AD30"/>
  <c r="BK30"/>
  <c r="AK30"/>
  <c r="I30"/>
  <c r="AY30"/>
  <c r="P30"/>
  <c r="AR30"/>
  <c r="W30"/>
  <c r="T24"/>
  <c r="R24"/>
  <c r="AV13"/>
  <c r="AT13"/>
  <c r="AO7"/>
  <c r="AM7"/>
  <c r="BL26"/>
  <c r="R26"/>
  <c r="T26"/>
  <c r="BL13"/>
  <c r="K13"/>
  <c r="M13"/>
  <c r="BH13"/>
  <c r="BJ13"/>
  <c r="AM9"/>
  <c r="AO9"/>
  <c r="BH12"/>
  <c r="BJ12"/>
  <c r="BH24"/>
  <c r="BJ24"/>
  <c r="AA7"/>
  <c r="Y7"/>
  <c r="AV27"/>
  <c r="AT27"/>
  <c r="AV31"/>
  <c r="AT31"/>
  <c r="AF31"/>
  <c r="AH31"/>
  <c r="BM37"/>
  <c r="BN37" s="1"/>
  <c r="BL11"/>
  <c r="BL12"/>
  <c r="BL24"/>
  <c r="BM14" l="1"/>
  <c r="BN14" s="1"/>
  <c r="BM41"/>
  <c r="BM35"/>
  <c r="BN35" s="1"/>
  <c r="BM33"/>
  <c r="BN33" s="1"/>
  <c r="BM36"/>
  <c r="BM32"/>
  <c r="BN32"/>
  <c r="BM15"/>
  <c r="BM5"/>
  <c r="BM10"/>
  <c r="BM7"/>
  <c r="BN7" s="1"/>
  <c r="AV30"/>
  <c r="AT30"/>
  <c r="AM30"/>
  <c r="AO30"/>
  <c r="BA23"/>
  <c r="BC23"/>
  <c r="R18"/>
  <c r="T18"/>
  <c r="BL30"/>
  <c r="K30"/>
  <c r="M30"/>
  <c r="BF20"/>
  <c r="AD20"/>
  <c r="BK20"/>
  <c r="AK20"/>
  <c r="I20"/>
  <c r="W20"/>
  <c r="AY20"/>
  <c r="P20"/>
  <c r="AR20"/>
  <c r="M23"/>
  <c r="BL23"/>
  <c r="K23"/>
  <c r="M18"/>
  <c r="BL18"/>
  <c r="K18"/>
  <c r="T30"/>
  <c r="R30"/>
  <c r="AY17"/>
  <c r="W17"/>
  <c r="BF17"/>
  <c r="AD17"/>
  <c r="AK17"/>
  <c r="AR17"/>
  <c r="BK17"/>
  <c r="P17"/>
  <c r="I17"/>
  <c r="BK38"/>
  <c r="BJ23"/>
  <c r="BH23"/>
  <c r="R23"/>
  <c r="T23"/>
  <c r="AO18"/>
  <c r="AM18"/>
  <c r="AT18"/>
  <c r="AV18"/>
  <c r="BM6"/>
  <c r="BN6" s="1"/>
  <c r="BM25"/>
  <c r="BN25" s="1"/>
  <c r="BN24"/>
  <c r="BM24"/>
  <c r="BM31"/>
  <c r="BN31" s="1"/>
  <c r="BM12"/>
  <c r="BN12" s="1"/>
  <c r="BM13"/>
  <c r="BN13" s="1"/>
  <c r="BN41"/>
  <c r="BM21"/>
  <c r="BN15"/>
  <c r="BM9"/>
  <c r="BN9" s="1"/>
  <c r="BN10"/>
  <c r="BN5"/>
  <c r="BN34"/>
  <c r="BJ18"/>
  <c r="BH18"/>
  <c r="AA30"/>
  <c r="Y30"/>
  <c r="BJ30"/>
  <c r="BH30"/>
  <c r="Y23"/>
  <c r="AA23"/>
  <c r="BA18"/>
  <c r="BC18"/>
  <c r="BM4"/>
  <c r="BN4" s="1"/>
  <c r="BC30"/>
  <c r="BA30"/>
  <c r="AF30"/>
  <c r="AH30"/>
  <c r="BK19"/>
  <c r="AK19"/>
  <c r="I19"/>
  <c r="AR19"/>
  <c r="P19"/>
  <c r="BF19"/>
  <c r="W19"/>
  <c r="AY19"/>
  <c r="AD19"/>
  <c r="AO23"/>
  <c r="AM23"/>
  <c r="AH23"/>
  <c r="AF23"/>
  <c r="AV23"/>
  <c r="AT23"/>
  <c r="AH18"/>
  <c r="AF18"/>
  <c r="Y18"/>
  <c r="AA18"/>
  <c r="BN36"/>
  <c r="BN21"/>
  <c r="BN11"/>
  <c r="BM16"/>
  <c r="BN16" s="1"/>
  <c r="BM27"/>
  <c r="BN27" s="1"/>
  <c r="BM26"/>
  <c r="BN26" s="1"/>
  <c r="BM22"/>
  <c r="BN22" s="1"/>
  <c r="BN29"/>
  <c r="BL19" l="1"/>
  <c r="K19"/>
  <c r="M19"/>
  <c r="AA17"/>
  <c r="Y17"/>
  <c r="W38"/>
  <c r="BC19"/>
  <c r="BA19"/>
  <c r="BJ19"/>
  <c r="BH19"/>
  <c r="AM19"/>
  <c r="AO19"/>
  <c r="M17"/>
  <c r="BL17"/>
  <c r="K17"/>
  <c r="I38"/>
  <c r="AO17"/>
  <c r="AM17"/>
  <c r="AK38"/>
  <c r="BC17"/>
  <c r="BA17"/>
  <c r="AY38"/>
  <c r="AA20"/>
  <c r="Y20"/>
  <c r="AF20"/>
  <c r="AH20"/>
  <c r="AA19"/>
  <c r="Y19"/>
  <c r="AV17"/>
  <c r="AT17"/>
  <c r="AR38"/>
  <c r="BC20"/>
  <c r="BA20"/>
  <c r="AT19"/>
  <c r="AV19"/>
  <c r="BH17"/>
  <c r="BJ17"/>
  <c r="BF38"/>
  <c r="T20"/>
  <c r="R20"/>
  <c r="AM20"/>
  <c r="AO20"/>
  <c r="AH19"/>
  <c r="AF19"/>
  <c r="R19"/>
  <c r="T19"/>
  <c r="T17"/>
  <c r="R17"/>
  <c r="P38"/>
  <c r="AF17"/>
  <c r="AF38" s="1"/>
  <c r="AH17"/>
  <c r="AD38"/>
  <c r="AV20"/>
  <c r="AT20"/>
  <c r="BL20"/>
  <c r="K20"/>
  <c r="M20"/>
  <c r="BH20"/>
  <c r="BJ20"/>
  <c r="BM23"/>
  <c r="BN23" s="1"/>
  <c r="BM30"/>
  <c r="BN30" s="1"/>
  <c r="BM18"/>
  <c r="BN18" s="1"/>
  <c r="BA38" l="1"/>
  <c r="BM17"/>
  <c r="BN17" s="1"/>
  <c r="BJ38"/>
  <c r="AV38"/>
  <c r="AM38"/>
  <c r="AT38"/>
  <c r="K38"/>
  <c r="R38"/>
  <c r="BH38"/>
  <c r="AO38"/>
  <c r="M38"/>
  <c r="BM19"/>
  <c r="BN19" s="1"/>
  <c r="Y38"/>
  <c r="BM20"/>
  <c r="BN20" s="1"/>
  <c r="AH38"/>
  <c r="T38"/>
  <c r="BC38"/>
  <c r="BL38"/>
  <c r="AA38"/>
  <c r="BM38" l="1"/>
</calcChain>
</file>

<file path=xl/sharedStrings.xml><?xml version="1.0" encoding="utf-8"?>
<sst xmlns="http://schemas.openxmlformats.org/spreadsheetml/2006/main" count="150" uniqueCount="66">
  <si>
    <t>Total</t>
  </si>
  <si>
    <t>308 Engineering</t>
  </si>
  <si>
    <t>310 Land and Land Rights</t>
  </si>
  <si>
    <t>311 Structure and Imporvements</t>
  </si>
  <si>
    <t>312 Boiler Plant Equipment</t>
  </si>
  <si>
    <t>314 Turbogenerator Units</t>
  </si>
  <si>
    <t>315 Accesory Electric Equipment</t>
  </si>
  <si>
    <t>316 Miscellaneous Power Plant Equipment</t>
  </si>
  <si>
    <t>343 Prime Movers</t>
  </si>
  <si>
    <t xml:space="preserve">Unit 1 </t>
  </si>
  <si>
    <t>Unit 2</t>
  </si>
  <si>
    <t>Tasks</t>
  </si>
  <si>
    <t>Units</t>
  </si>
  <si>
    <t>Quantity</t>
  </si>
  <si>
    <t>Unit Cost</t>
  </si>
  <si>
    <t>Cost</t>
  </si>
  <si>
    <t>%</t>
  </si>
  <si>
    <t xml:space="preserve"> wenada
Total</t>
  </si>
  <si>
    <t>FERC 
Totals</t>
  </si>
  <si>
    <t>Unit Totals</t>
  </si>
  <si>
    <t>check</t>
  </si>
  <si>
    <t>Engineering, Design and Survey Work</t>
  </si>
  <si>
    <t>Design bulkhead for intake and discharge tunnel</t>
  </si>
  <si>
    <t>ls</t>
  </si>
  <si>
    <t>Perform environmental survey of above grade structures</t>
  </si>
  <si>
    <t>Storm Water Prevention Plan</t>
  </si>
  <si>
    <t>General</t>
  </si>
  <si>
    <t>Mob./Demob.</t>
  </si>
  <si>
    <t>Install Bulkhead in Intake &amp; Discharge Tunnel</t>
  </si>
  <si>
    <t>Install Electrical for Decommisioning Work</t>
  </si>
  <si>
    <t>Grade and Seeding</t>
  </si>
  <si>
    <t>sf</t>
  </si>
  <si>
    <t>Unit 1&amp; 2</t>
  </si>
  <si>
    <t>Demo</t>
  </si>
  <si>
    <t>nt</t>
  </si>
  <si>
    <t>FE Sales</t>
  </si>
  <si>
    <t>AL Sales</t>
  </si>
  <si>
    <t>lbs</t>
  </si>
  <si>
    <t>CU Sales</t>
  </si>
  <si>
    <t>SS Sales</t>
  </si>
  <si>
    <t>Turbine Foundations Concrete</t>
  </si>
  <si>
    <t>cy</t>
  </si>
  <si>
    <t>Condenser Tubes (90-10 Cu Ni)</t>
  </si>
  <si>
    <t>Transport &amp;  Dispose of Combustibles</t>
  </si>
  <si>
    <t>150' Stacks</t>
  </si>
  <si>
    <t>ea</t>
  </si>
  <si>
    <t>Process and haul brick, block &amp; Concrete</t>
  </si>
  <si>
    <t>Unit &amp; Service Transformers</t>
  </si>
  <si>
    <t>Backfill Basement</t>
  </si>
  <si>
    <t>Unit 1 &amp; 2 Precipitators</t>
  </si>
  <si>
    <t>Ancillary Buildings</t>
  </si>
  <si>
    <t xml:space="preserve">Demo </t>
  </si>
  <si>
    <t>Sales</t>
  </si>
  <si>
    <t>Dispose of Refractory in Subtitle D Landfill</t>
  </si>
  <si>
    <t xml:space="preserve">Unit </t>
  </si>
  <si>
    <t>Price</t>
  </si>
  <si>
    <t>* FE is based on the Aug. 7, 2015 Metal Prices Birmingham P&amp;S 5' &amp; under = $245 / GT</t>
  </si>
  <si>
    <t>* AL is based on Aug. 18, 2015 LME Cash Official = $0.69/lb</t>
  </si>
  <si>
    <t>* CU is baesd on Aug. 18, 2015 LME Cash Official =  $2.27/lb</t>
  </si>
  <si>
    <t>* SS is based on Aug. 17, 2015 LME 304 (18-8) Scrap Solids Processor = $0.50 / lb</t>
  </si>
  <si>
    <t>*305 SS - is based on Aug. 17, 2014 LME 304 (18-8) Scrap Solids Processor = $0.50 / lb</t>
  </si>
  <si>
    <t>* Transformers is based on Aug. 18, 2015 LME Cash official for CU = $2.27</t>
  </si>
  <si>
    <t>*Ti is based on Aug. 13, 2015 Secondary Market Tin Bearing &gt;85%  = $0.55 / lb</t>
  </si>
  <si>
    <t>* Ad Brass is based of Aug. 14, 2015 Secondary Market Yellow Brass = $1.66</t>
  </si>
  <si>
    <t>* 90-10 CU-NI is based on Aug. 18, 2015 Secondary Market Cupro-Nickel Scrap 90-10 = $2.07</t>
  </si>
  <si>
    <t>*304 SS - is based on Aug. 17, 2015 LME 304 (18-8) Scrap Solids Processor = $0.50 / lb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</si>
</sst>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;[Red]\-#,##0"/>
    <numFmt numFmtId="167" formatCode="&quot;$&quot;#,##0;[Red]\-&quot;$&quot;#,##0"/>
    <numFmt numFmtId="168" formatCode="&quot;$&quot;#,##0;[Red]&quot;$&quot;#,##0"/>
    <numFmt numFmtId="169" formatCode="#,##0;[Red]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166" fontId="4" fillId="0" borderId="9">
      <alignment horizontal="right" vertical="top" wrapText="1"/>
    </xf>
    <xf numFmtId="166" fontId="4" fillId="4" borderId="9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5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  <xf numFmtId="44" fontId="1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4" fillId="0" borderId="7">
      <alignment vertical="top"/>
      <protection locked="0"/>
    </xf>
    <xf numFmtId="166" fontId="4" fillId="6" borderId="7">
      <alignment vertical="top"/>
      <protection locked="0"/>
    </xf>
    <xf numFmtId="166" fontId="4" fillId="0" borderId="9">
      <alignment vertical="top"/>
    </xf>
    <xf numFmtId="166" fontId="4" fillId="7" borderId="9">
      <alignment vertical="top"/>
    </xf>
    <xf numFmtId="166" fontId="4" fillId="0" borderId="9">
      <alignment vertical="top"/>
    </xf>
    <xf numFmtId="166" fontId="4" fillId="0" borderId="7">
      <alignment vertical="top" wrapText="1"/>
      <protection locked="0"/>
    </xf>
    <xf numFmtId="0" fontId="1" fillId="0" borderId="0"/>
    <xf numFmtId="0" fontId="1" fillId="0" borderId="0"/>
    <xf numFmtId="0" fontId="7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6" fontId="8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8" fontId="8" fillId="8" borderId="10">
      <alignment horizontal="right"/>
      <protection locked="0"/>
    </xf>
    <xf numFmtId="169" fontId="4" fillId="9" borderId="9">
      <alignment horizontal="right" vertical="top" wrapText="1"/>
    </xf>
    <xf numFmtId="169" fontId="4" fillId="0" borderId="9">
      <alignment horizontal="right" vertical="top" wrapText="1"/>
    </xf>
    <xf numFmtId="166" fontId="4" fillId="0" borderId="7">
      <alignment vertical="top"/>
      <protection locked="0"/>
    </xf>
    <xf numFmtId="167" fontId="4" fillId="10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</cellStyleXfs>
  <cellXfs count="96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0" fontId="2" fillId="2" borderId="0" xfId="0" applyFont="1" applyFill="1" applyBorder="1" applyAlignment="1"/>
    <xf numFmtId="9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6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2" borderId="0" xfId="0" applyFill="1" applyBorder="1" applyAlignment="1">
      <alignment wrapText="1"/>
    </xf>
    <xf numFmtId="0" fontId="2" fillId="0" borderId="4" xfId="0" quotePrefix="1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6" fontId="0" fillId="0" borderId="0" xfId="0" applyNumberFormat="1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6" fontId="2" fillId="0" borderId="7" xfId="0" applyNumberFormat="1" applyFont="1" applyBorder="1" applyAlignment="1" applyProtection="1">
      <alignment horizontal="center" wrapText="1"/>
      <protection locked="0"/>
    </xf>
    <xf numFmtId="6" fontId="2" fillId="2" borderId="3" xfId="0" applyNumberFormat="1" applyFont="1" applyFill="1" applyBorder="1" applyAlignment="1" applyProtection="1">
      <alignment horizontal="center" wrapText="1"/>
      <protection locked="0"/>
    </xf>
    <xf numFmtId="9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9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3" fontId="0" fillId="0" borderId="9" xfId="0" applyNumberFormat="1" applyFont="1" applyBorder="1" applyAlignment="1" applyProtection="1">
      <alignment horizontal="right" wrapText="1"/>
      <protection locked="0"/>
    </xf>
    <xf numFmtId="164" fontId="0" fillId="0" borderId="9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Protection="1">
      <protection locked="0"/>
    </xf>
    <xf numFmtId="6" fontId="0" fillId="2" borderId="3" xfId="0" applyNumberFormat="1" applyFont="1" applyFill="1" applyBorder="1" applyAlignment="1" applyProtection="1">
      <alignment horizontal="right" wrapText="1"/>
      <protection locked="0"/>
    </xf>
    <xf numFmtId="9" fontId="0" fillId="0" borderId="3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Alignment="1" applyProtection="1">
      <alignment horizontal="center"/>
      <protection locked="0"/>
    </xf>
    <xf numFmtId="9" fontId="0" fillId="0" borderId="3" xfId="0" applyNumberFormat="1" applyFont="1" applyBorder="1" applyAlignment="1" applyProtection="1">
      <alignment horizontal="center" wrapText="1"/>
    </xf>
    <xf numFmtId="6" fontId="0" fillId="0" borderId="9" xfId="0" applyNumberFormat="1" applyFont="1" applyBorder="1" applyAlignment="1" applyProtection="1">
      <alignment horizontal="right"/>
      <protection locked="0"/>
    </xf>
    <xf numFmtId="6" fontId="0" fillId="2" borderId="3" xfId="0" applyNumberFormat="1" applyFont="1" applyFill="1" applyBorder="1" applyAlignment="1" applyProtection="1">
      <alignment horizontal="right"/>
      <protection locked="0"/>
    </xf>
    <xf numFmtId="6" fontId="2" fillId="0" borderId="0" xfId="0" applyNumberFormat="1" applyFont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3" fontId="0" fillId="0" borderId="9" xfId="0" applyNumberFormat="1" applyFont="1" applyFill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9" xfId="0" applyNumberFormat="1" applyFont="1" applyBorder="1" applyProtection="1">
      <protection locked="0"/>
    </xf>
    <xf numFmtId="164" fontId="0" fillId="0" borderId="9" xfId="0" applyNumberFormat="1" applyFont="1" applyBorder="1" applyProtection="1">
      <protection locked="0"/>
    </xf>
    <xf numFmtId="9" fontId="0" fillId="0" borderId="3" xfId="0" applyNumberFormat="1" applyBorder="1" applyAlignment="1" applyProtection="1">
      <alignment horizontal="center" wrapText="1"/>
    </xf>
    <xf numFmtId="8" fontId="0" fillId="0" borderId="9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 wrapText="1"/>
      <protection locked="0"/>
    </xf>
    <xf numFmtId="9" fontId="0" fillId="0" borderId="0" xfId="0" applyNumberFormat="1" applyFont="1" applyBorder="1" applyAlignment="1" applyProtection="1">
      <alignment horizontal="center" wrapText="1"/>
    </xf>
    <xf numFmtId="0" fontId="2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3" fontId="0" fillId="3" borderId="9" xfId="0" applyNumberFormat="1" applyFont="1" applyFill="1" applyBorder="1" applyAlignment="1" applyProtection="1">
      <alignment horizontal="right" wrapText="1"/>
      <protection locked="0"/>
    </xf>
    <xf numFmtId="164" fontId="0" fillId="3" borderId="9" xfId="0" applyNumberFormat="1" applyFont="1" applyFill="1" applyBorder="1" applyAlignment="1" applyProtection="1">
      <alignment horizontal="center" wrapText="1"/>
      <protection locked="0"/>
    </xf>
    <xf numFmtId="6" fontId="2" fillId="3" borderId="9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6" fontId="0" fillId="0" borderId="0" xfId="0" applyNumberFormat="1" applyFont="1" applyProtection="1">
      <protection locked="0"/>
    </xf>
    <xf numFmtId="6" fontId="0" fillId="2" borderId="0" xfId="0" applyNumberFormat="1" applyFont="1" applyFill="1" applyAlignment="1" applyProtection="1">
      <alignment horizontal="right"/>
      <protection locked="0"/>
    </xf>
    <xf numFmtId="9" fontId="0" fillId="0" borderId="0" xfId="0" applyNumberFormat="1" applyFont="1" applyFill="1" applyProtection="1">
      <protection locked="0"/>
    </xf>
    <xf numFmtId="9" fontId="0" fillId="0" borderId="0" xfId="0" applyNumberFormat="1" applyFont="1" applyAlignment="1" applyProtection="1">
      <alignment horizontal="center"/>
      <protection locked="0"/>
    </xf>
    <xf numFmtId="0" fontId="0" fillId="2" borderId="0" xfId="0" applyFont="1" applyFill="1" applyProtection="1">
      <protection locked="0"/>
    </xf>
    <xf numFmtId="3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Alignment="1" applyProtection="1">
      <alignment horizontal="center"/>
      <protection locked="0"/>
    </xf>
    <xf numFmtId="6" fontId="0" fillId="0" borderId="0" xfId="0" applyNumberFormat="1" applyFont="1" applyBorder="1" applyAlignment="1" applyProtection="1">
      <alignment horizontal="right"/>
      <protection locked="0"/>
    </xf>
    <xf numFmtId="6" fontId="2" fillId="0" borderId="0" xfId="0" applyNumberFormat="1" applyFont="1" applyBorder="1" applyAlignment="1" applyProtection="1">
      <alignment horizontal="center"/>
      <protection locked="0"/>
    </xf>
    <xf numFmtId="16" fontId="0" fillId="0" borderId="0" xfId="0" applyNumberFormat="1" applyFont="1" applyBorder="1" applyAlignment="1" applyProtection="1">
      <alignment horizontal="center" wrapText="1"/>
    </xf>
    <xf numFmtId="6" fontId="0" fillId="0" borderId="0" xfId="0" applyNumberForma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9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0" fontId="0" fillId="0" borderId="0" xfId="0" applyFont="1" applyFill="1" applyAlignment="1" applyProtection="1">
      <alignment horizontal="center"/>
      <protection locked="0"/>
    </xf>
    <xf numFmtId="3" fontId="0" fillId="0" borderId="0" xfId="0" applyNumberFormat="1" applyFont="1" applyFill="1" applyProtection="1">
      <protection locked="0"/>
    </xf>
    <xf numFmtId="164" fontId="0" fillId="0" borderId="0" xfId="0" applyNumberFormat="1" applyFont="1" applyFill="1" applyProtection="1">
      <protection locked="0"/>
    </xf>
    <xf numFmtId="0" fontId="0" fillId="0" borderId="0" xfId="0" applyFont="1" applyBorder="1" applyAlignment="1" applyProtection="1">
      <alignment horizontal="right"/>
      <protection locked="0"/>
    </xf>
    <xf numFmtId="8" fontId="0" fillId="0" borderId="0" xfId="0" applyNumberFormat="1" applyFont="1" applyBorder="1" applyProtection="1">
      <protection locked="0"/>
    </xf>
    <xf numFmtId="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</cellXfs>
  <cellStyles count="49">
    <cellStyle name="Analysis-" xfId="1"/>
    <cellStyle name="Analysis_" xfId="2"/>
    <cellStyle name="Comma 2" xfId="3"/>
    <cellStyle name="Comma 2 2" xfId="4"/>
    <cellStyle name="Comma 3" xfId="5"/>
    <cellStyle name="Cost_Display" xfId="6"/>
    <cellStyle name="Cost-Display" xfId="7"/>
    <cellStyle name="Cost-Entry" xfId="8"/>
    <cellStyle name="Currency 2" xfId="9"/>
    <cellStyle name="Currency 2 2" xfId="10"/>
    <cellStyle name="Currency 3" xfId="11"/>
    <cellStyle name="Days-" xfId="12"/>
    <cellStyle name="Days_" xfId="13"/>
    <cellStyle name="Days-Display" xfId="14"/>
    <cellStyle name="Info_Display" xfId="15"/>
    <cellStyle name="Info-Display" xfId="16"/>
    <cellStyle name="Info-Entry" xfId="17"/>
    <cellStyle name="Normal" xfId="0" builtinId="0"/>
    <cellStyle name="Normal 10" xfId="18"/>
    <cellStyle name="Normal 11" xfId="19"/>
    <cellStyle name="Normal 2" xfId="20"/>
    <cellStyle name="Normal 2 2" xfId="21"/>
    <cellStyle name="Normal 2 3" xfId="22"/>
    <cellStyle name="Normal 3" xfId="23"/>
    <cellStyle name="Normal 3 2" xfId="24"/>
    <cellStyle name="Normal 3 2 2" xfId="25"/>
    <cellStyle name="Normal 3 3" xfId="26"/>
    <cellStyle name="Normal 3 4" xfId="27"/>
    <cellStyle name="Normal 3 5" xfId="28"/>
    <cellStyle name="Normal 4" xfId="29"/>
    <cellStyle name="Normal 4 2" xfId="30"/>
    <cellStyle name="Normal 4 2 2" xfId="31"/>
    <cellStyle name="Normal 4 3" xfId="32"/>
    <cellStyle name="Normal 4 4" xfId="33"/>
    <cellStyle name="Normal 4 5" xfId="34"/>
    <cellStyle name="Normal 5" xfId="35"/>
    <cellStyle name="Normal 6" xfId="36"/>
    <cellStyle name="Normal 6 2" xfId="37"/>
    <cellStyle name="Normal 7" xfId="38"/>
    <cellStyle name="Normal 7 2" xfId="39"/>
    <cellStyle name="Normal 8" xfId="40"/>
    <cellStyle name="Normal 9" xfId="41"/>
    <cellStyle name="Price" xfId="42"/>
    <cellStyle name="Quant_Display" xfId="43"/>
    <cellStyle name="Quant-Display" xfId="44"/>
    <cellStyle name="Quant-Entry" xfId="45"/>
    <cellStyle name="Revenue_Display" xfId="46"/>
    <cellStyle name="Revenue-Display" xfId="47"/>
    <cellStyle name="Revenue-Entry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N58"/>
  <sheetViews>
    <sheetView showZeros="0" tabSelected="1" zoomScale="85" zoomScaleNormal="85" zoomScaleSheetLayoutView="100" workbookViewId="0">
      <pane xSplit="2" ySplit="3" topLeftCell="C4" activePane="bottomRight" state="frozen"/>
      <selection activeCell="I2" sqref="I2:I3"/>
      <selection pane="topRight" activeCell="I2" sqref="I2:I3"/>
      <selection pane="bottomLeft" activeCell="I2" sqref="I2:I3"/>
      <selection pane="bottomRight" activeCell="E35" sqref="E35"/>
    </sheetView>
  </sheetViews>
  <sheetFormatPr defaultRowHeight="15"/>
  <cols>
    <col min="1" max="1" width="8.5703125" style="1" customWidth="1"/>
    <col min="2" max="2" width="51.7109375" style="2" customWidth="1"/>
    <col min="3" max="3" width="4.85546875" style="70" bestFit="1" customWidth="1"/>
    <col min="4" max="4" width="10.140625" style="71" bestFit="1" customWidth="1"/>
    <col min="5" max="5" width="11.85546875" style="72" bestFit="1" customWidth="1"/>
    <col min="6" max="6" width="12.5703125" style="73" bestFit="1" customWidth="1"/>
    <col min="7" max="7" width="1.85546875" style="74" customWidth="1"/>
    <col min="8" max="8" width="5.5703125" style="75" bestFit="1" customWidth="1"/>
    <col min="9" max="9" width="9.28515625" style="70" bestFit="1" customWidth="1"/>
    <col min="10" max="10" width="7.7109375" style="76" bestFit="1" customWidth="1"/>
    <col min="11" max="11" width="10" style="10" customWidth="1"/>
    <col min="12" max="12" width="4.7109375" style="10" bestFit="1" customWidth="1"/>
    <col min="13" max="13" width="9.28515625" style="2" customWidth="1"/>
    <col min="14" max="14" width="2" style="74" customWidth="1"/>
    <col min="15" max="15" width="5.7109375" style="75" bestFit="1" customWidth="1"/>
    <col min="16" max="16" width="10.85546875" style="10" bestFit="1" customWidth="1"/>
    <col min="17" max="17" width="5.5703125" style="76" bestFit="1" customWidth="1"/>
    <col min="18" max="18" width="10.85546875" style="10" bestFit="1" customWidth="1"/>
    <col min="19" max="19" width="5.5703125" style="10" bestFit="1" customWidth="1"/>
    <col min="20" max="20" width="10.85546875" style="2" bestFit="1" customWidth="1"/>
    <col min="21" max="21" width="1.42578125" style="77" customWidth="1"/>
    <col min="22" max="22" width="5.5703125" style="75" bestFit="1" customWidth="1"/>
    <col min="23" max="23" width="12.5703125" style="10" bestFit="1" customWidth="1"/>
    <col min="24" max="24" width="5.7109375" style="76" bestFit="1" customWidth="1"/>
    <col min="25" max="25" width="11.5703125" style="10" bestFit="1" customWidth="1"/>
    <col min="26" max="26" width="5.5703125" style="10" bestFit="1" customWidth="1"/>
    <col min="27" max="27" width="11.5703125" style="2" bestFit="1" customWidth="1"/>
    <col min="28" max="28" width="1.28515625" style="77" customWidth="1"/>
    <col min="29" max="29" width="5.5703125" style="75" bestFit="1" customWidth="1"/>
    <col min="30" max="30" width="11.5703125" style="10" customWidth="1"/>
    <col min="31" max="31" width="5.7109375" style="76" bestFit="1" customWidth="1"/>
    <col min="32" max="32" width="11.5703125" style="10" bestFit="1" customWidth="1"/>
    <col min="33" max="33" width="5.7109375" style="10" bestFit="1" customWidth="1"/>
    <col min="34" max="34" width="11.5703125" style="2" bestFit="1" customWidth="1"/>
    <col min="35" max="35" width="1.7109375" style="77" customWidth="1"/>
    <col min="36" max="36" width="5.5703125" style="75" bestFit="1" customWidth="1"/>
    <col min="37" max="37" width="11.5703125" style="10" customWidth="1"/>
    <col min="38" max="38" width="5.5703125" style="76" bestFit="1" customWidth="1"/>
    <col min="39" max="39" width="11.5703125" style="10" bestFit="1" customWidth="1"/>
    <col min="40" max="40" width="5.5703125" style="10" bestFit="1" customWidth="1"/>
    <col min="41" max="41" width="11.5703125" style="2" bestFit="1" customWidth="1"/>
    <col min="42" max="42" width="1.28515625" style="77" customWidth="1"/>
    <col min="43" max="43" width="5.7109375" style="75" bestFit="1" customWidth="1"/>
    <col min="44" max="44" width="11.5703125" style="10" customWidth="1"/>
    <col min="45" max="45" width="5.5703125" style="76" bestFit="1" customWidth="1"/>
    <col min="46" max="46" width="11.5703125" style="10" bestFit="1" customWidth="1"/>
    <col min="47" max="47" width="5.5703125" style="10" bestFit="1" customWidth="1"/>
    <col min="48" max="48" width="11.5703125" style="2" bestFit="1" customWidth="1"/>
    <col min="49" max="49" width="2.42578125" style="77" customWidth="1"/>
    <col min="50" max="50" width="4.7109375" style="75" bestFit="1" customWidth="1"/>
    <col min="51" max="51" width="11.85546875" style="10" bestFit="1" customWidth="1"/>
    <col min="52" max="52" width="5.5703125" style="76" bestFit="1" customWidth="1"/>
    <col min="53" max="53" width="8.28515625" style="10" bestFit="1" customWidth="1"/>
    <col min="54" max="54" width="6.5703125" style="10" bestFit="1" customWidth="1"/>
    <col min="55" max="55" width="8.28515625" style="2" bestFit="1" customWidth="1"/>
    <col min="56" max="56" width="1.85546875" style="77" customWidth="1"/>
    <col min="57" max="57" width="5.5703125" style="75" bestFit="1" customWidth="1"/>
    <col min="58" max="58" width="11.5703125" style="10" customWidth="1"/>
    <col min="59" max="59" width="5.5703125" style="76" bestFit="1" customWidth="1"/>
    <col min="60" max="60" width="11.5703125" style="10" bestFit="1" customWidth="1"/>
    <col min="61" max="61" width="5.5703125" style="10" bestFit="1" customWidth="1"/>
    <col min="62" max="62" width="11.5703125" style="2" bestFit="1" customWidth="1"/>
    <col min="63" max="63" width="14.28515625" style="9" bestFit="1" customWidth="1"/>
    <col min="64" max="64" width="13.28515625" style="10" customWidth="1"/>
    <col min="65" max="65" width="10.7109375" style="10" bestFit="1" customWidth="1"/>
    <col min="66" max="16384" width="9.140625" style="2"/>
  </cols>
  <sheetData>
    <row r="1" spans="1:66">
      <c r="C1" s="3" t="s">
        <v>0</v>
      </c>
      <c r="D1" s="4"/>
      <c r="E1" s="4"/>
      <c r="F1" s="4"/>
      <c r="G1" s="5"/>
      <c r="H1" s="6" t="s">
        <v>1</v>
      </c>
      <c r="I1" s="7"/>
      <c r="J1" s="7"/>
      <c r="K1" s="7"/>
      <c r="L1" s="7"/>
      <c r="M1" s="7"/>
      <c r="N1" s="5"/>
      <c r="O1" s="6" t="s">
        <v>2</v>
      </c>
      <c r="P1" s="7"/>
      <c r="Q1" s="7"/>
      <c r="R1" s="7"/>
      <c r="S1" s="7"/>
      <c r="T1" s="7"/>
      <c r="U1" s="8"/>
      <c r="V1" s="6" t="s">
        <v>3</v>
      </c>
      <c r="W1" s="7"/>
      <c r="X1" s="7"/>
      <c r="Y1" s="7"/>
      <c r="Z1" s="7"/>
      <c r="AA1" s="7"/>
      <c r="AB1" s="8"/>
      <c r="AC1" s="6" t="s">
        <v>4</v>
      </c>
      <c r="AD1" s="7"/>
      <c r="AE1" s="7"/>
      <c r="AF1" s="7"/>
      <c r="AG1" s="7"/>
      <c r="AH1" s="7"/>
      <c r="AI1" s="8"/>
      <c r="AJ1" s="6" t="s">
        <v>5</v>
      </c>
      <c r="AK1" s="7"/>
      <c r="AL1" s="7"/>
      <c r="AM1" s="7"/>
      <c r="AN1" s="7"/>
      <c r="AO1" s="7"/>
      <c r="AP1" s="8"/>
      <c r="AQ1" s="6" t="s">
        <v>6</v>
      </c>
      <c r="AR1" s="7"/>
      <c r="AS1" s="7"/>
      <c r="AT1" s="7"/>
      <c r="AU1" s="7"/>
      <c r="AV1" s="7"/>
      <c r="AW1" s="8"/>
      <c r="AX1" s="6" t="s">
        <v>7</v>
      </c>
      <c r="AY1" s="7"/>
      <c r="AZ1" s="7"/>
      <c r="BA1" s="7"/>
      <c r="BB1" s="7"/>
      <c r="BC1" s="7"/>
      <c r="BD1" s="8"/>
      <c r="BE1" s="6" t="s">
        <v>8</v>
      </c>
      <c r="BF1" s="7"/>
      <c r="BG1" s="7"/>
      <c r="BH1" s="7"/>
      <c r="BI1" s="7"/>
      <c r="BJ1" s="7"/>
    </row>
    <row r="2" spans="1:66" s="12" customFormat="1" ht="57.75" customHeight="1">
      <c r="A2" s="11"/>
      <c r="C2" s="13"/>
      <c r="D2" s="14"/>
      <c r="E2" s="14"/>
      <c r="F2" s="14"/>
      <c r="G2" s="15"/>
      <c r="H2" s="16"/>
      <c r="I2" s="17"/>
      <c r="J2" s="18" t="s">
        <v>9</v>
      </c>
      <c r="K2" s="19"/>
      <c r="L2" s="18" t="s">
        <v>10</v>
      </c>
      <c r="M2" s="19"/>
      <c r="N2" s="15"/>
      <c r="O2" s="16"/>
      <c r="P2" s="17"/>
      <c r="Q2" s="18" t="s">
        <v>9</v>
      </c>
      <c r="R2" s="19"/>
      <c r="S2" s="18" t="s">
        <v>10</v>
      </c>
      <c r="T2" s="19"/>
      <c r="U2" s="20"/>
      <c r="V2" s="16"/>
      <c r="W2" s="17"/>
      <c r="X2" s="18" t="s">
        <v>9</v>
      </c>
      <c r="Y2" s="19"/>
      <c r="Z2" s="18" t="s">
        <v>10</v>
      </c>
      <c r="AA2" s="19"/>
      <c r="AB2" s="20"/>
      <c r="AC2" s="16"/>
      <c r="AD2" s="17"/>
      <c r="AE2" s="18" t="s">
        <v>9</v>
      </c>
      <c r="AF2" s="19"/>
      <c r="AG2" s="18" t="s">
        <v>10</v>
      </c>
      <c r="AH2" s="19"/>
      <c r="AI2" s="20"/>
      <c r="AJ2" s="16"/>
      <c r="AK2" s="17"/>
      <c r="AL2" s="18" t="s">
        <v>9</v>
      </c>
      <c r="AM2" s="19"/>
      <c r="AN2" s="18" t="s">
        <v>10</v>
      </c>
      <c r="AO2" s="19"/>
      <c r="AP2" s="20"/>
      <c r="AQ2" s="16"/>
      <c r="AR2" s="17"/>
      <c r="AS2" s="18" t="s">
        <v>9</v>
      </c>
      <c r="AT2" s="19"/>
      <c r="AU2" s="18" t="s">
        <v>10</v>
      </c>
      <c r="AV2" s="19"/>
      <c r="AW2" s="20"/>
      <c r="AX2" s="16"/>
      <c r="AY2" s="17"/>
      <c r="AZ2" s="18" t="s">
        <v>9</v>
      </c>
      <c r="BA2" s="19"/>
      <c r="BB2" s="18" t="s">
        <v>10</v>
      </c>
      <c r="BC2" s="19"/>
      <c r="BD2" s="20"/>
      <c r="BE2" s="16"/>
      <c r="BF2" s="17"/>
      <c r="BG2" s="18" t="s">
        <v>9</v>
      </c>
      <c r="BH2" s="19"/>
      <c r="BI2" s="18" t="s">
        <v>10</v>
      </c>
      <c r="BJ2" s="19"/>
      <c r="BK2" s="21"/>
      <c r="BL2" s="22"/>
      <c r="BM2" s="22"/>
    </row>
    <row r="3" spans="1:66" s="23" customFormat="1" ht="30">
      <c r="B3" s="23" t="s">
        <v>11</v>
      </c>
      <c r="C3" s="24" t="s">
        <v>12</v>
      </c>
      <c r="D3" s="25" t="s">
        <v>13</v>
      </c>
      <c r="E3" s="26" t="s">
        <v>14</v>
      </c>
      <c r="F3" s="27" t="s">
        <v>15</v>
      </c>
      <c r="G3" s="28"/>
      <c r="H3" s="29" t="s">
        <v>16</v>
      </c>
      <c r="I3" s="30" t="s">
        <v>0</v>
      </c>
      <c r="J3" s="31" t="s">
        <v>16</v>
      </c>
      <c r="K3" s="32" t="s">
        <v>15</v>
      </c>
      <c r="L3" s="33" t="s">
        <v>16</v>
      </c>
      <c r="M3" s="32" t="s">
        <v>15</v>
      </c>
      <c r="N3" s="28"/>
      <c r="O3" s="29" t="s">
        <v>16</v>
      </c>
      <c r="P3" s="30" t="s">
        <v>0</v>
      </c>
      <c r="Q3" s="31" t="s">
        <v>16</v>
      </c>
      <c r="R3" s="32" t="s">
        <v>15</v>
      </c>
      <c r="S3" s="33" t="s">
        <v>16</v>
      </c>
      <c r="T3" s="32" t="s">
        <v>15</v>
      </c>
      <c r="U3" s="34"/>
      <c r="V3" s="29" t="s">
        <v>16</v>
      </c>
      <c r="W3" s="30" t="s">
        <v>0</v>
      </c>
      <c r="X3" s="31" t="s">
        <v>16</v>
      </c>
      <c r="Y3" s="32" t="s">
        <v>15</v>
      </c>
      <c r="Z3" s="33" t="s">
        <v>16</v>
      </c>
      <c r="AA3" s="32" t="s">
        <v>15</v>
      </c>
      <c r="AB3" s="34"/>
      <c r="AC3" s="29" t="s">
        <v>16</v>
      </c>
      <c r="AD3" s="30" t="s">
        <v>0</v>
      </c>
      <c r="AE3" s="31" t="s">
        <v>16</v>
      </c>
      <c r="AF3" s="32" t="s">
        <v>15</v>
      </c>
      <c r="AG3" s="33" t="s">
        <v>16</v>
      </c>
      <c r="AH3" s="32" t="s">
        <v>15</v>
      </c>
      <c r="AI3" s="34"/>
      <c r="AJ3" s="29" t="s">
        <v>16</v>
      </c>
      <c r="AK3" s="30" t="s">
        <v>0</v>
      </c>
      <c r="AL3" s="31" t="s">
        <v>16</v>
      </c>
      <c r="AM3" s="32" t="s">
        <v>15</v>
      </c>
      <c r="AN3" s="33" t="s">
        <v>16</v>
      </c>
      <c r="AO3" s="32" t="s">
        <v>15</v>
      </c>
      <c r="AP3" s="34"/>
      <c r="AQ3" s="29" t="s">
        <v>16</v>
      </c>
      <c r="AR3" s="30" t="s">
        <v>0</v>
      </c>
      <c r="AS3" s="31" t="s">
        <v>16</v>
      </c>
      <c r="AT3" s="32" t="s">
        <v>15</v>
      </c>
      <c r="AU3" s="33" t="s">
        <v>16</v>
      </c>
      <c r="AV3" s="32" t="s">
        <v>15</v>
      </c>
      <c r="AW3" s="34"/>
      <c r="AX3" s="29" t="s">
        <v>16</v>
      </c>
      <c r="AY3" s="30" t="s">
        <v>0</v>
      </c>
      <c r="AZ3" s="31" t="s">
        <v>16</v>
      </c>
      <c r="BA3" s="32" t="s">
        <v>15</v>
      </c>
      <c r="BB3" s="33" t="s">
        <v>16</v>
      </c>
      <c r="BC3" s="32" t="s">
        <v>15</v>
      </c>
      <c r="BD3" s="34"/>
      <c r="BE3" s="29" t="s">
        <v>16</v>
      </c>
      <c r="BF3" s="30" t="s">
        <v>0</v>
      </c>
      <c r="BG3" s="31" t="s">
        <v>16</v>
      </c>
      <c r="BH3" s="32" t="s">
        <v>15</v>
      </c>
      <c r="BI3" s="33" t="s">
        <v>16</v>
      </c>
      <c r="BJ3" s="32" t="s">
        <v>15</v>
      </c>
      <c r="BK3" s="35" t="s">
        <v>17</v>
      </c>
      <c r="BL3" s="36" t="s">
        <v>18</v>
      </c>
      <c r="BM3" s="36" t="s">
        <v>19</v>
      </c>
      <c r="BN3" s="23" t="s">
        <v>20</v>
      </c>
    </row>
    <row r="4" spans="1:66" s="23" customFormat="1">
      <c r="A4" s="37" t="s">
        <v>21</v>
      </c>
      <c r="C4" s="38"/>
      <c r="D4" s="39"/>
      <c r="E4" s="40"/>
      <c r="F4" s="41">
        <v>0</v>
      </c>
      <c r="G4" s="42"/>
      <c r="H4" s="43"/>
      <c r="I4" s="44">
        <f>H4*$F4</f>
        <v>0</v>
      </c>
      <c r="J4" s="45"/>
      <c r="K4" s="46">
        <f>J4*I4</f>
        <v>0</v>
      </c>
      <c r="L4" s="45"/>
      <c r="M4" s="46">
        <f>L4*I4</f>
        <v>0</v>
      </c>
      <c r="N4" s="42"/>
      <c r="O4" s="43"/>
      <c r="P4" s="44">
        <f>O4*$F4</f>
        <v>0</v>
      </c>
      <c r="Q4" s="45"/>
      <c r="R4" s="46">
        <f>Q4*P4</f>
        <v>0</v>
      </c>
      <c r="S4" s="45"/>
      <c r="T4" s="46">
        <f>S4*P4</f>
        <v>0</v>
      </c>
      <c r="U4" s="47"/>
      <c r="V4" s="43"/>
      <c r="W4" s="44">
        <f>V4*$F4</f>
        <v>0</v>
      </c>
      <c r="X4" s="45"/>
      <c r="Y4" s="46">
        <f>X4*W4</f>
        <v>0</v>
      </c>
      <c r="Z4" s="45"/>
      <c r="AA4" s="46">
        <f>Z4*W4</f>
        <v>0</v>
      </c>
      <c r="AB4" s="47"/>
      <c r="AC4" s="43"/>
      <c r="AD4" s="44">
        <f>AC4*$F4</f>
        <v>0</v>
      </c>
      <c r="AE4" s="45"/>
      <c r="AF4" s="46">
        <f>AE4*AD4</f>
        <v>0</v>
      </c>
      <c r="AG4" s="45"/>
      <c r="AH4" s="46">
        <f>AG4*AD4</f>
        <v>0</v>
      </c>
      <c r="AI4" s="47"/>
      <c r="AJ4" s="43"/>
      <c r="AK4" s="44">
        <f>AJ4*$F4</f>
        <v>0</v>
      </c>
      <c r="AL4" s="45"/>
      <c r="AM4" s="46">
        <f>AL4*AK4</f>
        <v>0</v>
      </c>
      <c r="AN4" s="45"/>
      <c r="AO4" s="46">
        <f>AN4*AK4</f>
        <v>0</v>
      </c>
      <c r="AP4" s="47"/>
      <c r="AQ4" s="43"/>
      <c r="AR4" s="44">
        <f>AQ4*$F4</f>
        <v>0</v>
      </c>
      <c r="AS4" s="45"/>
      <c r="AT4" s="46">
        <f>AS4*AR4</f>
        <v>0</v>
      </c>
      <c r="AU4" s="45"/>
      <c r="AV4" s="46">
        <f>AU4*AR4</f>
        <v>0</v>
      </c>
      <c r="AW4" s="47"/>
      <c r="AX4" s="43"/>
      <c r="AY4" s="44">
        <f>AX4*$F4</f>
        <v>0</v>
      </c>
      <c r="AZ4" s="45"/>
      <c r="BA4" s="46">
        <f>AZ4*AY4</f>
        <v>0</v>
      </c>
      <c r="BB4" s="45"/>
      <c r="BC4" s="46">
        <f>BB4*AY4</f>
        <v>0</v>
      </c>
      <c r="BD4" s="47"/>
      <c r="BE4" s="43"/>
      <c r="BF4" s="44">
        <f>BE4*$F4</f>
        <v>0</v>
      </c>
      <c r="BG4" s="45"/>
      <c r="BH4" s="46">
        <f>BG4*BF4</f>
        <v>0</v>
      </c>
      <c r="BI4" s="45"/>
      <c r="BJ4" s="46">
        <f>BI4*BF4</f>
        <v>0</v>
      </c>
      <c r="BK4" s="48">
        <f t="shared" ref="BK4:BK27" si="0">F4</f>
        <v>0</v>
      </c>
      <c r="BL4" s="48">
        <f>I4+P4+W4+AD4+AK4+AR4+AY4+BF4</f>
        <v>0</v>
      </c>
      <c r="BM4" s="48">
        <f>SUM(BJ4,BH4,BC4,BA4,AV4,AT4,AO4,AM4,AH4,AF4,AA4,Y4,T4,R4,M4,K4)</f>
        <v>0</v>
      </c>
      <c r="BN4" s="23">
        <f>IF(AND(BK4=BL4,BL4=BM4,BK4=BM4),0,1)</f>
        <v>0</v>
      </c>
    </row>
    <row r="5" spans="1:66" s="23" customFormat="1">
      <c r="B5" s="2" t="s">
        <v>22</v>
      </c>
      <c r="C5" s="49" t="s">
        <v>23</v>
      </c>
      <c r="D5" s="50">
        <v>1</v>
      </c>
      <c r="E5" s="41">
        <v>50000</v>
      </c>
      <c r="F5" s="41">
        <v>50000</v>
      </c>
      <c r="G5" s="47"/>
      <c r="H5" s="43">
        <v>1</v>
      </c>
      <c r="I5" s="44">
        <f t="shared" ref="I5:I37" si="1">H5*$F5</f>
        <v>50000</v>
      </c>
      <c r="J5" s="45">
        <v>0.5</v>
      </c>
      <c r="K5" s="46">
        <f t="shared" ref="K5:K27" si="2">J5*I5</f>
        <v>25000</v>
      </c>
      <c r="L5" s="45">
        <v>0.5</v>
      </c>
      <c r="M5" s="46">
        <f t="shared" ref="M5:M27" si="3">L5*I5</f>
        <v>25000</v>
      </c>
      <c r="N5" s="47"/>
      <c r="O5" s="43"/>
      <c r="P5" s="44">
        <f t="shared" ref="P5:P37" si="4">O5*$F5</f>
        <v>0</v>
      </c>
      <c r="Q5" s="45"/>
      <c r="R5" s="46">
        <f t="shared" ref="R5:R27" si="5">Q5*P5</f>
        <v>0</v>
      </c>
      <c r="S5" s="45"/>
      <c r="T5" s="46">
        <f t="shared" ref="T5:T27" si="6">S5*P5</f>
        <v>0</v>
      </c>
      <c r="U5" s="47"/>
      <c r="V5" s="43"/>
      <c r="W5" s="44">
        <f t="shared" ref="W5:W37" si="7">V5*$F5</f>
        <v>0</v>
      </c>
      <c r="X5" s="45"/>
      <c r="Y5" s="46">
        <f t="shared" ref="Y5:Y27" si="8">X5*W5</f>
        <v>0</v>
      </c>
      <c r="Z5" s="45"/>
      <c r="AA5" s="46">
        <f t="shared" ref="AA5:AA27" si="9">Z5*W5</f>
        <v>0</v>
      </c>
      <c r="AB5" s="47"/>
      <c r="AC5" s="43"/>
      <c r="AD5" s="44">
        <f t="shared" ref="AD5:AD37" si="10">AC5*$F5</f>
        <v>0</v>
      </c>
      <c r="AE5" s="45"/>
      <c r="AF5" s="46">
        <f t="shared" ref="AF5:AF27" si="11">AE5*AD5</f>
        <v>0</v>
      </c>
      <c r="AG5" s="45"/>
      <c r="AH5" s="46">
        <f t="shared" ref="AH5:AH27" si="12">AG5*AD5</f>
        <v>0</v>
      </c>
      <c r="AI5" s="47"/>
      <c r="AJ5" s="43"/>
      <c r="AK5" s="44">
        <f t="shared" ref="AK5:AK37" si="13">AJ5*$F5</f>
        <v>0</v>
      </c>
      <c r="AL5" s="45"/>
      <c r="AM5" s="46">
        <f t="shared" ref="AM5:AM27" si="14">AL5*AK5</f>
        <v>0</v>
      </c>
      <c r="AN5" s="45"/>
      <c r="AO5" s="46">
        <f t="shared" ref="AO5:AO27" si="15">AN5*AK5</f>
        <v>0</v>
      </c>
      <c r="AP5" s="47"/>
      <c r="AQ5" s="43"/>
      <c r="AR5" s="44">
        <f t="shared" ref="AR5:AR37" si="16">AQ5*$F5</f>
        <v>0</v>
      </c>
      <c r="AS5" s="45"/>
      <c r="AT5" s="46">
        <f t="shared" ref="AT5:AT27" si="17">AS5*AR5</f>
        <v>0</v>
      </c>
      <c r="AU5" s="45"/>
      <c r="AV5" s="46">
        <f t="shared" ref="AV5:AV27" si="18">AU5*AR5</f>
        <v>0</v>
      </c>
      <c r="AW5" s="47"/>
      <c r="AX5" s="43"/>
      <c r="AY5" s="44">
        <f t="shared" ref="AY5:AY37" si="19">AX5*$F5</f>
        <v>0</v>
      </c>
      <c r="AZ5" s="45"/>
      <c r="BA5" s="46">
        <f t="shared" ref="BA5:BA27" si="20">AZ5*AY5</f>
        <v>0</v>
      </c>
      <c r="BB5" s="45"/>
      <c r="BC5" s="46">
        <f t="shared" ref="BC5:BC27" si="21">BB5*AY5</f>
        <v>0</v>
      </c>
      <c r="BD5" s="47"/>
      <c r="BE5" s="43"/>
      <c r="BF5" s="44">
        <f t="shared" ref="BF5:BF37" si="22">BE5*$F5</f>
        <v>0</v>
      </c>
      <c r="BG5" s="45"/>
      <c r="BH5" s="46">
        <f t="shared" ref="BH5:BH27" si="23">BG5*BF5</f>
        <v>0</v>
      </c>
      <c r="BI5" s="45"/>
      <c r="BJ5" s="46">
        <f t="shared" ref="BJ5:BJ25" si="24">BI5*BF5</f>
        <v>0</v>
      </c>
      <c r="BK5" s="48">
        <f t="shared" si="0"/>
        <v>50000</v>
      </c>
      <c r="BL5" s="48">
        <f>I5+P5+W5+AD5+AK5+AR5+AY5+BF5</f>
        <v>50000</v>
      </c>
      <c r="BM5" s="48">
        <f t="shared" ref="BM5:BM41" si="25">SUM(BJ5,BH5,BC5,BA5,AV5,AT5,AO5,AM5,AH5,AF5,AA5,Y5,T5,R5,M5,K5)</f>
        <v>50000</v>
      </c>
      <c r="BN5" s="23">
        <f>IF(AND(BK5=BL5,BL5=BM5,BK5=BM5),0,1)</f>
        <v>0</v>
      </c>
    </row>
    <row r="6" spans="1:66" s="23" customFormat="1">
      <c r="B6" s="2" t="s">
        <v>24</v>
      </c>
      <c r="C6" s="49" t="s">
        <v>23</v>
      </c>
      <c r="D6" s="50">
        <v>1</v>
      </c>
      <c r="E6" s="41">
        <v>125000</v>
      </c>
      <c r="F6" s="41">
        <v>125000</v>
      </c>
      <c r="G6" s="47"/>
      <c r="H6" s="43">
        <v>1</v>
      </c>
      <c r="I6" s="44">
        <f t="shared" si="1"/>
        <v>125000</v>
      </c>
      <c r="J6" s="45">
        <v>0.5</v>
      </c>
      <c r="K6" s="46">
        <f t="shared" si="2"/>
        <v>62500</v>
      </c>
      <c r="L6" s="45">
        <v>0.5</v>
      </c>
      <c r="M6" s="46">
        <f t="shared" si="3"/>
        <v>62500</v>
      </c>
      <c r="N6" s="47"/>
      <c r="O6" s="43"/>
      <c r="P6" s="44">
        <f t="shared" si="4"/>
        <v>0</v>
      </c>
      <c r="Q6" s="45"/>
      <c r="R6" s="46">
        <f t="shared" si="5"/>
        <v>0</v>
      </c>
      <c r="S6" s="45"/>
      <c r="T6" s="46">
        <f t="shared" si="6"/>
        <v>0</v>
      </c>
      <c r="U6" s="47"/>
      <c r="V6" s="43"/>
      <c r="W6" s="44">
        <f t="shared" si="7"/>
        <v>0</v>
      </c>
      <c r="X6" s="45"/>
      <c r="Y6" s="46">
        <f t="shared" si="8"/>
        <v>0</v>
      </c>
      <c r="Z6" s="45"/>
      <c r="AA6" s="46">
        <f t="shared" si="9"/>
        <v>0</v>
      </c>
      <c r="AB6" s="47"/>
      <c r="AC6" s="43"/>
      <c r="AD6" s="44">
        <f t="shared" si="10"/>
        <v>0</v>
      </c>
      <c r="AE6" s="45"/>
      <c r="AF6" s="46">
        <f t="shared" si="11"/>
        <v>0</v>
      </c>
      <c r="AG6" s="45"/>
      <c r="AH6" s="46">
        <f t="shared" si="12"/>
        <v>0</v>
      </c>
      <c r="AI6" s="47"/>
      <c r="AJ6" s="43"/>
      <c r="AK6" s="44">
        <f t="shared" si="13"/>
        <v>0</v>
      </c>
      <c r="AL6" s="45"/>
      <c r="AM6" s="46">
        <f t="shared" si="14"/>
        <v>0</v>
      </c>
      <c r="AN6" s="45"/>
      <c r="AO6" s="46">
        <f t="shared" si="15"/>
        <v>0</v>
      </c>
      <c r="AP6" s="47"/>
      <c r="AQ6" s="43"/>
      <c r="AR6" s="44">
        <f t="shared" si="16"/>
        <v>0</v>
      </c>
      <c r="AS6" s="45"/>
      <c r="AT6" s="46">
        <f t="shared" si="17"/>
        <v>0</v>
      </c>
      <c r="AU6" s="45"/>
      <c r="AV6" s="46">
        <f t="shared" si="18"/>
        <v>0</v>
      </c>
      <c r="AW6" s="47"/>
      <c r="AX6" s="43"/>
      <c r="AY6" s="44">
        <f t="shared" si="19"/>
        <v>0</v>
      </c>
      <c r="AZ6" s="45"/>
      <c r="BA6" s="46">
        <f t="shared" si="20"/>
        <v>0</v>
      </c>
      <c r="BB6" s="45"/>
      <c r="BC6" s="46">
        <f t="shared" si="21"/>
        <v>0</v>
      </c>
      <c r="BD6" s="47"/>
      <c r="BE6" s="43"/>
      <c r="BF6" s="44">
        <f t="shared" si="22"/>
        <v>0</v>
      </c>
      <c r="BG6" s="45"/>
      <c r="BH6" s="46">
        <f t="shared" si="23"/>
        <v>0</v>
      </c>
      <c r="BI6" s="45"/>
      <c r="BJ6" s="46">
        <f t="shared" si="24"/>
        <v>0</v>
      </c>
      <c r="BK6" s="48">
        <f t="shared" si="0"/>
        <v>125000</v>
      </c>
      <c r="BL6" s="48">
        <f>I6+P6+W6+AD6+AK6+AR6+AY6+BF6</f>
        <v>125000</v>
      </c>
      <c r="BM6" s="48">
        <f t="shared" si="25"/>
        <v>125000</v>
      </c>
      <c r="BN6" s="23">
        <f t="shared" ref="BN6:BN41" si="26">IF(AND(BK6=BL6,BL6=BM6,BK6=BM6),0,1)</f>
        <v>0</v>
      </c>
    </row>
    <row r="7" spans="1:66" s="23" customFormat="1">
      <c r="B7" s="51" t="s">
        <v>25</v>
      </c>
      <c r="C7" s="49" t="s">
        <v>23</v>
      </c>
      <c r="D7" s="50">
        <v>1</v>
      </c>
      <c r="E7" s="41">
        <v>30000</v>
      </c>
      <c r="F7" s="41">
        <v>30000</v>
      </c>
      <c r="G7" s="47"/>
      <c r="H7" s="43">
        <v>1</v>
      </c>
      <c r="I7" s="44">
        <f t="shared" si="1"/>
        <v>30000</v>
      </c>
      <c r="J7" s="45">
        <v>0.5</v>
      </c>
      <c r="K7" s="46">
        <f t="shared" si="2"/>
        <v>15000</v>
      </c>
      <c r="L7" s="45">
        <v>0.5</v>
      </c>
      <c r="M7" s="46">
        <f t="shared" si="3"/>
        <v>15000</v>
      </c>
      <c r="N7" s="47"/>
      <c r="O7" s="43"/>
      <c r="P7" s="44">
        <f t="shared" si="4"/>
        <v>0</v>
      </c>
      <c r="Q7" s="45"/>
      <c r="R7" s="46">
        <f t="shared" si="5"/>
        <v>0</v>
      </c>
      <c r="S7" s="45"/>
      <c r="T7" s="46">
        <f t="shared" si="6"/>
        <v>0</v>
      </c>
      <c r="U7" s="47"/>
      <c r="V7" s="43"/>
      <c r="W7" s="44">
        <f t="shared" si="7"/>
        <v>0</v>
      </c>
      <c r="X7" s="45"/>
      <c r="Y7" s="46">
        <f t="shared" si="8"/>
        <v>0</v>
      </c>
      <c r="Z7" s="45"/>
      <c r="AA7" s="46">
        <f t="shared" si="9"/>
        <v>0</v>
      </c>
      <c r="AB7" s="47"/>
      <c r="AC7" s="43"/>
      <c r="AD7" s="44">
        <f t="shared" si="10"/>
        <v>0</v>
      </c>
      <c r="AE7" s="45"/>
      <c r="AF7" s="46">
        <f t="shared" si="11"/>
        <v>0</v>
      </c>
      <c r="AG7" s="45"/>
      <c r="AH7" s="46">
        <f t="shared" si="12"/>
        <v>0</v>
      </c>
      <c r="AI7" s="47"/>
      <c r="AJ7" s="43"/>
      <c r="AK7" s="44">
        <f t="shared" si="13"/>
        <v>0</v>
      </c>
      <c r="AL7" s="45"/>
      <c r="AM7" s="46">
        <f t="shared" si="14"/>
        <v>0</v>
      </c>
      <c r="AN7" s="45"/>
      <c r="AO7" s="46">
        <f t="shared" si="15"/>
        <v>0</v>
      </c>
      <c r="AP7" s="47"/>
      <c r="AQ7" s="43"/>
      <c r="AR7" s="44">
        <f t="shared" si="16"/>
        <v>0</v>
      </c>
      <c r="AS7" s="45"/>
      <c r="AT7" s="46">
        <f t="shared" si="17"/>
        <v>0</v>
      </c>
      <c r="AU7" s="45"/>
      <c r="AV7" s="46">
        <f t="shared" si="18"/>
        <v>0</v>
      </c>
      <c r="AW7" s="47"/>
      <c r="AX7" s="43"/>
      <c r="AY7" s="44">
        <f t="shared" si="19"/>
        <v>0</v>
      </c>
      <c r="AZ7" s="45"/>
      <c r="BA7" s="46">
        <f t="shared" si="20"/>
        <v>0</v>
      </c>
      <c r="BB7" s="45"/>
      <c r="BC7" s="46">
        <f t="shared" si="21"/>
        <v>0</v>
      </c>
      <c r="BD7" s="47"/>
      <c r="BE7" s="43"/>
      <c r="BF7" s="44">
        <f t="shared" si="22"/>
        <v>0</v>
      </c>
      <c r="BG7" s="45"/>
      <c r="BH7" s="46">
        <f t="shared" si="23"/>
        <v>0</v>
      </c>
      <c r="BI7" s="45"/>
      <c r="BJ7" s="46">
        <f t="shared" si="24"/>
        <v>0</v>
      </c>
      <c r="BK7" s="48">
        <f t="shared" si="0"/>
        <v>30000</v>
      </c>
      <c r="BL7" s="48">
        <f>I7+P7+W7+AD7+AK7+AR7+AY7+BF7</f>
        <v>30000</v>
      </c>
      <c r="BM7" s="48">
        <f t="shared" si="25"/>
        <v>30000</v>
      </c>
      <c r="BN7" s="23">
        <f t="shared" si="26"/>
        <v>0</v>
      </c>
    </row>
    <row r="8" spans="1:66" s="23" customFormat="1">
      <c r="B8" s="2"/>
      <c r="C8" s="52"/>
      <c r="D8" s="50"/>
      <c r="E8" s="41"/>
      <c r="F8" s="41"/>
      <c r="G8" s="47"/>
      <c r="H8" s="43"/>
      <c r="I8" s="44">
        <f t="shared" si="1"/>
        <v>0</v>
      </c>
      <c r="J8" s="45"/>
      <c r="K8" s="46">
        <f t="shared" si="2"/>
        <v>0</v>
      </c>
      <c r="L8" s="45"/>
      <c r="M8" s="46">
        <f t="shared" si="3"/>
        <v>0</v>
      </c>
      <c r="N8" s="47"/>
      <c r="O8" s="43"/>
      <c r="P8" s="44">
        <f t="shared" si="4"/>
        <v>0</v>
      </c>
      <c r="Q8" s="45"/>
      <c r="R8" s="46">
        <f t="shared" si="5"/>
        <v>0</v>
      </c>
      <c r="S8" s="45"/>
      <c r="T8" s="46">
        <f t="shared" si="6"/>
        <v>0</v>
      </c>
      <c r="U8" s="47"/>
      <c r="V8" s="43"/>
      <c r="W8" s="44">
        <f t="shared" si="7"/>
        <v>0</v>
      </c>
      <c r="X8" s="45"/>
      <c r="Y8" s="46">
        <f t="shared" si="8"/>
        <v>0</v>
      </c>
      <c r="Z8" s="45"/>
      <c r="AA8" s="46">
        <f t="shared" si="9"/>
        <v>0</v>
      </c>
      <c r="AB8" s="47"/>
      <c r="AC8" s="43"/>
      <c r="AD8" s="44">
        <f t="shared" si="10"/>
        <v>0</v>
      </c>
      <c r="AE8" s="45"/>
      <c r="AF8" s="46">
        <f t="shared" si="11"/>
        <v>0</v>
      </c>
      <c r="AG8" s="45"/>
      <c r="AH8" s="46">
        <f t="shared" si="12"/>
        <v>0</v>
      </c>
      <c r="AI8" s="47"/>
      <c r="AJ8" s="43"/>
      <c r="AK8" s="44">
        <f t="shared" si="13"/>
        <v>0</v>
      </c>
      <c r="AL8" s="45"/>
      <c r="AM8" s="46">
        <f t="shared" si="14"/>
        <v>0</v>
      </c>
      <c r="AN8" s="45"/>
      <c r="AO8" s="46">
        <f t="shared" si="15"/>
        <v>0</v>
      </c>
      <c r="AP8" s="47"/>
      <c r="AQ8" s="43"/>
      <c r="AR8" s="44">
        <f t="shared" si="16"/>
        <v>0</v>
      </c>
      <c r="AS8" s="45"/>
      <c r="AT8" s="46">
        <f t="shared" si="17"/>
        <v>0</v>
      </c>
      <c r="AU8" s="45"/>
      <c r="AV8" s="46">
        <f t="shared" si="18"/>
        <v>0</v>
      </c>
      <c r="AW8" s="47"/>
      <c r="AX8" s="43"/>
      <c r="AY8" s="44">
        <f t="shared" si="19"/>
        <v>0</v>
      </c>
      <c r="AZ8" s="45"/>
      <c r="BA8" s="46">
        <f t="shared" si="20"/>
        <v>0</v>
      </c>
      <c r="BB8" s="45"/>
      <c r="BC8" s="46">
        <f t="shared" si="21"/>
        <v>0</v>
      </c>
      <c r="BD8" s="47"/>
      <c r="BE8" s="43"/>
      <c r="BF8" s="44">
        <f t="shared" si="22"/>
        <v>0</v>
      </c>
      <c r="BG8" s="45"/>
      <c r="BH8" s="46">
        <f t="shared" si="23"/>
        <v>0</v>
      </c>
      <c r="BI8" s="45"/>
      <c r="BJ8" s="46">
        <f t="shared" si="24"/>
        <v>0</v>
      </c>
      <c r="BK8" s="48">
        <f t="shared" si="0"/>
        <v>0</v>
      </c>
      <c r="BL8" s="48">
        <f>I8+P8+W8+AD8+AK8+AR8+AY8+BF8</f>
        <v>0</v>
      </c>
      <c r="BM8" s="48">
        <f t="shared" si="25"/>
        <v>0</v>
      </c>
      <c r="BN8" s="23">
        <f t="shared" si="26"/>
        <v>0</v>
      </c>
    </row>
    <row r="9" spans="1:66">
      <c r="A9" s="1" t="s">
        <v>26</v>
      </c>
      <c r="C9" s="52"/>
      <c r="D9" s="53"/>
      <c r="E9" s="41"/>
      <c r="F9" s="41">
        <v>0</v>
      </c>
      <c r="G9" s="47"/>
      <c r="H9" s="43"/>
      <c r="I9" s="44">
        <f t="shared" si="1"/>
        <v>0</v>
      </c>
      <c r="J9" s="45"/>
      <c r="K9" s="46">
        <f t="shared" si="2"/>
        <v>0</v>
      </c>
      <c r="L9" s="45"/>
      <c r="M9" s="46">
        <f t="shared" si="3"/>
        <v>0</v>
      </c>
      <c r="N9" s="47"/>
      <c r="O9" s="43"/>
      <c r="P9" s="44">
        <f t="shared" si="4"/>
        <v>0</v>
      </c>
      <c r="Q9" s="45"/>
      <c r="R9" s="46">
        <f t="shared" si="5"/>
        <v>0</v>
      </c>
      <c r="S9" s="45"/>
      <c r="T9" s="46">
        <f t="shared" si="6"/>
        <v>0</v>
      </c>
      <c r="U9" s="47"/>
      <c r="V9" s="43"/>
      <c r="W9" s="44">
        <f t="shared" si="7"/>
        <v>0</v>
      </c>
      <c r="X9" s="45"/>
      <c r="Y9" s="46">
        <f t="shared" si="8"/>
        <v>0</v>
      </c>
      <c r="Z9" s="45"/>
      <c r="AA9" s="46">
        <f t="shared" si="9"/>
        <v>0</v>
      </c>
      <c r="AB9" s="47"/>
      <c r="AC9" s="43"/>
      <c r="AD9" s="44">
        <f t="shared" si="10"/>
        <v>0</v>
      </c>
      <c r="AE9" s="45"/>
      <c r="AF9" s="46">
        <f t="shared" si="11"/>
        <v>0</v>
      </c>
      <c r="AG9" s="45"/>
      <c r="AH9" s="46">
        <f t="shared" si="12"/>
        <v>0</v>
      </c>
      <c r="AI9" s="47"/>
      <c r="AJ9" s="43"/>
      <c r="AK9" s="44">
        <f t="shared" si="13"/>
        <v>0</v>
      </c>
      <c r="AL9" s="45"/>
      <c r="AM9" s="46">
        <f t="shared" si="14"/>
        <v>0</v>
      </c>
      <c r="AN9" s="45"/>
      <c r="AO9" s="46">
        <f t="shared" si="15"/>
        <v>0</v>
      </c>
      <c r="AP9" s="47"/>
      <c r="AQ9" s="43"/>
      <c r="AR9" s="44">
        <f t="shared" si="16"/>
        <v>0</v>
      </c>
      <c r="AS9" s="45"/>
      <c r="AT9" s="46">
        <f t="shared" si="17"/>
        <v>0</v>
      </c>
      <c r="AU9" s="45"/>
      <c r="AV9" s="46">
        <f t="shared" si="18"/>
        <v>0</v>
      </c>
      <c r="AW9" s="47"/>
      <c r="AX9" s="43"/>
      <c r="AY9" s="44">
        <f t="shared" si="19"/>
        <v>0</v>
      </c>
      <c r="AZ9" s="45"/>
      <c r="BA9" s="46">
        <f t="shared" si="20"/>
        <v>0</v>
      </c>
      <c r="BB9" s="45"/>
      <c r="BC9" s="46">
        <f t="shared" si="21"/>
        <v>0</v>
      </c>
      <c r="BD9" s="47"/>
      <c r="BE9" s="43"/>
      <c r="BF9" s="44">
        <f t="shared" si="22"/>
        <v>0</v>
      </c>
      <c r="BG9" s="45"/>
      <c r="BH9" s="46">
        <f t="shared" si="23"/>
        <v>0</v>
      </c>
      <c r="BI9" s="45"/>
      <c r="BJ9" s="46">
        <f t="shared" si="24"/>
        <v>0</v>
      </c>
      <c r="BK9" s="48">
        <f t="shared" si="0"/>
        <v>0</v>
      </c>
      <c r="BL9" s="48">
        <f>I9+P9+W9+AD9+AK9+AR9+AY9+BF9</f>
        <v>0</v>
      </c>
      <c r="BM9" s="48">
        <f t="shared" si="25"/>
        <v>0</v>
      </c>
      <c r="BN9" s="23">
        <f t="shared" si="26"/>
        <v>0</v>
      </c>
    </row>
    <row r="10" spans="1:66">
      <c r="A10" s="2"/>
      <c r="B10" s="2" t="s">
        <v>27</v>
      </c>
      <c r="C10" s="49" t="s">
        <v>23</v>
      </c>
      <c r="D10" s="53">
        <v>1</v>
      </c>
      <c r="E10" s="41">
        <v>150000</v>
      </c>
      <c r="F10" s="41">
        <v>150000</v>
      </c>
      <c r="G10" s="47"/>
      <c r="H10" s="43">
        <v>0.125</v>
      </c>
      <c r="I10" s="44">
        <f t="shared" si="1"/>
        <v>18750</v>
      </c>
      <c r="J10" s="45">
        <v>0.5</v>
      </c>
      <c r="K10" s="46">
        <f t="shared" si="2"/>
        <v>9375</v>
      </c>
      <c r="L10" s="45">
        <v>0.5</v>
      </c>
      <c r="M10" s="46">
        <f t="shared" si="3"/>
        <v>9375</v>
      </c>
      <c r="N10" s="47"/>
      <c r="O10" s="43">
        <v>0.125</v>
      </c>
      <c r="P10" s="44">
        <f t="shared" si="4"/>
        <v>18750</v>
      </c>
      <c r="Q10" s="45">
        <v>0.5</v>
      </c>
      <c r="R10" s="46">
        <f t="shared" si="5"/>
        <v>9375</v>
      </c>
      <c r="S10" s="45">
        <v>0.5</v>
      </c>
      <c r="T10" s="46">
        <f t="shared" si="6"/>
        <v>9375</v>
      </c>
      <c r="U10" s="47"/>
      <c r="V10" s="43">
        <v>0.125</v>
      </c>
      <c r="W10" s="44">
        <f t="shared" si="7"/>
        <v>18750</v>
      </c>
      <c r="X10" s="45">
        <v>0.5</v>
      </c>
      <c r="Y10" s="46">
        <f t="shared" si="8"/>
        <v>9375</v>
      </c>
      <c r="Z10" s="45">
        <v>0.5</v>
      </c>
      <c r="AA10" s="46">
        <f t="shared" si="9"/>
        <v>9375</v>
      </c>
      <c r="AB10" s="47"/>
      <c r="AC10" s="43">
        <v>0.125</v>
      </c>
      <c r="AD10" s="44">
        <f t="shared" si="10"/>
        <v>18750</v>
      </c>
      <c r="AE10" s="45">
        <v>0.5</v>
      </c>
      <c r="AF10" s="46">
        <f t="shared" si="11"/>
        <v>9375</v>
      </c>
      <c r="AG10" s="45">
        <v>0.5</v>
      </c>
      <c r="AH10" s="46">
        <f t="shared" si="12"/>
        <v>9375</v>
      </c>
      <c r="AI10" s="47"/>
      <c r="AJ10" s="43">
        <v>0.125</v>
      </c>
      <c r="AK10" s="44">
        <f t="shared" si="13"/>
        <v>18750</v>
      </c>
      <c r="AL10" s="45">
        <v>0.5</v>
      </c>
      <c r="AM10" s="46">
        <f t="shared" si="14"/>
        <v>9375</v>
      </c>
      <c r="AN10" s="45">
        <v>0.5</v>
      </c>
      <c r="AO10" s="46">
        <f t="shared" si="15"/>
        <v>9375</v>
      </c>
      <c r="AP10" s="47"/>
      <c r="AQ10" s="43">
        <v>0.125</v>
      </c>
      <c r="AR10" s="44">
        <f t="shared" si="16"/>
        <v>18750</v>
      </c>
      <c r="AS10" s="45">
        <v>0.5</v>
      </c>
      <c r="AT10" s="46">
        <f t="shared" si="17"/>
        <v>9375</v>
      </c>
      <c r="AU10" s="45">
        <v>0.5</v>
      </c>
      <c r="AV10" s="46">
        <f t="shared" si="18"/>
        <v>9375</v>
      </c>
      <c r="AW10" s="47"/>
      <c r="AX10" s="43">
        <v>0.125</v>
      </c>
      <c r="AY10" s="44">
        <f t="shared" si="19"/>
        <v>18750</v>
      </c>
      <c r="AZ10" s="45">
        <v>0.5</v>
      </c>
      <c r="BA10" s="46">
        <f t="shared" si="20"/>
        <v>9375</v>
      </c>
      <c r="BB10" s="45">
        <v>0.5</v>
      </c>
      <c r="BC10" s="46">
        <f t="shared" si="21"/>
        <v>9375</v>
      </c>
      <c r="BD10" s="47"/>
      <c r="BE10" s="43">
        <v>0.125</v>
      </c>
      <c r="BF10" s="44">
        <f t="shared" si="22"/>
        <v>18750</v>
      </c>
      <c r="BG10" s="45">
        <v>0.5</v>
      </c>
      <c r="BH10" s="46">
        <f t="shared" si="23"/>
        <v>9375</v>
      </c>
      <c r="BI10" s="45">
        <v>0.5</v>
      </c>
      <c r="BJ10" s="46">
        <f t="shared" si="24"/>
        <v>9375</v>
      </c>
      <c r="BK10" s="48">
        <f t="shared" si="0"/>
        <v>150000</v>
      </c>
      <c r="BL10" s="48">
        <f>I10+P10+W10+AD10+AK10+AR10+AY10+BF10</f>
        <v>150000</v>
      </c>
      <c r="BM10" s="48">
        <f t="shared" si="25"/>
        <v>150000</v>
      </c>
      <c r="BN10" s="23">
        <f t="shared" si="26"/>
        <v>0</v>
      </c>
    </row>
    <row r="11" spans="1:66">
      <c r="B11" s="54" t="s">
        <v>28</v>
      </c>
      <c r="C11" s="49" t="s">
        <v>23</v>
      </c>
      <c r="D11" s="53">
        <v>1</v>
      </c>
      <c r="E11" s="41">
        <v>150000</v>
      </c>
      <c r="F11" s="41">
        <v>150000</v>
      </c>
      <c r="G11" s="47"/>
      <c r="H11" s="43"/>
      <c r="I11" s="44">
        <f t="shared" si="1"/>
        <v>0</v>
      </c>
      <c r="J11" s="45"/>
      <c r="K11" s="46">
        <f t="shared" si="2"/>
        <v>0</v>
      </c>
      <c r="L11" s="45"/>
      <c r="M11" s="46">
        <f t="shared" si="3"/>
        <v>0</v>
      </c>
      <c r="N11" s="47"/>
      <c r="O11" s="43"/>
      <c r="P11" s="44">
        <f t="shared" si="4"/>
        <v>0</v>
      </c>
      <c r="Q11" s="45"/>
      <c r="R11" s="46">
        <f t="shared" si="5"/>
        <v>0</v>
      </c>
      <c r="S11" s="45"/>
      <c r="T11" s="46">
        <f t="shared" si="6"/>
        <v>0</v>
      </c>
      <c r="U11" s="47"/>
      <c r="V11" s="43"/>
      <c r="W11" s="44">
        <f t="shared" si="7"/>
        <v>0</v>
      </c>
      <c r="X11" s="45"/>
      <c r="Y11" s="46">
        <f t="shared" si="8"/>
        <v>0</v>
      </c>
      <c r="Z11" s="45"/>
      <c r="AA11" s="46">
        <f t="shared" si="9"/>
        <v>0</v>
      </c>
      <c r="AB11" s="47"/>
      <c r="AC11" s="43">
        <v>0.05</v>
      </c>
      <c r="AD11" s="44">
        <f t="shared" si="10"/>
        <v>7500</v>
      </c>
      <c r="AE11" s="45">
        <v>0.5</v>
      </c>
      <c r="AF11" s="46">
        <f t="shared" si="11"/>
        <v>3750</v>
      </c>
      <c r="AG11" s="45">
        <v>0.5</v>
      </c>
      <c r="AH11" s="46">
        <f t="shared" si="12"/>
        <v>3750</v>
      </c>
      <c r="AI11" s="47"/>
      <c r="AJ11" s="43">
        <v>0.95</v>
      </c>
      <c r="AK11" s="44">
        <f t="shared" si="13"/>
        <v>142500</v>
      </c>
      <c r="AL11" s="45">
        <v>0.5</v>
      </c>
      <c r="AM11" s="46">
        <f t="shared" si="14"/>
        <v>71250</v>
      </c>
      <c r="AN11" s="45">
        <v>0.5</v>
      </c>
      <c r="AO11" s="46">
        <f t="shared" si="15"/>
        <v>71250</v>
      </c>
      <c r="AP11" s="47"/>
      <c r="AQ11" s="43"/>
      <c r="AR11" s="44">
        <f t="shared" si="16"/>
        <v>0</v>
      </c>
      <c r="AS11" s="45"/>
      <c r="AT11" s="46">
        <f t="shared" si="17"/>
        <v>0</v>
      </c>
      <c r="AU11" s="45"/>
      <c r="AV11" s="46">
        <f t="shared" si="18"/>
        <v>0</v>
      </c>
      <c r="AW11" s="47"/>
      <c r="AX11" s="43"/>
      <c r="AY11" s="44">
        <f t="shared" si="19"/>
        <v>0</v>
      </c>
      <c r="AZ11" s="45"/>
      <c r="BA11" s="46">
        <f t="shared" si="20"/>
        <v>0</v>
      </c>
      <c r="BB11" s="45"/>
      <c r="BC11" s="46">
        <f t="shared" si="21"/>
        <v>0</v>
      </c>
      <c r="BD11" s="47"/>
      <c r="BE11" s="43"/>
      <c r="BF11" s="44">
        <f t="shared" si="22"/>
        <v>0</v>
      </c>
      <c r="BG11" s="45"/>
      <c r="BH11" s="46">
        <f t="shared" si="23"/>
        <v>0</v>
      </c>
      <c r="BI11" s="45"/>
      <c r="BJ11" s="46">
        <f t="shared" si="24"/>
        <v>0</v>
      </c>
      <c r="BK11" s="48">
        <f t="shared" si="0"/>
        <v>150000</v>
      </c>
      <c r="BL11" s="48">
        <f>I11+P11+W11+AD11+AK11+AR11+AY11+BF11</f>
        <v>150000</v>
      </c>
      <c r="BM11" s="48">
        <f t="shared" si="25"/>
        <v>150000</v>
      </c>
      <c r="BN11" s="23">
        <f t="shared" si="26"/>
        <v>0</v>
      </c>
    </row>
    <row r="12" spans="1:66">
      <c r="B12" s="55" t="s">
        <v>29</v>
      </c>
      <c r="C12" s="49" t="s">
        <v>23</v>
      </c>
      <c r="D12" s="53">
        <v>1</v>
      </c>
      <c r="E12" s="41">
        <v>100000</v>
      </c>
      <c r="F12" s="41">
        <v>100000</v>
      </c>
      <c r="G12" s="47"/>
      <c r="H12" s="43"/>
      <c r="I12" s="44">
        <f t="shared" si="1"/>
        <v>0</v>
      </c>
      <c r="J12" s="45"/>
      <c r="K12" s="46">
        <f t="shared" si="2"/>
        <v>0</v>
      </c>
      <c r="L12" s="45"/>
      <c r="M12" s="46">
        <f t="shared" si="3"/>
        <v>0</v>
      </c>
      <c r="N12" s="47"/>
      <c r="O12" s="43"/>
      <c r="P12" s="44">
        <f t="shared" si="4"/>
        <v>0</v>
      </c>
      <c r="Q12" s="45"/>
      <c r="R12" s="46">
        <f t="shared" si="5"/>
        <v>0</v>
      </c>
      <c r="S12" s="45"/>
      <c r="T12" s="46">
        <f t="shared" si="6"/>
        <v>0</v>
      </c>
      <c r="U12" s="47"/>
      <c r="V12" s="43"/>
      <c r="W12" s="44">
        <f t="shared" si="7"/>
        <v>0</v>
      </c>
      <c r="X12" s="45"/>
      <c r="Y12" s="46">
        <f t="shared" si="8"/>
        <v>0</v>
      </c>
      <c r="Z12" s="45"/>
      <c r="AA12" s="46">
        <f t="shared" si="9"/>
        <v>0</v>
      </c>
      <c r="AB12" s="47"/>
      <c r="AC12" s="43"/>
      <c r="AD12" s="44">
        <f t="shared" si="10"/>
        <v>0</v>
      </c>
      <c r="AE12" s="45"/>
      <c r="AF12" s="46">
        <f t="shared" si="11"/>
        <v>0</v>
      </c>
      <c r="AG12" s="45"/>
      <c r="AH12" s="46">
        <f t="shared" si="12"/>
        <v>0</v>
      </c>
      <c r="AI12" s="47"/>
      <c r="AJ12" s="43"/>
      <c r="AK12" s="44">
        <f t="shared" si="13"/>
        <v>0</v>
      </c>
      <c r="AL12" s="45"/>
      <c r="AM12" s="46">
        <f t="shared" si="14"/>
        <v>0</v>
      </c>
      <c r="AN12" s="45"/>
      <c r="AO12" s="46">
        <f t="shared" si="15"/>
        <v>0</v>
      </c>
      <c r="AP12" s="47"/>
      <c r="AQ12" s="43">
        <v>1</v>
      </c>
      <c r="AR12" s="44">
        <f t="shared" si="16"/>
        <v>100000</v>
      </c>
      <c r="AS12" s="45">
        <v>0.5</v>
      </c>
      <c r="AT12" s="46">
        <f t="shared" si="17"/>
        <v>50000</v>
      </c>
      <c r="AU12" s="45">
        <v>0.5</v>
      </c>
      <c r="AV12" s="46">
        <f t="shared" si="18"/>
        <v>50000</v>
      </c>
      <c r="AW12" s="47"/>
      <c r="AX12" s="43"/>
      <c r="AY12" s="44">
        <f t="shared" si="19"/>
        <v>0</v>
      </c>
      <c r="AZ12" s="45"/>
      <c r="BA12" s="46">
        <f t="shared" si="20"/>
        <v>0</v>
      </c>
      <c r="BB12" s="45"/>
      <c r="BC12" s="46">
        <f t="shared" si="21"/>
        <v>0</v>
      </c>
      <c r="BD12" s="47"/>
      <c r="BE12" s="43"/>
      <c r="BF12" s="44">
        <f t="shared" si="22"/>
        <v>0</v>
      </c>
      <c r="BG12" s="45"/>
      <c r="BH12" s="46">
        <f t="shared" si="23"/>
        <v>0</v>
      </c>
      <c r="BI12" s="45"/>
      <c r="BJ12" s="46">
        <f t="shared" si="24"/>
        <v>0</v>
      </c>
      <c r="BK12" s="48">
        <f t="shared" si="0"/>
        <v>100000</v>
      </c>
      <c r="BL12" s="48">
        <f>I12+P12+W12+AD12+AK12+AR12+AY12+BF12</f>
        <v>100000</v>
      </c>
      <c r="BM12" s="48">
        <f t="shared" si="25"/>
        <v>100000</v>
      </c>
      <c r="BN12" s="23">
        <f t="shared" si="26"/>
        <v>0</v>
      </c>
    </row>
    <row r="13" spans="1:66">
      <c r="A13" s="2"/>
      <c r="B13" s="2" t="s">
        <v>30</v>
      </c>
      <c r="C13" s="49" t="s">
        <v>31</v>
      </c>
      <c r="D13" s="53">
        <v>550000</v>
      </c>
      <c r="E13" s="56">
        <v>0.25</v>
      </c>
      <c r="F13" s="41">
        <v>137500</v>
      </c>
      <c r="G13" s="47"/>
      <c r="H13" s="43"/>
      <c r="I13" s="44">
        <f t="shared" si="1"/>
        <v>0</v>
      </c>
      <c r="J13" s="45"/>
      <c r="K13" s="46">
        <f t="shared" si="2"/>
        <v>0</v>
      </c>
      <c r="L13" s="45"/>
      <c r="M13" s="46">
        <f t="shared" si="3"/>
        <v>0</v>
      </c>
      <c r="N13" s="47"/>
      <c r="O13" s="43">
        <v>1</v>
      </c>
      <c r="P13" s="44">
        <f t="shared" si="4"/>
        <v>137500</v>
      </c>
      <c r="Q13" s="45">
        <v>0.5</v>
      </c>
      <c r="R13" s="46">
        <f t="shared" si="5"/>
        <v>68750</v>
      </c>
      <c r="S13" s="45">
        <v>0.5</v>
      </c>
      <c r="T13" s="46">
        <f t="shared" si="6"/>
        <v>68750</v>
      </c>
      <c r="U13" s="47"/>
      <c r="V13" s="43"/>
      <c r="W13" s="44">
        <f t="shared" si="7"/>
        <v>0</v>
      </c>
      <c r="X13" s="45"/>
      <c r="Y13" s="46">
        <f t="shared" si="8"/>
        <v>0</v>
      </c>
      <c r="Z13" s="45"/>
      <c r="AA13" s="46">
        <f t="shared" si="9"/>
        <v>0</v>
      </c>
      <c r="AB13" s="47"/>
      <c r="AC13" s="43"/>
      <c r="AD13" s="44">
        <f t="shared" si="10"/>
        <v>0</v>
      </c>
      <c r="AE13" s="45"/>
      <c r="AF13" s="46">
        <f t="shared" si="11"/>
        <v>0</v>
      </c>
      <c r="AG13" s="45"/>
      <c r="AH13" s="46">
        <f t="shared" si="12"/>
        <v>0</v>
      </c>
      <c r="AI13" s="47"/>
      <c r="AJ13" s="43"/>
      <c r="AK13" s="44">
        <f t="shared" si="13"/>
        <v>0</v>
      </c>
      <c r="AL13" s="45"/>
      <c r="AM13" s="46">
        <f t="shared" si="14"/>
        <v>0</v>
      </c>
      <c r="AN13" s="45"/>
      <c r="AO13" s="46">
        <f t="shared" si="15"/>
        <v>0</v>
      </c>
      <c r="AP13" s="47"/>
      <c r="AQ13" s="43"/>
      <c r="AR13" s="44">
        <f t="shared" si="16"/>
        <v>0</v>
      </c>
      <c r="AS13" s="45"/>
      <c r="AT13" s="46">
        <f t="shared" si="17"/>
        <v>0</v>
      </c>
      <c r="AU13" s="45"/>
      <c r="AV13" s="46">
        <f t="shared" si="18"/>
        <v>0</v>
      </c>
      <c r="AW13" s="47"/>
      <c r="AX13" s="43"/>
      <c r="AY13" s="44">
        <f t="shared" si="19"/>
        <v>0</v>
      </c>
      <c r="AZ13" s="45"/>
      <c r="BA13" s="46">
        <f t="shared" si="20"/>
        <v>0</v>
      </c>
      <c r="BB13" s="45"/>
      <c r="BC13" s="46">
        <f t="shared" si="21"/>
        <v>0</v>
      </c>
      <c r="BD13" s="47"/>
      <c r="BE13" s="43"/>
      <c r="BF13" s="44">
        <f t="shared" si="22"/>
        <v>0</v>
      </c>
      <c r="BG13" s="45"/>
      <c r="BH13" s="46">
        <f t="shared" si="23"/>
        <v>0</v>
      </c>
      <c r="BI13" s="45"/>
      <c r="BJ13" s="46">
        <f t="shared" si="24"/>
        <v>0</v>
      </c>
      <c r="BK13" s="48">
        <f t="shared" si="0"/>
        <v>137500</v>
      </c>
      <c r="BL13" s="48">
        <f>I13+P13+W13+AD13+AK13+AR13+AY13+BF13</f>
        <v>137500</v>
      </c>
      <c r="BM13" s="48">
        <f t="shared" si="25"/>
        <v>137500</v>
      </c>
      <c r="BN13" s="23">
        <f t="shared" si="26"/>
        <v>0</v>
      </c>
    </row>
    <row r="14" spans="1:66">
      <c r="B14" s="51"/>
      <c r="C14" s="49"/>
      <c r="D14" s="53"/>
      <c r="E14" s="57"/>
      <c r="F14" s="41">
        <v>0</v>
      </c>
      <c r="G14" s="47"/>
      <c r="H14" s="43"/>
      <c r="I14" s="44">
        <f t="shared" si="1"/>
        <v>0</v>
      </c>
      <c r="J14" s="45"/>
      <c r="K14" s="46">
        <f t="shared" si="2"/>
        <v>0</v>
      </c>
      <c r="L14" s="45"/>
      <c r="M14" s="46">
        <f t="shared" si="3"/>
        <v>0</v>
      </c>
      <c r="N14" s="47"/>
      <c r="O14" s="43"/>
      <c r="P14" s="44">
        <f t="shared" si="4"/>
        <v>0</v>
      </c>
      <c r="Q14" s="45"/>
      <c r="R14" s="46">
        <f t="shared" si="5"/>
        <v>0</v>
      </c>
      <c r="S14" s="45"/>
      <c r="T14" s="46">
        <f t="shared" si="6"/>
        <v>0</v>
      </c>
      <c r="U14" s="47"/>
      <c r="V14" s="43"/>
      <c r="W14" s="44">
        <f t="shared" si="7"/>
        <v>0</v>
      </c>
      <c r="X14" s="45"/>
      <c r="Y14" s="46">
        <f t="shared" si="8"/>
        <v>0</v>
      </c>
      <c r="Z14" s="45"/>
      <c r="AA14" s="46">
        <f t="shared" si="9"/>
        <v>0</v>
      </c>
      <c r="AB14" s="47"/>
      <c r="AC14" s="43"/>
      <c r="AD14" s="44">
        <f t="shared" si="10"/>
        <v>0</v>
      </c>
      <c r="AE14" s="45"/>
      <c r="AF14" s="46">
        <f t="shared" si="11"/>
        <v>0</v>
      </c>
      <c r="AG14" s="45"/>
      <c r="AH14" s="46">
        <f t="shared" si="12"/>
        <v>0</v>
      </c>
      <c r="AI14" s="47"/>
      <c r="AJ14" s="43"/>
      <c r="AK14" s="44">
        <f t="shared" si="13"/>
        <v>0</v>
      </c>
      <c r="AL14" s="45"/>
      <c r="AM14" s="46">
        <f t="shared" si="14"/>
        <v>0</v>
      </c>
      <c r="AN14" s="45"/>
      <c r="AO14" s="46">
        <f t="shared" si="15"/>
        <v>0</v>
      </c>
      <c r="AP14" s="47"/>
      <c r="AQ14" s="43"/>
      <c r="AR14" s="44">
        <f t="shared" si="16"/>
        <v>0</v>
      </c>
      <c r="AS14" s="45"/>
      <c r="AT14" s="46">
        <f t="shared" si="17"/>
        <v>0</v>
      </c>
      <c r="AU14" s="45"/>
      <c r="AV14" s="46">
        <f t="shared" si="18"/>
        <v>0</v>
      </c>
      <c r="AW14" s="47"/>
      <c r="AX14" s="43"/>
      <c r="AY14" s="44">
        <f t="shared" si="19"/>
        <v>0</v>
      </c>
      <c r="AZ14" s="45"/>
      <c r="BA14" s="46">
        <f t="shared" si="20"/>
        <v>0</v>
      </c>
      <c r="BB14" s="45"/>
      <c r="BC14" s="46">
        <f t="shared" si="21"/>
        <v>0</v>
      </c>
      <c r="BD14" s="47"/>
      <c r="BE14" s="43"/>
      <c r="BF14" s="44">
        <f t="shared" si="22"/>
        <v>0</v>
      </c>
      <c r="BG14" s="45"/>
      <c r="BH14" s="46">
        <f t="shared" si="23"/>
        <v>0</v>
      </c>
      <c r="BI14" s="45"/>
      <c r="BJ14" s="46">
        <f t="shared" si="24"/>
        <v>0</v>
      </c>
      <c r="BK14" s="48">
        <f t="shared" si="0"/>
        <v>0</v>
      </c>
      <c r="BL14" s="48">
        <f>I14+P14+W14+AD14+AK14+AR14+AY14+BF14</f>
        <v>0</v>
      </c>
      <c r="BM14" s="48">
        <f t="shared" si="25"/>
        <v>0</v>
      </c>
      <c r="BN14" s="23">
        <f t="shared" si="26"/>
        <v>0</v>
      </c>
    </row>
    <row r="15" spans="1:66">
      <c r="A15" s="1" t="s">
        <v>32</v>
      </c>
      <c r="C15" s="49"/>
      <c r="D15" s="53"/>
      <c r="E15" s="41"/>
      <c r="F15" s="41">
        <v>0</v>
      </c>
      <c r="G15" s="47"/>
      <c r="H15" s="43"/>
      <c r="I15" s="44">
        <f t="shared" si="1"/>
        <v>0</v>
      </c>
      <c r="J15" s="45"/>
      <c r="K15" s="46">
        <f t="shared" si="2"/>
        <v>0</v>
      </c>
      <c r="L15" s="45"/>
      <c r="M15" s="46">
        <f t="shared" si="3"/>
        <v>0</v>
      </c>
      <c r="N15" s="47"/>
      <c r="O15" s="43"/>
      <c r="P15" s="44">
        <f t="shared" si="4"/>
        <v>0</v>
      </c>
      <c r="Q15" s="45"/>
      <c r="R15" s="46">
        <f t="shared" si="5"/>
        <v>0</v>
      </c>
      <c r="S15" s="45"/>
      <c r="T15" s="46">
        <f t="shared" si="6"/>
        <v>0</v>
      </c>
      <c r="U15" s="47"/>
      <c r="V15" s="43"/>
      <c r="W15" s="44">
        <f t="shared" si="7"/>
        <v>0</v>
      </c>
      <c r="X15" s="45"/>
      <c r="Y15" s="46">
        <f t="shared" si="8"/>
        <v>0</v>
      </c>
      <c r="Z15" s="45"/>
      <c r="AA15" s="46">
        <f t="shared" si="9"/>
        <v>0</v>
      </c>
      <c r="AB15" s="47"/>
      <c r="AC15" s="43"/>
      <c r="AD15" s="44">
        <f t="shared" si="10"/>
        <v>0</v>
      </c>
      <c r="AE15" s="45"/>
      <c r="AF15" s="46">
        <f t="shared" si="11"/>
        <v>0</v>
      </c>
      <c r="AG15" s="45"/>
      <c r="AH15" s="46">
        <f t="shared" si="12"/>
        <v>0</v>
      </c>
      <c r="AI15" s="47"/>
      <c r="AJ15" s="43"/>
      <c r="AK15" s="44">
        <f t="shared" si="13"/>
        <v>0</v>
      </c>
      <c r="AL15" s="45"/>
      <c r="AM15" s="46">
        <f t="shared" si="14"/>
        <v>0</v>
      </c>
      <c r="AN15" s="45"/>
      <c r="AO15" s="46">
        <f t="shared" si="15"/>
        <v>0</v>
      </c>
      <c r="AP15" s="47"/>
      <c r="AQ15" s="43"/>
      <c r="AR15" s="44">
        <f t="shared" si="16"/>
        <v>0</v>
      </c>
      <c r="AS15" s="45"/>
      <c r="AT15" s="46">
        <f t="shared" si="17"/>
        <v>0</v>
      </c>
      <c r="AU15" s="45"/>
      <c r="AV15" s="46">
        <f t="shared" si="18"/>
        <v>0</v>
      </c>
      <c r="AW15" s="47"/>
      <c r="AX15" s="43"/>
      <c r="AY15" s="44">
        <f t="shared" si="19"/>
        <v>0</v>
      </c>
      <c r="AZ15" s="45"/>
      <c r="BA15" s="46">
        <f t="shared" si="20"/>
        <v>0</v>
      </c>
      <c r="BB15" s="45"/>
      <c r="BC15" s="46">
        <f t="shared" si="21"/>
        <v>0</v>
      </c>
      <c r="BD15" s="47"/>
      <c r="BE15" s="43"/>
      <c r="BF15" s="44">
        <f t="shared" si="22"/>
        <v>0</v>
      </c>
      <c r="BG15" s="45"/>
      <c r="BH15" s="46">
        <f t="shared" si="23"/>
        <v>0</v>
      </c>
      <c r="BI15" s="45"/>
      <c r="BJ15" s="46">
        <f t="shared" si="24"/>
        <v>0</v>
      </c>
      <c r="BK15" s="48">
        <f t="shared" si="0"/>
        <v>0</v>
      </c>
      <c r="BL15" s="48">
        <f>I15+P15+W15+AD15+AK15+AR15+AY15+BF15</f>
        <v>0</v>
      </c>
      <c r="BM15" s="48">
        <f t="shared" si="25"/>
        <v>0</v>
      </c>
      <c r="BN15" s="23">
        <f t="shared" si="26"/>
        <v>0</v>
      </c>
    </row>
    <row r="16" spans="1:66">
      <c r="B16" s="55" t="s">
        <v>33</v>
      </c>
      <c r="C16" s="49" t="s">
        <v>34</v>
      </c>
      <c r="D16" s="53">
        <v>4254.8440000000001</v>
      </c>
      <c r="E16" s="41">
        <v>240</v>
      </c>
      <c r="F16" s="41">
        <v>1021162.56</v>
      </c>
      <c r="G16" s="47"/>
      <c r="H16" s="43"/>
      <c r="I16" s="44">
        <f t="shared" si="1"/>
        <v>0</v>
      </c>
      <c r="J16" s="45"/>
      <c r="K16" s="46">
        <f t="shared" si="2"/>
        <v>0</v>
      </c>
      <c r="L16" s="45"/>
      <c r="M16" s="46">
        <f t="shared" si="3"/>
        <v>0</v>
      </c>
      <c r="N16" s="47"/>
      <c r="O16" s="43"/>
      <c r="P16" s="44">
        <f t="shared" si="4"/>
        <v>0</v>
      </c>
      <c r="Q16" s="45"/>
      <c r="R16" s="46">
        <f t="shared" si="5"/>
        <v>0</v>
      </c>
      <c r="S16" s="45"/>
      <c r="T16" s="46">
        <f t="shared" si="6"/>
        <v>0</v>
      </c>
      <c r="U16" s="47"/>
      <c r="V16" s="43">
        <v>0.6</v>
      </c>
      <c r="W16" s="44">
        <f t="shared" si="7"/>
        <v>612697.53599999996</v>
      </c>
      <c r="X16" s="45">
        <v>0.5</v>
      </c>
      <c r="Y16" s="46">
        <f t="shared" si="8"/>
        <v>306348.76799999998</v>
      </c>
      <c r="Z16" s="45">
        <v>0.5</v>
      </c>
      <c r="AA16" s="46">
        <f t="shared" si="9"/>
        <v>306348.76799999998</v>
      </c>
      <c r="AB16" s="47"/>
      <c r="AC16" s="43">
        <v>0.2</v>
      </c>
      <c r="AD16" s="44">
        <f t="shared" si="10"/>
        <v>204232.51200000002</v>
      </c>
      <c r="AE16" s="45">
        <v>0.5</v>
      </c>
      <c r="AF16" s="46">
        <f t="shared" si="11"/>
        <v>102116.25600000001</v>
      </c>
      <c r="AG16" s="45">
        <v>0.5</v>
      </c>
      <c r="AH16" s="46">
        <f t="shared" si="12"/>
        <v>102116.25600000001</v>
      </c>
      <c r="AI16" s="47"/>
      <c r="AJ16" s="43">
        <v>0.15</v>
      </c>
      <c r="AK16" s="44">
        <f t="shared" si="13"/>
        <v>153174.38399999999</v>
      </c>
      <c r="AL16" s="45">
        <v>0.5</v>
      </c>
      <c r="AM16" s="46">
        <f t="shared" si="14"/>
        <v>76587.191999999995</v>
      </c>
      <c r="AN16" s="45">
        <v>0.5</v>
      </c>
      <c r="AO16" s="46">
        <f t="shared" si="15"/>
        <v>76587.191999999995</v>
      </c>
      <c r="AP16" s="47"/>
      <c r="AQ16" s="43">
        <v>0.05</v>
      </c>
      <c r="AR16" s="44">
        <f t="shared" si="16"/>
        <v>51058.128000000004</v>
      </c>
      <c r="AS16" s="45">
        <v>0.5</v>
      </c>
      <c r="AT16" s="46">
        <f t="shared" si="17"/>
        <v>25529.064000000002</v>
      </c>
      <c r="AU16" s="45">
        <v>0.5</v>
      </c>
      <c r="AV16" s="46">
        <f t="shared" si="18"/>
        <v>25529.064000000002</v>
      </c>
      <c r="AW16" s="47"/>
      <c r="AX16" s="43"/>
      <c r="AY16" s="44">
        <f t="shared" si="19"/>
        <v>0</v>
      </c>
      <c r="AZ16" s="45"/>
      <c r="BA16" s="46">
        <f t="shared" si="20"/>
        <v>0</v>
      </c>
      <c r="BB16" s="45"/>
      <c r="BC16" s="46">
        <f t="shared" si="21"/>
        <v>0</v>
      </c>
      <c r="BD16" s="47"/>
      <c r="BE16" s="43"/>
      <c r="BF16" s="44">
        <f t="shared" si="22"/>
        <v>0</v>
      </c>
      <c r="BG16" s="45"/>
      <c r="BH16" s="46">
        <f t="shared" si="23"/>
        <v>0</v>
      </c>
      <c r="BI16" s="45"/>
      <c r="BJ16" s="46">
        <f t="shared" si="24"/>
        <v>0</v>
      </c>
      <c r="BK16" s="48">
        <f t="shared" si="0"/>
        <v>1021162.56</v>
      </c>
      <c r="BL16" s="48">
        <f>I16+P16+W16+AD16+AK16+AR16+AY16+BF16</f>
        <v>1021162.5599999999</v>
      </c>
      <c r="BM16" s="48">
        <f t="shared" si="25"/>
        <v>1021162.5599999998</v>
      </c>
      <c r="BN16" s="23">
        <f t="shared" si="26"/>
        <v>0</v>
      </c>
    </row>
    <row r="17" spans="1:66">
      <c r="B17" s="55" t="s">
        <v>35</v>
      </c>
      <c r="C17" s="49" t="s">
        <v>34</v>
      </c>
      <c r="D17" s="53">
        <v>4254.8440000000001</v>
      </c>
      <c r="E17" s="41">
        <v>-180.52631578947367</v>
      </c>
      <c r="F17" s="41">
        <v>-768111.31157894735</v>
      </c>
      <c r="G17" s="47"/>
      <c r="H17" s="43"/>
      <c r="I17" s="44">
        <f t="shared" si="1"/>
        <v>0</v>
      </c>
      <c r="J17" s="45"/>
      <c r="K17" s="46">
        <f t="shared" si="2"/>
        <v>0</v>
      </c>
      <c r="L17" s="45"/>
      <c r="M17" s="46">
        <f t="shared" si="3"/>
        <v>0</v>
      </c>
      <c r="N17" s="47"/>
      <c r="O17" s="43"/>
      <c r="P17" s="44">
        <f t="shared" si="4"/>
        <v>0</v>
      </c>
      <c r="Q17" s="45"/>
      <c r="R17" s="46">
        <f t="shared" si="5"/>
        <v>0</v>
      </c>
      <c r="S17" s="45"/>
      <c r="T17" s="46">
        <f t="shared" si="6"/>
        <v>0</v>
      </c>
      <c r="U17" s="47"/>
      <c r="V17" s="43">
        <v>0.6</v>
      </c>
      <c r="W17" s="44">
        <f t="shared" si="7"/>
        <v>-460866.78694736841</v>
      </c>
      <c r="X17" s="45">
        <v>0.5</v>
      </c>
      <c r="Y17" s="46">
        <f t="shared" si="8"/>
        <v>-230433.39347368421</v>
      </c>
      <c r="Z17" s="45">
        <v>0.5</v>
      </c>
      <c r="AA17" s="46">
        <f t="shared" si="9"/>
        <v>-230433.39347368421</v>
      </c>
      <c r="AB17" s="47"/>
      <c r="AC17" s="43">
        <v>0.25</v>
      </c>
      <c r="AD17" s="44">
        <f t="shared" si="10"/>
        <v>-192027.82789473684</v>
      </c>
      <c r="AE17" s="45">
        <v>0.5</v>
      </c>
      <c r="AF17" s="46">
        <f t="shared" si="11"/>
        <v>-96013.913947368419</v>
      </c>
      <c r="AG17" s="45">
        <v>0.5</v>
      </c>
      <c r="AH17" s="46">
        <f t="shared" si="12"/>
        <v>-96013.913947368419</v>
      </c>
      <c r="AI17" s="47"/>
      <c r="AJ17" s="43">
        <v>0.15</v>
      </c>
      <c r="AK17" s="44">
        <f t="shared" si="13"/>
        <v>-115216.6967368421</v>
      </c>
      <c r="AL17" s="45">
        <v>0.5</v>
      </c>
      <c r="AM17" s="46">
        <f t="shared" si="14"/>
        <v>-57608.348368421051</v>
      </c>
      <c r="AN17" s="45">
        <v>0.5</v>
      </c>
      <c r="AO17" s="46">
        <f t="shared" si="15"/>
        <v>-57608.348368421051</v>
      </c>
      <c r="AP17" s="47"/>
      <c r="AQ17" s="43"/>
      <c r="AR17" s="44">
        <f t="shared" si="16"/>
        <v>0</v>
      </c>
      <c r="AS17" s="58"/>
      <c r="AT17" s="46">
        <f t="shared" si="17"/>
        <v>0</v>
      </c>
      <c r="AU17" s="45"/>
      <c r="AV17" s="46">
        <f t="shared" si="18"/>
        <v>0</v>
      </c>
      <c r="AW17" s="47"/>
      <c r="AX17" s="43"/>
      <c r="AY17" s="44">
        <f t="shared" si="19"/>
        <v>0</v>
      </c>
      <c r="AZ17" s="45"/>
      <c r="BA17" s="46">
        <f t="shared" si="20"/>
        <v>0</v>
      </c>
      <c r="BB17" s="45"/>
      <c r="BC17" s="46">
        <f t="shared" si="21"/>
        <v>0</v>
      </c>
      <c r="BD17" s="47"/>
      <c r="BE17" s="43"/>
      <c r="BF17" s="44">
        <f t="shared" si="22"/>
        <v>0</v>
      </c>
      <c r="BG17" s="45"/>
      <c r="BH17" s="46">
        <f t="shared" si="23"/>
        <v>0</v>
      </c>
      <c r="BI17" s="45"/>
      <c r="BJ17" s="46">
        <f t="shared" si="24"/>
        <v>0</v>
      </c>
      <c r="BK17" s="48">
        <f t="shared" si="0"/>
        <v>-768111.31157894735</v>
      </c>
      <c r="BL17" s="48">
        <f>I17+P17+W17+AD17+AK17+AR17+AY17+BF17</f>
        <v>-768111.31157894735</v>
      </c>
      <c r="BM17" s="48">
        <f t="shared" si="25"/>
        <v>-768111.31157894735</v>
      </c>
      <c r="BN17" s="23">
        <f t="shared" si="26"/>
        <v>0</v>
      </c>
    </row>
    <row r="18" spans="1:66">
      <c r="B18" s="55" t="s">
        <v>36</v>
      </c>
      <c r="C18" s="49" t="s">
        <v>37</v>
      </c>
      <c r="D18" s="53">
        <v>38293.595999999998</v>
      </c>
      <c r="E18" s="59">
        <v>-0.39039473684210513</v>
      </c>
      <c r="F18" s="41">
        <v>-14949.618333157889</v>
      </c>
      <c r="G18" s="47"/>
      <c r="H18" s="43"/>
      <c r="I18" s="44">
        <f t="shared" si="1"/>
        <v>0</v>
      </c>
      <c r="J18" s="45"/>
      <c r="K18" s="46">
        <f t="shared" si="2"/>
        <v>0</v>
      </c>
      <c r="L18" s="45"/>
      <c r="M18" s="46">
        <f t="shared" si="3"/>
        <v>0</v>
      </c>
      <c r="N18" s="47"/>
      <c r="O18" s="43"/>
      <c r="P18" s="44">
        <f t="shared" si="4"/>
        <v>0</v>
      </c>
      <c r="Q18" s="45"/>
      <c r="R18" s="46">
        <f t="shared" si="5"/>
        <v>0</v>
      </c>
      <c r="S18" s="45"/>
      <c r="T18" s="46">
        <f t="shared" si="6"/>
        <v>0</v>
      </c>
      <c r="U18" s="47"/>
      <c r="V18" s="43"/>
      <c r="W18" s="44">
        <f t="shared" si="7"/>
        <v>0</v>
      </c>
      <c r="X18" s="45"/>
      <c r="Y18" s="46">
        <f t="shared" si="8"/>
        <v>0</v>
      </c>
      <c r="Z18" s="45"/>
      <c r="AA18" s="46">
        <f t="shared" si="9"/>
        <v>0</v>
      </c>
      <c r="AB18" s="47"/>
      <c r="AC18" s="43">
        <v>1</v>
      </c>
      <c r="AD18" s="44">
        <f t="shared" si="10"/>
        <v>-14949.618333157889</v>
      </c>
      <c r="AE18" s="45">
        <v>0.5</v>
      </c>
      <c r="AF18" s="46">
        <f t="shared" si="11"/>
        <v>-7474.8091665789443</v>
      </c>
      <c r="AG18" s="45">
        <v>0.5</v>
      </c>
      <c r="AH18" s="46">
        <f t="shared" si="12"/>
        <v>-7474.8091665789443</v>
      </c>
      <c r="AI18" s="47"/>
      <c r="AJ18" s="43"/>
      <c r="AK18" s="44">
        <f t="shared" si="13"/>
        <v>0</v>
      </c>
      <c r="AL18" s="45"/>
      <c r="AM18" s="46">
        <f t="shared" si="14"/>
        <v>0</v>
      </c>
      <c r="AN18" s="45"/>
      <c r="AO18" s="46">
        <f t="shared" si="15"/>
        <v>0</v>
      </c>
      <c r="AP18" s="47"/>
      <c r="AQ18" s="43"/>
      <c r="AR18" s="44">
        <f t="shared" si="16"/>
        <v>0</v>
      </c>
      <c r="AS18" s="45"/>
      <c r="AT18" s="46">
        <f t="shared" si="17"/>
        <v>0</v>
      </c>
      <c r="AU18" s="45"/>
      <c r="AV18" s="46">
        <f t="shared" si="18"/>
        <v>0</v>
      </c>
      <c r="AW18" s="47"/>
      <c r="AX18" s="43"/>
      <c r="AY18" s="44">
        <f t="shared" si="19"/>
        <v>0</v>
      </c>
      <c r="AZ18" s="45"/>
      <c r="BA18" s="46">
        <f t="shared" si="20"/>
        <v>0</v>
      </c>
      <c r="BB18" s="45"/>
      <c r="BC18" s="46">
        <f t="shared" si="21"/>
        <v>0</v>
      </c>
      <c r="BD18" s="47"/>
      <c r="BE18" s="43"/>
      <c r="BF18" s="44">
        <f t="shared" si="22"/>
        <v>0</v>
      </c>
      <c r="BG18" s="45"/>
      <c r="BH18" s="46">
        <f t="shared" si="23"/>
        <v>0</v>
      </c>
      <c r="BI18" s="45"/>
      <c r="BJ18" s="46">
        <f t="shared" si="24"/>
        <v>0</v>
      </c>
      <c r="BK18" s="48">
        <f t="shared" si="0"/>
        <v>-14949.618333157889</v>
      </c>
      <c r="BL18" s="48">
        <f>I18+P18+W18+AD18+AK18+AR18+AY18+BF18</f>
        <v>-14949.618333157889</v>
      </c>
      <c r="BM18" s="48">
        <f t="shared" si="25"/>
        <v>-14949.618333157889</v>
      </c>
      <c r="BN18" s="23">
        <f t="shared" si="26"/>
        <v>0</v>
      </c>
    </row>
    <row r="19" spans="1:66">
      <c r="B19" s="55" t="s">
        <v>38</v>
      </c>
      <c r="C19" s="49" t="s">
        <v>37</v>
      </c>
      <c r="D19" s="53">
        <v>361661.74</v>
      </c>
      <c r="E19" s="59">
        <v>-0.37018461538461545</v>
      </c>
      <c r="F19" s="41">
        <v>-133881.61212123078</v>
      </c>
      <c r="G19" s="47"/>
      <c r="H19" s="43"/>
      <c r="I19" s="44">
        <f t="shared" si="1"/>
        <v>0</v>
      </c>
      <c r="J19" s="45"/>
      <c r="K19" s="46">
        <f t="shared" si="2"/>
        <v>0</v>
      </c>
      <c r="L19" s="45"/>
      <c r="M19" s="46">
        <f t="shared" si="3"/>
        <v>0</v>
      </c>
      <c r="N19" s="47"/>
      <c r="O19" s="43"/>
      <c r="P19" s="44">
        <f t="shared" si="4"/>
        <v>0</v>
      </c>
      <c r="Q19" s="45"/>
      <c r="R19" s="46">
        <f t="shared" si="5"/>
        <v>0</v>
      </c>
      <c r="S19" s="45"/>
      <c r="T19" s="46">
        <f t="shared" si="6"/>
        <v>0</v>
      </c>
      <c r="U19" s="47"/>
      <c r="V19" s="43"/>
      <c r="W19" s="44">
        <f t="shared" si="7"/>
        <v>0</v>
      </c>
      <c r="X19" s="45"/>
      <c r="Y19" s="46">
        <f t="shared" si="8"/>
        <v>0</v>
      </c>
      <c r="Z19" s="45"/>
      <c r="AA19" s="46">
        <f t="shared" si="9"/>
        <v>0</v>
      </c>
      <c r="AB19" s="47"/>
      <c r="AC19" s="43">
        <v>0.2</v>
      </c>
      <c r="AD19" s="44">
        <f t="shared" si="10"/>
        <v>-26776.322424246158</v>
      </c>
      <c r="AE19" s="45">
        <v>0.5</v>
      </c>
      <c r="AF19" s="46">
        <f t="shared" si="11"/>
        <v>-13388.161212123079</v>
      </c>
      <c r="AG19" s="45">
        <v>0.5</v>
      </c>
      <c r="AH19" s="46">
        <f t="shared" si="12"/>
        <v>-13388.161212123079</v>
      </c>
      <c r="AI19" s="47"/>
      <c r="AJ19" s="43"/>
      <c r="AK19" s="44">
        <f t="shared" si="13"/>
        <v>0</v>
      </c>
      <c r="AL19" s="45"/>
      <c r="AM19" s="46">
        <f t="shared" si="14"/>
        <v>0</v>
      </c>
      <c r="AN19" s="45"/>
      <c r="AO19" s="46">
        <f t="shared" si="15"/>
        <v>0</v>
      </c>
      <c r="AP19" s="47"/>
      <c r="AQ19" s="43">
        <v>0.8</v>
      </c>
      <c r="AR19" s="44">
        <f t="shared" si="16"/>
        <v>-107105.28969698463</v>
      </c>
      <c r="AS19" s="45">
        <v>0.5</v>
      </c>
      <c r="AT19" s="46">
        <f t="shared" si="17"/>
        <v>-53552.644848492317</v>
      </c>
      <c r="AU19" s="45">
        <v>0.5</v>
      </c>
      <c r="AV19" s="46">
        <f t="shared" si="18"/>
        <v>-53552.644848492317</v>
      </c>
      <c r="AW19" s="47"/>
      <c r="AX19" s="43"/>
      <c r="AY19" s="44">
        <f t="shared" si="19"/>
        <v>0</v>
      </c>
      <c r="AZ19" s="45"/>
      <c r="BA19" s="46">
        <f t="shared" si="20"/>
        <v>0</v>
      </c>
      <c r="BB19" s="45"/>
      <c r="BC19" s="46">
        <f t="shared" si="21"/>
        <v>0</v>
      </c>
      <c r="BD19" s="47"/>
      <c r="BE19" s="43"/>
      <c r="BF19" s="44">
        <f t="shared" si="22"/>
        <v>0</v>
      </c>
      <c r="BG19" s="45"/>
      <c r="BH19" s="46">
        <f t="shared" si="23"/>
        <v>0</v>
      </c>
      <c r="BI19" s="45"/>
      <c r="BJ19" s="46">
        <f t="shared" si="24"/>
        <v>0</v>
      </c>
      <c r="BK19" s="48">
        <f t="shared" si="0"/>
        <v>-133881.61212123078</v>
      </c>
      <c r="BL19" s="48">
        <f>I19+P19+W19+AD19+AK19+AR19+AY19+BF19</f>
        <v>-133881.61212123081</v>
      </c>
      <c r="BM19" s="48">
        <f t="shared" si="25"/>
        <v>-133881.61212123081</v>
      </c>
      <c r="BN19" s="23">
        <f t="shared" si="26"/>
        <v>0</v>
      </c>
    </row>
    <row r="20" spans="1:66">
      <c r="B20" s="55" t="s">
        <v>39</v>
      </c>
      <c r="C20" s="49" t="s">
        <v>37</v>
      </c>
      <c r="D20" s="53">
        <v>51058.127999999997</v>
      </c>
      <c r="E20" s="59">
        <v>-0.18394000674081565</v>
      </c>
      <c r="F20" s="41">
        <v>-9391.6324084934276</v>
      </c>
      <c r="G20" s="47"/>
      <c r="H20" s="43"/>
      <c r="I20" s="44">
        <f t="shared" si="1"/>
        <v>0</v>
      </c>
      <c r="J20" s="45"/>
      <c r="K20" s="46">
        <f t="shared" si="2"/>
        <v>0</v>
      </c>
      <c r="L20" s="45"/>
      <c r="M20" s="46">
        <f t="shared" si="3"/>
        <v>0</v>
      </c>
      <c r="N20" s="47"/>
      <c r="O20" s="43"/>
      <c r="P20" s="44">
        <f t="shared" si="4"/>
        <v>0</v>
      </c>
      <c r="Q20" s="45"/>
      <c r="R20" s="46">
        <f t="shared" si="5"/>
        <v>0</v>
      </c>
      <c r="S20" s="45"/>
      <c r="T20" s="46">
        <f t="shared" si="6"/>
        <v>0</v>
      </c>
      <c r="U20" s="47"/>
      <c r="V20" s="43"/>
      <c r="W20" s="44">
        <f t="shared" si="7"/>
        <v>0</v>
      </c>
      <c r="X20" s="45"/>
      <c r="Y20" s="46">
        <f t="shared" si="8"/>
        <v>0</v>
      </c>
      <c r="Z20" s="45"/>
      <c r="AA20" s="46">
        <f t="shared" si="9"/>
        <v>0</v>
      </c>
      <c r="AB20" s="47"/>
      <c r="AC20" s="43">
        <v>1</v>
      </c>
      <c r="AD20" s="44">
        <f t="shared" si="10"/>
        <v>-9391.6324084934276</v>
      </c>
      <c r="AE20" s="45">
        <v>0.5</v>
      </c>
      <c r="AF20" s="46">
        <f t="shared" si="11"/>
        <v>-4695.8162042467138</v>
      </c>
      <c r="AG20" s="45">
        <v>0.5</v>
      </c>
      <c r="AH20" s="46">
        <f t="shared" si="12"/>
        <v>-4695.8162042467138</v>
      </c>
      <c r="AI20" s="47"/>
      <c r="AJ20" s="43"/>
      <c r="AK20" s="44">
        <f t="shared" si="13"/>
        <v>0</v>
      </c>
      <c r="AL20" s="45"/>
      <c r="AM20" s="46">
        <f t="shared" si="14"/>
        <v>0</v>
      </c>
      <c r="AN20" s="45"/>
      <c r="AO20" s="46">
        <f t="shared" si="15"/>
        <v>0</v>
      </c>
      <c r="AP20" s="47"/>
      <c r="AQ20" s="43"/>
      <c r="AR20" s="44">
        <f t="shared" si="16"/>
        <v>0</v>
      </c>
      <c r="AS20" s="45"/>
      <c r="AT20" s="46">
        <f t="shared" si="17"/>
        <v>0</v>
      </c>
      <c r="AU20" s="45"/>
      <c r="AV20" s="46">
        <f t="shared" si="18"/>
        <v>0</v>
      </c>
      <c r="AW20" s="47"/>
      <c r="AX20" s="43"/>
      <c r="AY20" s="44">
        <f t="shared" si="19"/>
        <v>0</v>
      </c>
      <c r="AZ20" s="45"/>
      <c r="BA20" s="46">
        <f t="shared" si="20"/>
        <v>0</v>
      </c>
      <c r="BB20" s="45"/>
      <c r="BC20" s="46">
        <f t="shared" si="21"/>
        <v>0</v>
      </c>
      <c r="BD20" s="47"/>
      <c r="BE20" s="43"/>
      <c r="BF20" s="44">
        <f t="shared" si="22"/>
        <v>0</v>
      </c>
      <c r="BG20" s="45"/>
      <c r="BH20" s="46">
        <f t="shared" si="23"/>
        <v>0</v>
      </c>
      <c r="BI20" s="45"/>
      <c r="BJ20" s="46">
        <f t="shared" si="24"/>
        <v>0</v>
      </c>
      <c r="BK20" s="48">
        <f t="shared" si="0"/>
        <v>-9391.6324084934276</v>
      </c>
      <c r="BL20" s="48">
        <f>I20+P20+W20+AD20+AK20+AR20+AY20+BF20</f>
        <v>-9391.6324084934276</v>
      </c>
      <c r="BM20" s="48">
        <f t="shared" si="25"/>
        <v>-9391.6324084934276</v>
      </c>
      <c r="BN20" s="23">
        <f t="shared" si="26"/>
        <v>0</v>
      </c>
    </row>
    <row r="21" spans="1:66">
      <c r="B21" s="55" t="s">
        <v>40</v>
      </c>
      <c r="C21" s="49" t="s">
        <v>41</v>
      </c>
      <c r="D21" s="53">
        <v>370.37037037037038</v>
      </c>
      <c r="E21" s="41">
        <v>105</v>
      </c>
      <c r="F21" s="41">
        <v>38888.888888888891</v>
      </c>
      <c r="G21" s="47"/>
      <c r="H21" s="43"/>
      <c r="I21" s="44">
        <f t="shared" si="1"/>
        <v>0</v>
      </c>
      <c r="J21" s="45"/>
      <c r="K21" s="46">
        <f t="shared" si="2"/>
        <v>0</v>
      </c>
      <c r="L21" s="45"/>
      <c r="M21" s="46">
        <f t="shared" si="3"/>
        <v>0</v>
      </c>
      <c r="N21" s="47"/>
      <c r="O21" s="43"/>
      <c r="P21" s="44">
        <f t="shared" si="4"/>
        <v>0</v>
      </c>
      <c r="Q21" s="45"/>
      <c r="R21" s="46">
        <f t="shared" si="5"/>
        <v>0</v>
      </c>
      <c r="S21" s="45"/>
      <c r="T21" s="46">
        <f t="shared" si="6"/>
        <v>0</v>
      </c>
      <c r="U21" s="47"/>
      <c r="V21" s="43">
        <v>1</v>
      </c>
      <c r="W21" s="44">
        <f t="shared" si="7"/>
        <v>38888.888888888891</v>
      </c>
      <c r="X21" s="45">
        <v>0.5</v>
      </c>
      <c r="Y21" s="46">
        <f t="shared" si="8"/>
        <v>19444.444444444445</v>
      </c>
      <c r="Z21" s="45">
        <v>0.5</v>
      </c>
      <c r="AA21" s="46">
        <f t="shared" si="9"/>
        <v>19444.444444444445</v>
      </c>
      <c r="AB21" s="47"/>
      <c r="AC21" s="43"/>
      <c r="AD21" s="44">
        <f t="shared" si="10"/>
        <v>0</v>
      </c>
      <c r="AE21" s="45"/>
      <c r="AF21" s="46">
        <f t="shared" si="11"/>
        <v>0</v>
      </c>
      <c r="AG21" s="45"/>
      <c r="AH21" s="46">
        <f t="shared" si="12"/>
        <v>0</v>
      </c>
      <c r="AI21" s="47"/>
      <c r="AJ21" s="43"/>
      <c r="AK21" s="44">
        <f t="shared" si="13"/>
        <v>0</v>
      </c>
      <c r="AL21" s="45"/>
      <c r="AM21" s="46">
        <f t="shared" si="14"/>
        <v>0</v>
      </c>
      <c r="AN21" s="45"/>
      <c r="AO21" s="46">
        <f t="shared" si="15"/>
        <v>0</v>
      </c>
      <c r="AP21" s="47"/>
      <c r="AQ21" s="43"/>
      <c r="AR21" s="44">
        <f t="shared" si="16"/>
        <v>0</v>
      </c>
      <c r="AS21" s="45"/>
      <c r="AT21" s="46">
        <f t="shared" si="17"/>
        <v>0</v>
      </c>
      <c r="AU21" s="45"/>
      <c r="AV21" s="46">
        <f t="shared" si="18"/>
        <v>0</v>
      </c>
      <c r="AW21" s="47"/>
      <c r="AX21" s="43"/>
      <c r="AY21" s="44">
        <f t="shared" si="19"/>
        <v>0</v>
      </c>
      <c r="AZ21" s="45"/>
      <c r="BA21" s="46">
        <f t="shared" si="20"/>
        <v>0</v>
      </c>
      <c r="BB21" s="45"/>
      <c r="BC21" s="46">
        <f t="shared" si="21"/>
        <v>0</v>
      </c>
      <c r="BD21" s="47"/>
      <c r="BE21" s="43"/>
      <c r="BF21" s="44">
        <f t="shared" si="22"/>
        <v>0</v>
      </c>
      <c r="BG21" s="45"/>
      <c r="BH21" s="46">
        <f t="shared" si="23"/>
        <v>0</v>
      </c>
      <c r="BI21" s="45"/>
      <c r="BJ21" s="46">
        <f t="shared" si="24"/>
        <v>0</v>
      </c>
      <c r="BK21" s="48">
        <f t="shared" si="0"/>
        <v>38888.888888888891</v>
      </c>
      <c r="BL21" s="48">
        <f>I21+P21+W21+AD21+AK21+AR21+AY21+BF21</f>
        <v>38888.888888888891</v>
      </c>
      <c r="BM21" s="48">
        <f t="shared" si="25"/>
        <v>38888.888888888891</v>
      </c>
      <c r="BN21" s="23">
        <f t="shared" si="26"/>
        <v>0</v>
      </c>
    </row>
    <row r="22" spans="1:66">
      <c r="B22" s="54" t="s">
        <v>42</v>
      </c>
      <c r="C22" s="49" t="s">
        <v>37</v>
      </c>
      <c r="D22" s="53">
        <v>60000</v>
      </c>
      <c r="E22" s="59">
        <v>-1.5825</v>
      </c>
      <c r="F22" s="41">
        <v>-94950</v>
      </c>
      <c r="G22" s="47"/>
      <c r="H22" s="43"/>
      <c r="I22" s="44">
        <f t="shared" si="1"/>
        <v>0</v>
      </c>
      <c r="J22" s="45"/>
      <c r="K22" s="46">
        <f t="shared" si="2"/>
        <v>0</v>
      </c>
      <c r="L22" s="45"/>
      <c r="M22" s="46">
        <f t="shared" si="3"/>
        <v>0</v>
      </c>
      <c r="N22" s="47"/>
      <c r="O22" s="43"/>
      <c r="P22" s="44">
        <f t="shared" si="4"/>
        <v>0</v>
      </c>
      <c r="Q22" s="45"/>
      <c r="R22" s="46">
        <f t="shared" si="5"/>
        <v>0</v>
      </c>
      <c r="S22" s="45"/>
      <c r="T22" s="46">
        <f t="shared" si="6"/>
        <v>0</v>
      </c>
      <c r="U22" s="47"/>
      <c r="V22" s="43"/>
      <c r="W22" s="44">
        <f t="shared" si="7"/>
        <v>0</v>
      </c>
      <c r="X22" s="45"/>
      <c r="Y22" s="46">
        <f t="shared" si="8"/>
        <v>0</v>
      </c>
      <c r="Z22" s="45"/>
      <c r="AA22" s="46">
        <f t="shared" si="9"/>
        <v>0</v>
      </c>
      <c r="AB22" s="47"/>
      <c r="AC22" s="43">
        <v>0.1</v>
      </c>
      <c r="AD22" s="44">
        <f t="shared" si="10"/>
        <v>-9495</v>
      </c>
      <c r="AE22" s="45">
        <v>0.5</v>
      </c>
      <c r="AF22" s="46">
        <f t="shared" si="11"/>
        <v>-4747.5</v>
      </c>
      <c r="AG22" s="45">
        <v>0.5</v>
      </c>
      <c r="AH22" s="46">
        <f t="shared" si="12"/>
        <v>-4747.5</v>
      </c>
      <c r="AI22" s="47"/>
      <c r="AJ22" s="43">
        <v>0.9</v>
      </c>
      <c r="AK22" s="44">
        <f t="shared" si="13"/>
        <v>-85455</v>
      </c>
      <c r="AL22" s="45">
        <v>0.5</v>
      </c>
      <c r="AM22" s="46">
        <f t="shared" si="14"/>
        <v>-42727.5</v>
      </c>
      <c r="AN22" s="45">
        <v>0.5</v>
      </c>
      <c r="AO22" s="46">
        <f t="shared" si="15"/>
        <v>-42727.5</v>
      </c>
      <c r="AP22" s="47"/>
      <c r="AQ22" s="43"/>
      <c r="AR22" s="44">
        <f t="shared" si="16"/>
        <v>0</v>
      </c>
      <c r="AS22" s="45"/>
      <c r="AT22" s="46">
        <f t="shared" si="17"/>
        <v>0</v>
      </c>
      <c r="AU22" s="45"/>
      <c r="AV22" s="46">
        <f t="shared" si="18"/>
        <v>0</v>
      </c>
      <c r="AW22" s="47"/>
      <c r="AX22" s="43"/>
      <c r="AY22" s="44">
        <f t="shared" si="19"/>
        <v>0</v>
      </c>
      <c r="AZ22" s="45"/>
      <c r="BA22" s="46">
        <f t="shared" si="20"/>
        <v>0</v>
      </c>
      <c r="BB22" s="45"/>
      <c r="BC22" s="46">
        <f t="shared" si="21"/>
        <v>0</v>
      </c>
      <c r="BD22" s="47"/>
      <c r="BE22" s="43"/>
      <c r="BF22" s="44">
        <f t="shared" si="22"/>
        <v>0</v>
      </c>
      <c r="BG22" s="45"/>
      <c r="BH22" s="46">
        <f t="shared" si="23"/>
        <v>0</v>
      </c>
      <c r="BI22" s="45"/>
      <c r="BJ22" s="46">
        <f t="shared" si="24"/>
        <v>0</v>
      </c>
      <c r="BK22" s="48">
        <f t="shared" si="0"/>
        <v>-94950</v>
      </c>
      <c r="BL22" s="48">
        <f>I22+P22+W22+AD22+AK22+AR22+AY22+BF22</f>
        <v>-94950</v>
      </c>
      <c r="BM22" s="48">
        <f t="shared" si="25"/>
        <v>-94950</v>
      </c>
      <c r="BN22" s="23">
        <f t="shared" si="26"/>
        <v>0</v>
      </c>
    </row>
    <row r="23" spans="1:66">
      <c r="A23" s="2"/>
      <c r="B23" s="60" t="s">
        <v>43</v>
      </c>
      <c r="C23" s="49" t="s">
        <v>34</v>
      </c>
      <c r="D23" s="53">
        <v>287.20197000000002</v>
      </c>
      <c r="E23" s="41">
        <v>65</v>
      </c>
      <c r="F23" s="41">
        <v>18668.128049999999</v>
      </c>
      <c r="G23" s="47"/>
      <c r="H23" s="43"/>
      <c r="I23" s="44">
        <f t="shared" si="1"/>
        <v>0</v>
      </c>
      <c r="J23" s="45"/>
      <c r="K23" s="46">
        <f t="shared" si="2"/>
        <v>0</v>
      </c>
      <c r="L23" s="45"/>
      <c r="M23" s="46">
        <f t="shared" si="3"/>
        <v>0</v>
      </c>
      <c r="N23" s="47"/>
      <c r="O23" s="43">
        <v>0.14285714285714288</v>
      </c>
      <c r="P23" s="44">
        <f t="shared" si="4"/>
        <v>2666.8754357142861</v>
      </c>
      <c r="Q23" s="45">
        <v>0.5</v>
      </c>
      <c r="R23" s="46">
        <f t="shared" si="5"/>
        <v>1333.4377178571431</v>
      </c>
      <c r="S23" s="45">
        <v>0.5</v>
      </c>
      <c r="T23" s="46">
        <f t="shared" si="6"/>
        <v>1333.4377178571431</v>
      </c>
      <c r="U23" s="47"/>
      <c r="V23" s="43">
        <v>0.14285714285714288</v>
      </c>
      <c r="W23" s="44">
        <f t="shared" si="7"/>
        <v>2666.8754357142861</v>
      </c>
      <c r="X23" s="45">
        <v>0.5</v>
      </c>
      <c r="Y23" s="46">
        <f t="shared" si="8"/>
        <v>1333.4377178571431</v>
      </c>
      <c r="Z23" s="45">
        <v>0.5</v>
      </c>
      <c r="AA23" s="46">
        <f t="shared" si="9"/>
        <v>1333.4377178571431</v>
      </c>
      <c r="AB23" s="47"/>
      <c r="AC23" s="43">
        <v>0.14285714285714288</v>
      </c>
      <c r="AD23" s="44">
        <f t="shared" si="10"/>
        <v>2666.8754357142861</v>
      </c>
      <c r="AE23" s="45">
        <v>0.5</v>
      </c>
      <c r="AF23" s="46">
        <f t="shared" si="11"/>
        <v>1333.4377178571431</v>
      </c>
      <c r="AG23" s="45">
        <v>0.5</v>
      </c>
      <c r="AH23" s="46">
        <f t="shared" si="12"/>
        <v>1333.4377178571431</v>
      </c>
      <c r="AI23" s="47"/>
      <c r="AJ23" s="43">
        <v>0.14285714285714288</v>
      </c>
      <c r="AK23" s="44">
        <f t="shared" si="13"/>
        <v>2666.8754357142861</v>
      </c>
      <c r="AL23" s="45">
        <v>0.5</v>
      </c>
      <c r="AM23" s="46">
        <f t="shared" si="14"/>
        <v>1333.4377178571431</v>
      </c>
      <c r="AN23" s="58">
        <v>0.5</v>
      </c>
      <c r="AO23" s="46">
        <f t="shared" si="15"/>
        <v>1333.4377178571431</v>
      </c>
      <c r="AP23" s="47"/>
      <c r="AQ23" s="43">
        <v>0.14285714285714288</v>
      </c>
      <c r="AR23" s="44">
        <f t="shared" si="16"/>
        <v>2666.8754357142861</v>
      </c>
      <c r="AS23" s="45">
        <v>0.5</v>
      </c>
      <c r="AT23" s="46">
        <f t="shared" si="17"/>
        <v>1333.4377178571431</v>
      </c>
      <c r="AU23" s="45">
        <v>0.5</v>
      </c>
      <c r="AV23" s="46">
        <f t="shared" si="18"/>
        <v>1333.4377178571431</v>
      </c>
      <c r="AW23" s="47"/>
      <c r="AX23" s="43">
        <v>0.14285714285714288</v>
      </c>
      <c r="AY23" s="44">
        <f t="shared" si="19"/>
        <v>2666.8754357142861</v>
      </c>
      <c r="AZ23" s="45">
        <v>0.5</v>
      </c>
      <c r="BA23" s="46">
        <f t="shared" si="20"/>
        <v>1333.4377178571431</v>
      </c>
      <c r="BB23" s="45">
        <v>0.5</v>
      </c>
      <c r="BC23" s="46">
        <f t="shared" si="21"/>
        <v>1333.4377178571431</v>
      </c>
      <c r="BD23" s="47"/>
      <c r="BE23" s="43">
        <v>0.14285714285714288</v>
      </c>
      <c r="BF23" s="44">
        <f t="shared" si="22"/>
        <v>2666.8754357142861</v>
      </c>
      <c r="BG23" s="45">
        <v>0.5</v>
      </c>
      <c r="BH23" s="46">
        <f t="shared" si="23"/>
        <v>1333.4377178571431</v>
      </c>
      <c r="BI23" s="45">
        <v>0.5</v>
      </c>
      <c r="BJ23" s="46">
        <f t="shared" si="24"/>
        <v>1333.4377178571431</v>
      </c>
      <c r="BK23" s="48">
        <f t="shared" si="0"/>
        <v>18668.128049999999</v>
      </c>
      <c r="BL23" s="48">
        <f>I23+P23+W23+AD23+AK23+AR23+AY23+BF23</f>
        <v>18668.128050000003</v>
      </c>
      <c r="BM23" s="48">
        <f t="shared" si="25"/>
        <v>18668.128050000007</v>
      </c>
      <c r="BN23" s="23">
        <f t="shared" si="26"/>
        <v>0</v>
      </c>
    </row>
    <row r="24" spans="1:66">
      <c r="B24" s="55" t="s">
        <v>44</v>
      </c>
      <c r="C24" s="49" t="s">
        <v>45</v>
      </c>
      <c r="D24" s="53">
        <v>1</v>
      </c>
      <c r="E24" s="41">
        <v>50000</v>
      </c>
      <c r="F24" s="41">
        <v>50000</v>
      </c>
      <c r="G24" s="47"/>
      <c r="H24" s="43"/>
      <c r="I24" s="44">
        <f t="shared" si="1"/>
        <v>0</v>
      </c>
      <c r="J24" s="45"/>
      <c r="K24" s="46">
        <f t="shared" si="2"/>
        <v>0</v>
      </c>
      <c r="L24" s="45"/>
      <c r="M24" s="46">
        <f t="shared" si="3"/>
        <v>0</v>
      </c>
      <c r="N24" s="47"/>
      <c r="O24" s="43"/>
      <c r="P24" s="44">
        <f t="shared" si="4"/>
        <v>0</v>
      </c>
      <c r="Q24" s="45"/>
      <c r="R24" s="46">
        <f t="shared" si="5"/>
        <v>0</v>
      </c>
      <c r="S24" s="45"/>
      <c r="T24" s="46">
        <f t="shared" si="6"/>
        <v>0</v>
      </c>
      <c r="U24" s="47"/>
      <c r="V24" s="43">
        <v>0.8</v>
      </c>
      <c r="W24" s="44">
        <f t="shared" si="7"/>
        <v>40000</v>
      </c>
      <c r="X24" s="45">
        <v>0.5</v>
      </c>
      <c r="Y24" s="46">
        <f t="shared" si="8"/>
        <v>20000</v>
      </c>
      <c r="Z24" s="45">
        <v>0.5</v>
      </c>
      <c r="AA24" s="46">
        <f t="shared" si="9"/>
        <v>20000</v>
      </c>
      <c r="AB24" s="47"/>
      <c r="AC24" s="43">
        <v>0.2</v>
      </c>
      <c r="AD24" s="44">
        <f t="shared" si="10"/>
        <v>10000</v>
      </c>
      <c r="AE24" s="45">
        <v>0.5</v>
      </c>
      <c r="AF24" s="46">
        <f t="shared" si="11"/>
        <v>5000</v>
      </c>
      <c r="AG24" s="45">
        <v>0.5</v>
      </c>
      <c r="AH24" s="46">
        <f t="shared" si="12"/>
        <v>5000</v>
      </c>
      <c r="AI24" s="47"/>
      <c r="AJ24" s="43"/>
      <c r="AK24" s="44">
        <f t="shared" si="13"/>
        <v>0</v>
      </c>
      <c r="AL24" s="45"/>
      <c r="AM24" s="46">
        <f t="shared" si="14"/>
        <v>0</v>
      </c>
      <c r="AN24" s="45"/>
      <c r="AO24" s="46">
        <f t="shared" si="15"/>
        <v>0</v>
      </c>
      <c r="AP24" s="47"/>
      <c r="AQ24" s="43"/>
      <c r="AR24" s="44">
        <f t="shared" si="16"/>
        <v>0</v>
      </c>
      <c r="AS24" s="45"/>
      <c r="AT24" s="46">
        <f t="shared" si="17"/>
        <v>0</v>
      </c>
      <c r="AU24" s="45"/>
      <c r="AV24" s="46">
        <f t="shared" si="18"/>
        <v>0</v>
      </c>
      <c r="AW24" s="47"/>
      <c r="AX24" s="43"/>
      <c r="AY24" s="44">
        <f t="shared" si="19"/>
        <v>0</v>
      </c>
      <c r="AZ24" s="45"/>
      <c r="BA24" s="46">
        <f t="shared" si="20"/>
        <v>0</v>
      </c>
      <c r="BB24" s="45"/>
      <c r="BC24" s="46">
        <f t="shared" si="21"/>
        <v>0</v>
      </c>
      <c r="BD24" s="47"/>
      <c r="BE24" s="43"/>
      <c r="BF24" s="44">
        <f t="shared" si="22"/>
        <v>0</v>
      </c>
      <c r="BG24" s="45"/>
      <c r="BH24" s="46">
        <f t="shared" si="23"/>
        <v>0</v>
      </c>
      <c r="BI24" s="45"/>
      <c r="BJ24" s="46">
        <f t="shared" si="24"/>
        <v>0</v>
      </c>
      <c r="BK24" s="48">
        <f t="shared" si="0"/>
        <v>50000</v>
      </c>
      <c r="BL24" s="48">
        <f>I24+P24+W24+AD24+AK24+AR24+AY24+BF24</f>
        <v>50000</v>
      </c>
      <c r="BM24" s="48">
        <f t="shared" si="25"/>
        <v>50000</v>
      </c>
      <c r="BN24" s="23">
        <f t="shared" si="26"/>
        <v>0</v>
      </c>
    </row>
    <row r="25" spans="1:66">
      <c r="B25" s="54" t="s">
        <v>46</v>
      </c>
      <c r="C25" s="49" t="s">
        <v>34</v>
      </c>
      <c r="D25" s="53">
        <v>18000</v>
      </c>
      <c r="E25" s="41">
        <v>15</v>
      </c>
      <c r="F25" s="41">
        <v>270000</v>
      </c>
      <c r="G25" s="47"/>
      <c r="H25" s="43"/>
      <c r="I25" s="44">
        <f t="shared" si="1"/>
        <v>0</v>
      </c>
      <c r="J25" s="45"/>
      <c r="K25" s="46">
        <f t="shared" si="2"/>
        <v>0</v>
      </c>
      <c r="L25" s="45"/>
      <c r="M25" s="46">
        <f t="shared" si="3"/>
        <v>0</v>
      </c>
      <c r="N25" s="47"/>
      <c r="O25" s="43">
        <v>1</v>
      </c>
      <c r="P25" s="44">
        <f t="shared" si="4"/>
        <v>270000</v>
      </c>
      <c r="Q25" s="45">
        <v>0.5</v>
      </c>
      <c r="R25" s="46">
        <f t="shared" si="5"/>
        <v>135000</v>
      </c>
      <c r="S25" s="45">
        <v>0.5</v>
      </c>
      <c r="T25" s="46">
        <f t="shared" si="6"/>
        <v>135000</v>
      </c>
      <c r="U25" s="47"/>
      <c r="V25" s="43"/>
      <c r="W25" s="44">
        <f t="shared" si="7"/>
        <v>0</v>
      </c>
      <c r="X25" s="45"/>
      <c r="Y25" s="46">
        <f t="shared" si="8"/>
        <v>0</v>
      </c>
      <c r="Z25" s="45"/>
      <c r="AA25" s="46">
        <f t="shared" si="9"/>
        <v>0</v>
      </c>
      <c r="AB25" s="47"/>
      <c r="AC25" s="43"/>
      <c r="AD25" s="44">
        <f t="shared" si="10"/>
        <v>0</v>
      </c>
      <c r="AE25" s="45"/>
      <c r="AF25" s="46">
        <f t="shared" si="11"/>
        <v>0</v>
      </c>
      <c r="AG25" s="45"/>
      <c r="AH25" s="46">
        <f t="shared" si="12"/>
        <v>0</v>
      </c>
      <c r="AI25" s="47"/>
      <c r="AJ25" s="43"/>
      <c r="AK25" s="44">
        <f t="shared" si="13"/>
        <v>0</v>
      </c>
      <c r="AL25" s="45"/>
      <c r="AM25" s="46">
        <f t="shared" si="14"/>
        <v>0</v>
      </c>
      <c r="AN25" s="45"/>
      <c r="AO25" s="46">
        <f t="shared" si="15"/>
        <v>0</v>
      </c>
      <c r="AP25" s="47"/>
      <c r="AQ25" s="43"/>
      <c r="AR25" s="44">
        <f t="shared" si="16"/>
        <v>0</v>
      </c>
      <c r="AS25" s="45"/>
      <c r="AT25" s="46">
        <f t="shared" si="17"/>
        <v>0</v>
      </c>
      <c r="AU25" s="45"/>
      <c r="AV25" s="46">
        <f t="shared" si="18"/>
        <v>0</v>
      </c>
      <c r="AW25" s="47"/>
      <c r="AX25" s="43"/>
      <c r="AY25" s="44">
        <f t="shared" si="19"/>
        <v>0</v>
      </c>
      <c r="AZ25" s="45"/>
      <c r="BA25" s="46">
        <f t="shared" si="20"/>
        <v>0</v>
      </c>
      <c r="BB25" s="45"/>
      <c r="BC25" s="46">
        <f t="shared" si="21"/>
        <v>0</v>
      </c>
      <c r="BD25" s="47"/>
      <c r="BE25" s="43"/>
      <c r="BF25" s="44">
        <f t="shared" si="22"/>
        <v>0</v>
      </c>
      <c r="BG25" s="45"/>
      <c r="BH25" s="46">
        <f t="shared" si="23"/>
        <v>0</v>
      </c>
      <c r="BI25" s="45"/>
      <c r="BJ25" s="46">
        <f t="shared" si="24"/>
        <v>0</v>
      </c>
      <c r="BK25" s="48">
        <f t="shared" si="0"/>
        <v>270000</v>
      </c>
      <c r="BL25" s="48">
        <f>I25+P25+W25+AD25+AK25+AR25+AY25+BF25</f>
        <v>270000</v>
      </c>
      <c r="BM25" s="48">
        <f t="shared" si="25"/>
        <v>270000</v>
      </c>
      <c r="BN25" s="23">
        <f t="shared" si="26"/>
        <v>0</v>
      </c>
    </row>
    <row r="26" spans="1:66">
      <c r="B26" s="55" t="s">
        <v>47</v>
      </c>
      <c r="C26" s="49" t="s">
        <v>34</v>
      </c>
      <c r="D26" s="53">
        <v>120</v>
      </c>
      <c r="E26" s="41">
        <v>-460.98461538461538</v>
      </c>
      <c r="F26" s="41">
        <v>-55318.153846153844</v>
      </c>
      <c r="G26" s="47"/>
      <c r="H26" s="43"/>
      <c r="I26" s="44">
        <f t="shared" si="1"/>
        <v>0</v>
      </c>
      <c r="J26" s="45"/>
      <c r="K26" s="46">
        <f t="shared" si="2"/>
        <v>0</v>
      </c>
      <c r="L26" s="45"/>
      <c r="M26" s="46">
        <f t="shared" si="3"/>
        <v>0</v>
      </c>
      <c r="N26" s="47"/>
      <c r="O26" s="43"/>
      <c r="P26" s="44">
        <f t="shared" si="4"/>
        <v>0</v>
      </c>
      <c r="Q26" s="45"/>
      <c r="R26" s="46">
        <f t="shared" si="5"/>
        <v>0</v>
      </c>
      <c r="S26" s="45"/>
      <c r="T26" s="46">
        <f t="shared" si="6"/>
        <v>0</v>
      </c>
      <c r="U26" s="47"/>
      <c r="V26" s="43"/>
      <c r="W26" s="44">
        <f t="shared" si="7"/>
        <v>0</v>
      </c>
      <c r="X26" s="45"/>
      <c r="Y26" s="46">
        <f t="shared" si="8"/>
        <v>0</v>
      </c>
      <c r="Z26" s="45"/>
      <c r="AA26" s="46">
        <f t="shared" si="9"/>
        <v>0</v>
      </c>
      <c r="AB26" s="47"/>
      <c r="AC26" s="43"/>
      <c r="AD26" s="44">
        <f t="shared" si="10"/>
        <v>0</v>
      </c>
      <c r="AE26" s="45"/>
      <c r="AF26" s="46">
        <f t="shared" si="11"/>
        <v>0</v>
      </c>
      <c r="AG26" s="45"/>
      <c r="AH26" s="46">
        <f t="shared" si="12"/>
        <v>0</v>
      </c>
      <c r="AI26" s="47"/>
      <c r="AJ26" s="43"/>
      <c r="AK26" s="44">
        <f t="shared" si="13"/>
        <v>0</v>
      </c>
      <c r="AL26" s="45"/>
      <c r="AM26" s="46">
        <f t="shared" si="14"/>
        <v>0</v>
      </c>
      <c r="AN26" s="45"/>
      <c r="AO26" s="46">
        <f t="shared" si="15"/>
        <v>0</v>
      </c>
      <c r="AP26" s="47"/>
      <c r="AQ26" s="43">
        <v>1</v>
      </c>
      <c r="AR26" s="44">
        <f t="shared" si="16"/>
        <v>-55318.153846153844</v>
      </c>
      <c r="AS26" s="45">
        <v>0.5</v>
      </c>
      <c r="AT26" s="46">
        <f t="shared" si="17"/>
        <v>-27659.076923076922</v>
      </c>
      <c r="AU26" s="45">
        <v>0.5</v>
      </c>
      <c r="AV26" s="46">
        <f t="shared" si="18"/>
        <v>-27659.076923076922</v>
      </c>
      <c r="AW26" s="47"/>
      <c r="AX26" s="43"/>
      <c r="AY26" s="44">
        <f t="shared" si="19"/>
        <v>0</v>
      </c>
      <c r="AZ26" s="45"/>
      <c r="BA26" s="46">
        <f t="shared" si="20"/>
        <v>0</v>
      </c>
      <c r="BB26" s="45"/>
      <c r="BC26" s="46">
        <f t="shared" si="21"/>
        <v>0</v>
      </c>
      <c r="BD26" s="47"/>
      <c r="BE26" s="43"/>
      <c r="BF26" s="44">
        <f t="shared" si="22"/>
        <v>0</v>
      </c>
      <c r="BG26" s="45"/>
      <c r="BH26" s="46">
        <f t="shared" si="23"/>
        <v>0</v>
      </c>
      <c r="BI26" s="45"/>
      <c r="BJ26" s="46">
        <f>BI26*BF26</f>
        <v>0</v>
      </c>
      <c r="BK26" s="48">
        <f t="shared" si="0"/>
        <v>-55318.153846153844</v>
      </c>
      <c r="BL26" s="48">
        <f>I26+P26+W26+AD26+AK26+AR26+AY26+BF26</f>
        <v>-55318.153846153844</v>
      </c>
      <c r="BM26" s="48">
        <f t="shared" si="25"/>
        <v>-55318.153846153844</v>
      </c>
      <c r="BN26" s="23">
        <f t="shared" si="26"/>
        <v>0</v>
      </c>
    </row>
    <row r="27" spans="1:66">
      <c r="B27" s="55" t="s">
        <v>48</v>
      </c>
      <c r="C27" s="49" t="s">
        <v>41</v>
      </c>
      <c r="D27" s="53">
        <v>33846.222222222219</v>
      </c>
      <c r="E27" s="41">
        <v>35</v>
      </c>
      <c r="F27" s="41">
        <v>1184617.7777777778</v>
      </c>
      <c r="G27" s="47"/>
      <c r="H27" s="43"/>
      <c r="I27" s="44">
        <f t="shared" si="1"/>
        <v>0</v>
      </c>
      <c r="J27" s="45"/>
      <c r="K27" s="46">
        <f t="shared" si="2"/>
        <v>0</v>
      </c>
      <c r="L27" s="45"/>
      <c r="M27" s="46">
        <f t="shared" si="3"/>
        <v>0</v>
      </c>
      <c r="N27" s="47"/>
      <c r="O27" s="43">
        <v>1</v>
      </c>
      <c r="P27" s="44">
        <f t="shared" si="4"/>
        <v>1184617.7777777778</v>
      </c>
      <c r="Q27" s="45">
        <v>0.5</v>
      </c>
      <c r="R27" s="46">
        <f t="shared" si="5"/>
        <v>592308.88888888888</v>
      </c>
      <c r="S27" s="45">
        <v>0.5</v>
      </c>
      <c r="T27" s="46">
        <f t="shared" si="6"/>
        <v>592308.88888888888</v>
      </c>
      <c r="U27" s="47"/>
      <c r="V27" s="43"/>
      <c r="W27" s="44">
        <f t="shared" si="7"/>
        <v>0</v>
      </c>
      <c r="X27" s="45"/>
      <c r="Y27" s="46">
        <f t="shared" si="8"/>
        <v>0</v>
      </c>
      <c r="Z27" s="45"/>
      <c r="AA27" s="46">
        <f t="shared" si="9"/>
        <v>0</v>
      </c>
      <c r="AB27" s="47"/>
      <c r="AC27" s="43"/>
      <c r="AD27" s="44">
        <f t="shared" si="10"/>
        <v>0</v>
      </c>
      <c r="AE27" s="45"/>
      <c r="AF27" s="46">
        <f t="shared" si="11"/>
        <v>0</v>
      </c>
      <c r="AG27" s="45"/>
      <c r="AH27" s="46">
        <f t="shared" si="12"/>
        <v>0</v>
      </c>
      <c r="AI27" s="47"/>
      <c r="AJ27" s="43"/>
      <c r="AK27" s="44">
        <f t="shared" si="13"/>
        <v>0</v>
      </c>
      <c r="AL27" s="45"/>
      <c r="AM27" s="46">
        <f t="shared" si="14"/>
        <v>0</v>
      </c>
      <c r="AN27" s="45"/>
      <c r="AO27" s="46">
        <f t="shared" si="15"/>
        <v>0</v>
      </c>
      <c r="AP27" s="47"/>
      <c r="AQ27" s="43"/>
      <c r="AR27" s="44">
        <f t="shared" si="16"/>
        <v>0</v>
      </c>
      <c r="AS27" s="45"/>
      <c r="AT27" s="46">
        <f t="shared" si="17"/>
        <v>0</v>
      </c>
      <c r="AU27" s="45"/>
      <c r="AV27" s="46">
        <f t="shared" si="18"/>
        <v>0</v>
      </c>
      <c r="AW27" s="47"/>
      <c r="AX27" s="43"/>
      <c r="AY27" s="44">
        <f t="shared" si="19"/>
        <v>0</v>
      </c>
      <c r="AZ27" s="45"/>
      <c r="BA27" s="46">
        <f t="shared" si="20"/>
        <v>0</v>
      </c>
      <c r="BB27" s="45"/>
      <c r="BC27" s="46">
        <f t="shared" si="21"/>
        <v>0</v>
      </c>
      <c r="BD27" s="47"/>
      <c r="BE27" s="43"/>
      <c r="BF27" s="44">
        <f t="shared" si="22"/>
        <v>0</v>
      </c>
      <c r="BG27" s="45"/>
      <c r="BH27" s="46">
        <f t="shared" si="23"/>
        <v>0</v>
      </c>
      <c r="BI27" s="45"/>
      <c r="BJ27" s="46">
        <f t="shared" ref="BJ27" si="27">BI27*BF27</f>
        <v>0</v>
      </c>
      <c r="BK27" s="48">
        <f t="shared" si="0"/>
        <v>1184617.7777777778</v>
      </c>
      <c r="BL27" s="48">
        <f>I27+P27+W27+AD27+AK27+AR27+AY27+BF27</f>
        <v>1184617.7777777778</v>
      </c>
      <c r="BM27" s="48">
        <f t="shared" si="25"/>
        <v>1184617.7777777778</v>
      </c>
      <c r="BN27" s="23">
        <f t="shared" si="26"/>
        <v>0</v>
      </c>
    </row>
    <row r="28" spans="1:66">
      <c r="B28" s="55"/>
      <c r="C28" s="49"/>
      <c r="D28" s="53"/>
      <c r="E28" s="41"/>
      <c r="F28" s="41"/>
      <c r="G28" s="47"/>
      <c r="H28" s="43"/>
      <c r="I28" s="44"/>
      <c r="J28" s="45"/>
      <c r="K28" s="46"/>
      <c r="L28" s="45"/>
      <c r="M28" s="46"/>
      <c r="N28" s="47"/>
      <c r="O28" s="43"/>
      <c r="P28" s="44"/>
      <c r="Q28" s="45"/>
      <c r="R28" s="46"/>
      <c r="S28" s="45"/>
      <c r="T28" s="46"/>
      <c r="U28" s="47"/>
      <c r="V28" s="43"/>
      <c r="W28" s="44"/>
      <c r="X28" s="45"/>
      <c r="Y28" s="46"/>
      <c r="Z28" s="45"/>
      <c r="AA28" s="46"/>
      <c r="AB28" s="47"/>
      <c r="AC28" s="43"/>
      <c r="AD28" s="44"/>
      <c r="AE28" s="45"/>
      <c r="AF28" s="46"/>
      <c r="AG28" s="45"/>
      <c r="AH28" s="46"/>
      <c r="AI28" s="47"/>
      <c r="AJ28" s="43"/>
      <c r="AK28" s="44"/>
      <c r="AL28" s="45"/>
      <c r="AM28" s="46"/>
      <c r="AN28" s="45"/>
      <c r="AO28" s="46"/>
      <c r="AP28" s="47"/>
      <c r="AQ28" s="43"/>
      <c r="AR28" s="44"/>
      <c r="AS28" s="45"/>
      <c r="AT28" s="46"/>
      <c r="AU28" s="45"/>
      <c r="AV28" s="46"/>
      <c r="AW28" s="47"/>
      <c r="AX28" s="43"/>
      <c r="AY28" s="44"/>
      <c r="AZ28" s="45"/>
      <c r="BA28" s="46"/>
      <c r="BB28" s="45"/>
      <c r="BC28" s="46"/>
      <c r="BD28" s="47"/>
      <c r="BE28" s="43"/>
      <c r="BF28" s="44"/>
      <c r="BG28" s="45"/>
      <c r="BH28" s="46"/>
      <c r="BI28" s="45"/>
      <c r="BJ28" s="46"/>
      <c r="BK28" s="48"/>
      <c r="BL28" s="48"/>
      <c r="BM28" s="48">
        <f t="shared" si="25"/>
        <v>0</v>
      </c>
      <c r="BN28" s="23"/>
    </row>
    <row r="29" spans="1:66">
      <c r="A29" s="1" t="s">
        <v>49</v>
      </c>
      <c r="C29" s="52"/>
      <c r="D29" s="53"/>
      <c r="E29" s="57"/>
      <c r="F29" s="41">
        <v>0</v>
      </c>
      <c r="G29" s="47"/>
      <c r="H29" s="43"/>
      <c r="I29" s="44">
        <f t="shared" si="1"/>
        <v>0</v>
      </c>
      <c r="J29" s="45"/>
      <c r="K29" s="46">
        <f>J29*I29</f>
        <v>0</v>
      </c>
      <c r="L29" s="45"/>
      <c r="M29" s="46">
        <f>L29*I29</f>
        <v>0</v>
      </c>
      <c r="N29" s="47"/>
      <c r="O29" s="43"/>
      <c r="P29" s="44">
        <f t="shared" si="4"/>
        <v>0</v>
      </c>
      <c r="Q29" s="45"/>
      <c r="R29" s="46">
        <f>Q29*P29</f>
        <v>0</v>
      </c>
      <c r="S29" s="45"/>
      <c r="T29" s="46">
        <f>S29*P29</f>
        <v>0</v>
      </c>
      <c r="U29" s="47"/>
      <c r="V29" s="43"/>
      <c r="W29" s="44">
        <f t="shared" si="7"/>
        <v>0</v>
      </c>
      <c r="X29" s="45"/>
      <c r="Y29" s="46">
        <f>X29*W29</f>
        <v>0</v>
      </c>
      <c r="Z29" s="45"/>
      <c r="AA29" s="46">
        <f>Z29*W29</f>
        <v>0</v>
      </c>
      <c r="AB29" s="47"/>
      <c r="AC29" s="43"/>
      <c r="AD29" s="44">
        <f t="shared" si="10"/>
        <v>0</v>
      </c>
      <c r="AE29" s="45"/>
      <c r="AF29" s="46">
        <f>AE29*AD29</f>
        <v>0</v>
      </c>
      <c r="AG29" s="45"/>
      <c r="AH29" s="46">
        <f>AG29*AD29</f>
        <v>0</v>
      </c>
      <c r="AI29" s="47"/>
      <c r="AJ29" s="43"/>
      <c r="AK29" s="44">
        <f t="shared" si="13"/>
        <v>0</v>
      </c>
      <c r="AL29" s="45"/>
      <c r="AM29" s="46">
        <f>AL29*AK29</f>
        <v>0</v>
      </c>
      <c r="AN29" s="45"/>
      <c r="AO29" s="46">
        <f>AN29*AK29</f>
        <v>0</v>
      </c>
      <c r="AP29" s="47"/>
      <c r="AQ29" s="43"/>
      <c r="AR29" s="44">
        <f t="shared" si="16"/>
        <v>0</v>
      </c>
      <c r="AS29" s="45"/>
      <c r="AT29" s="46">
        <f>AS29*AR29</f>
        <v>0</v>
      </c>
      <c r="AU29" s="45"/>
      <c r="AV29" s="46">
        <f>AU29*AR29</f>
        <v>0</v>
      </c>
      <c r="AW29" s="47"/>
      <c r="AX29" s="43"/>
      <c r="AY29" s="44">
        <f t="shared" si="19"/>
        <v>0</v>
      </c>
      <c r="AZ29" s="45"/>
      <c r="BA29" s="46">
        <f>AZ29*AY29</f>
        <v>0</v>
      </c>
      <c r="BB29" s="45"/>
      <c r="BC29" s="46">
        <f>BB29*AY29</f>
        <v>0</v>
      </c>
      <c r="BD29" s="47"/>
      <c r="BE29" s="43"/>
      <c r="BF29" s="44">
        <f t="shared" si="22"/>
        <v>0</v>
      </c>
      <c r="BG29" s="45"/>
      <c r="BH29" s="46">
        <f>BG29*BF29</f>
        <v>0</v>
      </c>
      <c r="BI29" s="45"/>
      <c r="BJ29" s="46">
        <f>BI29*BF29</f>
        <v>0</v>
      </c>
      <c r="BK29" s="48">
        <f t="shared" ref="BK29:BK41" si="28">F29</f>
        <v>0</v>
      </c>
      <c r="BL29" s="48">
        <f>I29+P29+W29+AD29+AK29+AR29+AY29+BF29</f>
        <v>0</v>
      </c>
      <c r="BM29" s="48">
        <f t="shared" si="25"/>
        <v>0</v>
      </c>
      <c r="BN29" s="23">
        <f>IF(AND(BK29=BL29,BL29=BM29,BK29=BM29),0,1)</f>
        <v>0</v>
      </c>
    </row>
    <row r="30" spans="1:66">
      <c r="B30" s="54" t="s">
        <v>33</v>
      </c>
      <c r="C30" s="49" t="s">
        <v>34</v>
      </c>
      <c r="D30" s="53">
        <v>700</v>
      </c>
      <c r="E30" s="41">
        <v>240</v>
      </c>
      <c r="F30" s="41">
        <v>168000</v>
      </c>
      <c r="G30" s="47"/>
      <c r="H30" s="43"/>
      <c r="I30" s="44">
        <f t="shared" si="1"/>
        <v>0</v>
      </c>
      <c r="J30" s="45"/>
      <c r="K30" s="46">
        <f>J30*I30</f>
        <v>0</v>
      </c>
      <c r="L30" s="45"/>
      <c r="M30" s="46">
        <f>L30*I30</f>
        <v>0</v>
      </c>
      <c r="N30" s="47"/>
      <c r="O30" s="43"/>
      <c r="P30" s="44">
        <f t="shared" si="4"/>
        <v>0</v>
      </c>
      <c r="Q30" s="45"/>
      <c r="R30" s="46">
        <f>Q30*P30</f>
        <v>0</v>
      </c>
      <c r="S30" s="45"/>
      <c r="T30" s="46">
        <f>S30*P30</f>
        <v>0</v>
      </c>
      <c r="U30" s="47"/>
      <c r="V30" s="43">
        <v>0.8</v>
      </c>
      <c r="W30" s="44">
        <f t="shared" si="7"/>
        <v>134400</v>
      </c>
      <c r="X30" s="45">
        <v>0.5</v>
      </c>
      <c r="Y30" s="46">
        <f>X30*W30</f>
        <v>67200</v>
      </c>
      <c r="Z30" s="45">
        <v>0.5</v>
      </c>
      <c r="AA30" s="46">
        <f>Z30*W30</f>
        <v>67200</v>
      </c>
      <c r="AB30" s="47"/>
      <c r="AC30" s="43">
        <v>0.2</v>
      </c>
      <c r="AD30" s="44">
        <f t="shared" si="10"/>
        <v>33600</v>
      </c>
      <c r="AE30" s="45">
        <v>0.5</v>
      </c>
      <c r="AF30" s="46">
        <f>AE30*AD30</f>
        <v>16800</v>
      </c>
      <c r="AG30" s="45">
        <v>0.5</v>
      </c>
      <c r="AH30" s="46">
        <f>AG30*AD30</f>
        <v>16800</v>
      </c>
      <c r="AI30" s="47"/>
      <c r="AJ30" s="43"/>
      <c r="AK30" s="44">
        <f t="shared" si="13"/>
        <v>0</v>
      </c>
      <c r="AL30" s="45"/>
      <c r="AM30" s="46">
        <f>AL30*AK30</f>
        <v>0</v>
      </c>
      <c r="AN30" s="45"/>
      <c r="AO30" s="46">
        <f>AN30*AK30</f>
        <v>0</v>
      </c>
      <c r="AP30" s="47"/>
      <c r="AQ30" s="43"/>
      <c r="AR30" s="44">
        <f t="shared" si="16"/>
        <v>0</v>
      </c>
      <c r="AS30" s="45"/>
      <c r="AT30" s="46">
        <f>AS30*AR30</f>
        <v>0</v>
      </c>
      <c r="AU30" s="45"/>
      <c r="AV30" s="46">
        <f>AU30*AR30</f>
        <v>0</v>
      </c>
      <c r="AW30" s="47"/>
      <c r="AX30" s="43"/>
      <c r="AY30" s="44">
        <f t="shared" si="19"/>
        <v>0</v>
      </c>
      <c r="AZ30" s="45"/>
      <c r="BA30" s="46">
        <f>AZ30*AY30</f>
        <v>0</v>
      </c>
      <c r="BB30" s="45"/>
      <c r="BC30" s="46">
        <f>BB30*AY30</f>
        <v>0</v>
      </c>
      <c r="BD30" s="47"/>
      <c r="BE30" s="43"/>
      <c r="BF30" s="44">
        <f t="shared" si="22"/>
        <v>0</v>
      </c>
      <c r="BG30" s="45"/>
      <c r="BH30" s="46">
        <f>BG30*BF30</f>
        <v>0</v>
      </c>
      <c r="BI30" s="45"/>
      <c r="BJ30" s="46">
        <f>BI30*BF30</f>
        <v>0</v>
      </c>
      <c r="BK30" s="48">
        <f t="shared" si="28"/>
        <v>168000</v>
      </c>
      <c r="BL30" s="48">
        <f>I30+P30+W30+AD30+AK30+AR30+AY30+BF30</f>
        <v>168000</v>
      </c>
      <c r="BM30" s="48">
        <f t="shared" si="25"/>
        <v>168000</v>
      </c>
      <c r="BN30" s="23">
        <f>IF(AND(BK30=BL30,BL30=BM30,BK30=BM30),0,1)</f>
        <v>0</v>
      </c>
    </row>
    <row r="31" spans="1:66">
      <c r="B31" s="55" t="s">
        <v>35</v>
      </c>
      <c r="C31" s="49" t="s">
        <v>34</v>
      </c>
      <c r="D31" s="53">
        <v>700</v>
      </c>
      <c r="E31" s="41">
        <v>-180.52631578947367</v>
      </c>
      <c r="F31" s="41">
        <v>-126368.42105263157</v>
      </c>
      <c r="G31" s="47"/>
      <c r="H31" s="43"/>
      <c r="I31" s="44">
        <f t="shared" si="1"/>
        <v>0</v>
      </c>
      <c r="J31" s="45"/>
      <c r="K31" s="46">
        <f>J31*I31</f>
        <v>0</v>
      </c>
      <c r="L31" s="45"/>
      <c r="M31" s="46">
        <f>L31*I31</f>
        <v>0</v>
      </c>
      <c r="N31" s="47"/>
      <c r="O31" s="43"/>
      <c r="P31" s="44">
        <f t="shared" si="4"/>
        <v>0</v>
      </c>
      <c r="Q31" s="45"/>
      <c r="R31" s="46">
        <f>Q31*P31</f>
        <v>0</v>
      </c>
      <c r="S31" s="45"/>
      <c r="T31" s="46">
        <f>S31*P31</f>
        <v>0</v>
      </c>
      <c r="U31" s="47"/>
      <c r="V31" s="43">
        <v>0.8</v>
      </c>
      <c r="W31" s="44">
        <f t="shared" si="7"/>
        <v>-101094.73684210527</v>
      </c>
      <c r="X31" s="45">
        <v>0.5</v>
      </c>
      <c r="Y31" s="46">
        <f>X31*W31</f>
        <v>-50547.368421052633</v>
      </c>
      <c r="Z31" s="45">
        <v>0.5</v>
      </c>
      <c r="AA31" s="46">
        <f>Z31*W31</f>
        <v>-50547.368421052633</v>
      </c>
      <c r="AB31" s="47"/>
      <c r="AC31" s="43">
        <v>0.2</v>
      </c>
      <c r="AD31" s="44">
        <f t="shared" si="10"/>
        <v>-25273.684210526317</v>
      </c>
      <c r="AE31" s="45">
        <v>0.5</v>
      </c>
      <c r="AF31" s="46">
        <f>AE31*AD31</f>
        <v>-12636.842105263158</v>
      </c>
      <c r="AG31" s="45">
        <v>0.5</v>
      </c>
      <c r="AH31" s="46">
        <f>AG31*AD31</f>
        <v>-12636.842105263158</v>
      </c>
      <c r="AI31" s="47"/>
      <c r="AJ31" s="43"/>
      <c r="AK31" s="44">
        <f t="shared" si="13"/>
        <v>0</v>
      </c>
      <c r="AL31" s="45"/>
      <c r="AM31" s="46">
        <f>AL31*AK31</f>
        <v>0</v>
      </c>
      <c r="AN31" s="45"/>
      <c r="AO31" s="46">
        <f>AN31*AK31</f>
        <v>0</v>
      </c>
      <c r="AP31" s="47"/>
      <c r="AQ31" s="43"/>
      <c r="AR31" s="44">
        <f t="shared" si="16"/>
        <v>0</v>
      </c>
      <c r="AS31" s="45"/>
      <c r="AT31" s="46">
        <f>AS31*AR31</f>
        <v>0</v>
      </c>
      <c r="AU31" s="45"/>
      <c r="AV31" s="46">
        <f>AU31*AR31</f>
        <v>0</v>
      </c>
      <c r="AW31" s="47"/>
      <c r="AX31" s="43"/>
      <c r="AY31" s="44">
        <f t="shared" si="19"/>
        <v>0</v>
      </c>
      <c r="AZ31" s="45"/>
      <c r="BA31" s="46">
        <f>AZ31*AY31</f>
        <v>0</v>
      </c>
      <c r="BB31" s="45"/>
      <c r="BC31" s="46">
        <f>BB31*AY31</f>
        <v>0</v>
      </c>
      <c r="BD31" s="47"/>
      <c r="BE31" s="43"/>
      <c r="BF31" s="44">
        <f t="shared" si="22"/>
        <v>0</v>
      </c>
      <c r="BG31" s="45"/>
      <c r="BH31" s="46">
        <f>BG31*BF31</f>
        <v>0</v>
      </c>
      <c r="BI31" s="45"/>
      <c r="BJ31" s="46">
        <f>BI31*BF31</f>
        <v>0</v>
      </c>
      <c r="BK31" s="48">
        <f t="shared" si="28"/>
        <v>-126368.42105263157</v>
      </c>
      <c r="BL31" s="48">
        <f>I31+P31+W31+AD31+AK31+AR31+AY31+BF31</f>
        <v>-126368.42105263159</v>
      </c>
      <c r="BM31" s="48">
        <f t="shared" si="25"/>
        <v>-126368.42105263157</v>
      </c>
      <c r="BN31" s="23">
        <f>IF(AND(BK31=BL31,BL31=BM31,BK31=BM31),0,1)</f>
        <v>0</v>
      </c>
    </row>
    <row r="32" spans="1:66">
      <c r="C32" s="52"/>
      <c r="D32" s="53"/>
      <c r="E32" s="57"/>
      <c r="F32" s="41">
        <v>0</v>
      </c>
      <c r="G32" s="47"/>
      <c r="H32" s="43"/>
      <c r="I32" s="44">
        <f t="shared" si="1"/>
        <v>0</v>
      </c>
      <c r="J32" s="45"/>
      <c r="K32" s="46">
        <f>J32*I32</f>
        <v>0</v>
      </c>
      <c r="L32" s="45"/>
      <c r="M32" s="46">
        <f>L32*I32</f>
        <v>0</v>
      </c>
      <c r="N32" s="47"/>
      <c r="O32" s="43"/>
      <c r="P32" s="44">
        <f t="shared" si="4"/>
        <v>0</v>
      </c>
      <c r="Q32" s="45"/>
      <c r="R32" s="46">
        <f>Q32*P32</f>
        <v>0</v>
      </c>
      <c r="S32" s="45"/>
      <c r="T32" s="46">
        <f>S32*P32</f>
        <v>0</v>
      </c>
      <c r="U32" s="47"/>
      <c r="V32" s="43"/>
      <c r="W32" s="44">
        <f t="shared" si="7"/>
        <v>0</v>
      </c>
      <c r="X32" s="45"/>
      <c r="Y32" s="46">
        <f>X32*W32</f>
        <v>0</v>
      </c>
      <c r="Z32" s="45"/>
      <c r="AA32" s="46">
        <f>Z32*W32</f>
        <v>0</v>
      </c>
      <c r="AB32" s="47"/>
      <c r="AC32" s="43"/>
      <c r="AD32" s="44">
        <f t="shared" si="10"/>
        <v>0</v>
      </c>
      <c r="AE32" s="45"/>
      <c r="AF32" s="46">
        <f>AE32*AD32</f>
        <v>0</v>
      </c>
      <c r="AG32" s="45"/>
      <c r="AH32" s="46">
        <f>AG32*AD32</f>
        <v>0</v>
      </c>
      <c r="AI32" s="47"/>
      <c r="AJ32" s="43"/>
      <c r="AK32" s="44">
        <f t="shared" si="13"/>
        <v>0</v>
      </c>
      <c r="AL32" s="45"/>
      <c r="AM32" s="46">
        <f>AL32*AK32</f>
        <v>0</v>
      </c>
      <c r="AN32" s="45"/>
      <c r="AO32" s="46">
        <f>AN32*AK32</f>
        <v>0</v>
      </c>
      <c r="AP32" s="47"/>
      <c r="AQ32" s="43"/>
      <c r="AR32" s="44">
        <f t="shared" si="16"/>
        <v>0</v>
      </c>
      <c r="AS32" s="45"/>
      <c r="AT32" s="46">
        <f>AS32*AR32</f>
        <v>0</v>
      </c>
      <c r="AU32" s="45"/>
      <c r="AV32" s="46">
        <f>AU32*AR32</f>
        <v>0</v>
      </c>
      <c r="AW32" s="47"/>
      <c r="AX32" s="43"/>
      <c r="AY32" s="44">
        <f t="shared" si="19"/>
        <v>0</v>
      </c>
      <c r="AZ32" s="45"/>
      <c r="BA32" s="46">
        <f>AZ32*AY32</f>
        <v>0</v>
      </c>
      <c r="BB32" s="45"/>
      <c r="BC32" s="46">
        <f>BB32*AY32</f>
        <v>0</v>
      </c>
      <c r="BD32" s="47"/>
      <c r="BE32" s="43"/>
      <c r="BF32" s="44">
        <f t="shared" si="22"/>
        <v>0</v>
      </c>
      <c r="BG32" s="45"/>
      <c r="BH32" s="46">
        <f>BG32*BF32</f>
        <v>0</v>
      </c>
      <c r="BI32" s="45"/>
      <c r="BJ32" s="46">
        <f>BI32*BF32</f>
        <v>0</v>
      </c>
      <c r="BK32" s="48">
        <f t="shared" si="28"/>
        <v>0</v>
      </c>
      <c r="BL32" s="48">
        <f>I32+P32+W32+AD32+AK32+AR32+AY32+BF32</f>
        <v>0</v>
      </c>
      <c r="BM32" s="48">
        <f t="shared" si="25"/>
        <v>0</v>
      </c>
      <c r="BN32" s="23">
        <f>IF(AND(BK32=BL32,BL32=BM32,BK32=BM32),0,1)</f>
        <v>0</v>
      </c>
    </row>
    <row r="33" spans="1:66">
      <c r="A33" s="1" t="s">
        <v>50</v>
      </c>
      <c r="B33" s="51"/>
      <c r="C33" s="61"/>
      <c r="D33" s="53"/>
      <c r="E33" s="41"/>
      <c r="F33" s="41">
        <v>0</v>
      </c>
      <c r="G33" s="62"/>
      <c r="H33" s="43"/>
      <c r="I33" s="44">
        <f t="shared" si="1"/>
        <v>0</v>
      </c>
      <c r="J33" s="45"/>
      <c r="K33" s="46">
        <f t="shared" ref="K33:K37" si="29">J33*I33</f>
        <v>0</v>
      </c>
      <c r="L33" s="45"/>
      <c r="M33" s="46">
        <f t="shared" ref="M33:M37" si="30">L33*I33</f>
        <v>0</v>
      </c>
      <c r="N33" s="62"/>
      <c r="O33" s="63"/>
      <c r="P33" s="44">
        <f t="shared" si="4"/>
        <v>0</v>
      </c>
      <c r="Q33" s="64"/>
      <c r="R33" s="46">
        <f t="shared" ref="R33:R37" si="31">Q33*P33</f>
        <v>0</v>
      </c>
      <c r="S33" s="64"/>
      <c r="T33" s="46">
        <f t="shared" ref="T33:T37" si="32">S33*P33</f>
        <v>0</v>
      </c>
      <c r="U33" s="62"/>
      <c r="V33" s="63"/>
      <c r="W33" s="44">
        <f t="shared" si="7"/>
        <v>0</v>
      </c>
      <c r="X33" s="64"/>
      <c r="Y33" s="46">
        <f t="shared" ref="Y33:Y37" si="33">X33*W33</f>
        <v>0</v>
      </c>
      <c r="Z33" s="64"/>
      <c r="AA33" s="46">
        <f t="shared" ref="AA33:AA37" si="34">Z33*W33</f>
        <v>0</v>
      </c>
      <c r="AB33" s="62"/>
      <c r="AC33" s="63"/>
      <c r="AD33" s="44">
        <f t="shared" si="10"/>
        <v>0</v>
      </c>
      <c r="AE33" s="64"/>
      <c r="AF33" s="46">
        <f t="shared" ref="AF33:AF37" si="35">AE33*AD33</f>
        <v>0</v>
      </c>
      <c r="AG33" s="64"/>
      <c r="AH33" s="46">
        <f t="shared" ref="AH33:AH37" si="36">AG33*AD33</f>
        <v>0</v>
      </c>
      <c r="AI33" s="62"/>
      <c r="AJ33" s="63"/>
      <c r="AK33" s="44">
        <f t="shared" si="13"/>
        <v>0</v>
      </c>
      <c r="AL33" s="64"/>
      <c r="AM33" s="46">
        <f t="shared" ref="AM33:AM37" si="37">AL33*AK33</f>
        <v>0</v>
      </c>
      <c r="AN33" s="64"/>
      <c r="AO33" s="46">
        <f t="shared" ref="AO33:AO37" si="38">AN33*AK33</f>
        <v>0</v>
      </c>
      <c r="AP33" s="62"/>
      <c r="AQ33" s="63"/>
      <c r="AR33" s="44">
        <f t="shared" si="16"/>
        <v>0</v>
      </c>
      <c r="AS33" s="64"/>
      <c r="AT33" s="46">
        <f t="shared" ref="AT33:AT37" si="39">AS33*AR33</f>
        <v>0</v>
      </c>
      <c r="AU33" s="64"/>
      <c r="AV33" s="46">
        <f t="shared" ref="AV33:AV37" si="40">AU33*AR33</f>
        <v>0</v>
      </c>
      <c r="AW33" s="62"/>
      <c r="AX33" s="63"/>
      <c r="AY33" s="44">
        <f t="shared" si="19"/>
        <v>0</v>
      </c>
      <c r="AZ33" s="64"/>
      <c r="BA33" s="46">
        <f t="shared" ref="BA33:BA37" si="41">AZ33*AY33</f>
        <v>0</v>
      </c>
      <c r="BB33" s="64"/>
      <c r="BC33" s="46">
        <f t="shared" ref="BC33:BC37" si="42">BB33*AY33</f>
        <v>0</v>
      </c>
      <c r="BD33" s="62"/>
      <c r="BE33" s="63"/>
      <c r="BF33" s="44">
        <f t="shared" si="22"/>
        <v>0</v>
      </c>
      <c r="BG33" s="64"/>
      <c r="BH33" s="46">
        <f t="shared" ref="BH33:BH37" si="43">BG33*BF33</f>
        <v>0</v>
      </c>
      <c r="BI33" s="64"/>
      <c r="BJ33" s="46">
        <f t="shared" ref="BJ33:BJ37" si="44">BI33*BF33</f>
        <v>0</v>
      </c>
      <c r="BK33" s="48">
        <f t="shared" si="28"/>
        <v>0</v>
      </c>
      <c r="BL33" s="48">
        <f>I33+P33+W33+AD33+AK33+AR33+AY33+BF33</f>
        <v>0</v>
      </c>
      <c r="BM33" s="48">
        <f t="shared" si="25"/>
        <v>0</v>
      </c>
      <c r="BN33" s="23">
        <f t="shared" ref="BN33:BN38" si="45">IF(AND(BK33=BL33,BL33=BM33,BK33=BM33),0,1)</f>
        <v>0</v>
      </c>
    </row>
    <row r="34" spans="1:66">
      <c r="B34" s="51" t="s">
        <v>51</v>
      </c>
      <c r="C34" s="61" t="s">
        <v>34</v>
      </c>
      <c r="D34" s="53">
        <v>120</v>
      </c>
      <c r="E34" s="41">
        <v>240</v>
      </c>
      <c r="F34" s="41">
        <v>28800</v>
      </c>
      <c r="G34" s="62"/>
      <c r="H34" s="43"/>
      <c r="I34" s="44">
        <f t="shared" si="1"/>
        <v>0</v>
      </c>
      <c r="J34" s="45"/>
      <c r="K34" s="46">
        <f t="shared" si="29"/>
        <v>0</v>
      </c>
      <c r="L34" s="45"/>
      <c r="M34" s="46">
        <f t="shared" si="30"/>
        <v>0</v>
      </c>
      <c r="N34" s="62"/>
      <c r="O34" s="63"/>
      <c r="P34" s="44">
        <f t="shared" si="4"/>
        <v>0</v>
      </c>
      <c r="Q34" s="64"/>
      <c r="R34" s="46">
        <f t="shared" si="31"/>
        <v>0</v>
      </c>
      <c r="S34" s="64"/>
      <c r="T34" s="46">
        <f t="shared" si="32"/>
        <v>0</v>
      </c>
      <c r="U34" s="62"/>
      <c r="V34" s="63">
        <v>0.6</v>
      </c>
      <c r="W34" s="44">
        <f t="shared" si="7"/>
        <v>17280</v>
      </c>
      <c r="X34" s="64">
        <v>0.5</v>
      </c>
      <c r="Y34" s="46">
        <f t="shared" si="33"/>
        <v>8640</v>
      </c>
      <c r="Z34" s="64">
        <v>0.5</v>
      </c>
      <c r="AA34" s="46">
        <f t="shared" si="34"/>
        <v>8640</v>
      </c>
      <c r="AB34" s="62"/>
      <c r="AC34" s="63">
        <v>0.2</v>
      </c>
      <c r="AD34" s="44">
        <f t="shared" si="10"/>
        <v>5760</v>
      </c>
      <c r="AE34" s="64">
        <v>0.5</v>
      </c>
      <c r="AF34" s="46">
        <f t="shared" si="35"/>
        <v>2880</v>
      </c>
      <c r="AG34" s="64">
        <v>0.5</v>
      </c>
      <c r="AH34" s="46">
        <f t="shared" si="36"/>
        <v>2880</v>
      </c>
      <c r="AI34" s="62"/>
      <c r="AJ34" s="63">
        <v>0.15</v>
      </c>
      <c r="AK34" s="44">
        <f t="shared" si="13"/>
        <v>4320</v>
      </c>
      <c r="AL34" s="64">
        <v>0.5</v>
      </c>
      <c r="AM34" s="46">
        <f t="shared" si="37"/>
        <v>2160</v>
      </c>
      <c r="AN34" s="64">
        <v>0.5</v>
      </c>
      <c r="AO34" s="46">
        <f t="shared" si="38"/>
        <v>2160</v>
      </c>
      <c r="AP34" s="62"/>
      <c r="AQ34" s="63">
        <v>0.05</v>
      </c>
      <c r="AR34" s="44">
        <f t="shared" si="16"/>
        <v>1440</v>
      </c>
      <c r="AS34" s="64">
        <v>0.5</v>
      </c>
      <c r="AT34" s="46">
        <f t="shared" si="39"/>
        <v>720</v>
      </c>
      <c r="AU34" s="64">
        <v>0.5</v>
      </c>
      <c r="AV34" s="46">
        <f t="shared" si="40"/>
        <v>720</v>
      </c>
      <c r="AW34" s="62"/>
      <c r="AX34" s="63"/>
      <c r="AY34" s="44">
        <f t="shared" si="19"/>
        <v>0</v>
      </c>
      <c r="AZ34" s="64"/>
      <c r="BA34" s="46">
        <f t="shared" si="41"/>
        <v>0</v>
      </c>
      <c r="BB34" s="64"/>
      <c r="BC34" s="46">
        <f t="shared" si="42"/>
        <v>0</v>
      </c>
      <c r="BD34" s="62"/>
      <c r="BE34" s="63"/>
      <c r="BF34" s="44">
        <f t="shared" si="22"/>
        <v>0</v>
      </c>
      <c r="BG34" s="64"/>
      <c r="BH34" s="46">
        <f t="shared" si="43"/>
        <v>0</v>
      </c>
      <c r="BI34" s="64"/>
      <c r="BJ34" s="46">
        <f t="shared" si="44"/>
        <v>0</v>
      </c>
      <c r="BK34" s="48">
        <f t="shared" si="28"/>
        <v>28800</v>
      </c>
      <c r="BL34" s="48">
        <f>I34+P34+W34+AD34+AK34+AR34+AY34+BF34</f>
        <v>28800</v>
      </c>
      <c r="BM34" s="48">
        <f t="shared" si="25"/>
        <v>28800</v>
      </c>
      <c r="BN34" s="23">
        <f t="shared" si="45"/>
        <v>0</v>
      </c>
    </row>
    <row r="35" spans="1:66">
      <c r="B35" s="51" t="s">
        <v>52</v>
      </c>
      <c r="C35" s="61" t="s">
        <v>34</v>
      </c>
      <c r="D35" s="53">
        <v>120</v>
      </c>
      <c r="E35" s="41">
        <v>-180.52631578947367</v>
      </c>
      <c r="F35" s="41">
        <v>-21663.15789473684</v>
      </c>
      <c r="G35" s="62"/>
      <c r="H35" s="43"/>
      <c r="I35" s="44">
        <f t="shared" si="1"/>
        <v>0</v>
      </c>
      <c r="J35" s="45"/>
      <c r="K35" s="46">
        <f t="shared" si="29"/>
        <v>0</v>
      </c>
      <c r="L35" s="45"/>
      <c r="M35" s="46">
        <f t="shared" si="30"/>
        <v>0</v>
      </c>
      <c r="N35" s="62"/>
      <c r="O35" s="63"/>
      <c r="P35" s="44">
        <f t="shared" si="4"/>
        <v>0</v>
      </c>
      <c r="Q35" s="64"/>
      <c r="R35" s="46">
        <f t="shared" si="31"/>
        <v>0</v>
      </c>
      <c r="S35" s="64"/>
      <c r="T35" s="46">
        <f t="shared" si="32"/>
        <v>0</v>
      </c>
      <c r="U35" s="62"/>
      <c r="V35" s="63">
        <v>0.6</v>
      </c>
      <c r="W35" s="44">
        <f t="shared" si="7"/>
        <v>-12997.894736842103</v>
      </c>
      <c r="X35" s="64">
        <v>0.5</v>
      </c>
      <c r="Y35" s="46">
        <f t="shared" si="33"/>
        <v>-6498.9473684210516</v>
      </c>
      <c r="Z35" s="64">
        <v>0.5</v>
      </c>
      <c r="AA35" s="46">
        <f t="shared" si="34"/>
        <v>-6498.9473684210516</v>
      </c>
      <c r="AB35" s="62"/>
      <c r="AC35" s="63">
        <v>0.25</v>
      </c>
      <c r="AD35" s="44">
        <f t="shared" si="10"/>
        <v>-5415.78947368421</v>
      </c>
      <c r="AE35" s="64">
        <v>0.5</v>
      </c>
      <c r="AF35" s="46">
        <f t="shared" si="35"/>
        <v>-2707.894736842105</v>
      </c>
      <c r="AG35" s="64">
        <v>0.5</v>
      </c>
      <c r="AH35" s="46">
        <f t="shared" si="36"/>
        <v>-2707.894736842105</v>
      </c>
      <c r="AI35" s="62"/>
      <c r="AJ35" s="63">
        <v>0.15</v>
      </c>
      <c r="AK35" s="44">
        <f t="shared" si="13"/>
        <v>-3249.4736842105258</v>
      </c>
      <c r="AL35" s="64">
        <v>0.5</v>
      </c>
      <c r="AM35" s="46">
        <f t="shared" si="37"/>
        <v>-1624.7368421052629</v>
      </c>
      <c r="AN35" s="64">
        <v>0.5</v>
      </c>
      <c r="AO35" s="46">
        <f t="shared" si="38"/>
        <v>-1624.7368421052629</v>
      </c>
      <c r="AP35" s="62"/>
      <c r="AQ35" s="63"/>
      <c r="AR35" s="44">
        <f t="shared" si="16"/>
        <v>0</v>
      </c>
      <c r="AS35" s="64"/>
      <c r="AT35" s="46">
        <f t="shared" si="39"/>
        <v>0</v>
      </c>
      <c r="AU35" s="64"/>
      <c r="AV35" s="46">
        <f t="shared" si="40"/>
        <v>0</v>
      </c>
      <c r="AW35" s="62"/>
      <c r="AX35" s="63"/>
      <c r="AY35" s="44">
        <f t="shared" si="19"/>
        <v>0</v>
      </c>
      <c r="AZ35" s="64"/>
      <c r="BA35" s="46">
        <f t="shared" si="41"/>
        <v>0</v>
      </c>
      <c r="BB35" s="64"/>
      <c r="BC35" s="46">
        <f t="shared" si="42"/>
        <v>0</v>
      </c>
      <c r="BD35" s="62"/>
      <c r="BE35" s="63"/>
      <c r="BF35" s="44">
        <f t="shared" si="22"/>
        <v>0</v>
      </c>
      <c r="BG35" s="64"/>
      <c r="BH35" s="46">
        <f t="shared" si="43"/>
        <v>0</v>
      </c>
      <c r="BI35" s="64"/>
      <c r="BJ35" s="46">
        <f t="shared" si="44"/>
        <v>0</v>
      </c>
      <c r="BK35" s="48">
        <f t="shared" si="28"/>
        <v>-21663.15789473684</v>
      </c>
      <c r="BL35" s="48">
        <f>I35+P35+W35+AD35+AK35+AR35+AY35+BF35</f>
        <v>-21663.15789473684</v>
      </c>
      <c r="BM35" s="48">
        <f t="shared" si="25"/>
        <v>-21663.15789473684</v>
      </c>
      <c r="BN35" s="23">
        <f t="shared" si="45"/>
        <v>0</v>
      </c>
    </row>
    <row r="36" spans="1:66">
      <c r="B36" s="60" t="s">
        <v>43</v>
      </c>
      <c r="C36" s="61" t="s">
        <v>34</v>
      </c>
      <c r="D36" s="53">
        <v>23</v>
      </c>
      <c r="E36" s="41">
        <v>65</v>
      </c>
      <c r="F36" s="41">
        <v>1495</v>
      </c>
      <c r="G36" s="62"/>
      <c r="H36" s="43"/>
      <c r="I36" s="44">
        <f t="shared" si="1"/>
        <v>0</v>
      </c>
      <c r="J36" s="45"/>
      <c r="K36" s="46">
        <f t="shared" si="29"/>
        <v>0</v>
      </c>
      <c r="L36" s="45"/>
      <c r="M36" s="46">
        <f t="shared" si="30"/>
        <v>0</v>
      </c>
      <c r="N36" s="62"/>
      <c r="O36" s="63">
        <v>0.14285714285714288</v>
      </c>
      <c r="P36" s="44">
        <f t="shared" si="4"/>
        <v>213.57142857142861</v>
      </c>
      <c r="Q36" s="64">
        <v>0.5</v>
      </c>
      <c r="R36" s="46">
        <f t="shared" si="31"/>
        <v>106.78571428571431</v>
      </c>
      <c r="S36" s="64">
        <v>0.5</v>
      </c>
      <c r="T36" s="46">
        <f t="shared" si="32"/>
        <v>106.78571428571431</v>
      </c>
      <c r="U36" s="62"/>
      <c r="V36" s="63">
        <v>0.14285714285714288</v>
      </c>
      <c r="W36" s="44">
        <f t="shared" si="7"/>
        <v>213.57142857142861</v>
      </c>
      <c r="X36" s="64">
        <v>0.5</v>
      </c>
      <c r="Y36" s="46">
        <f t="shared" si="33"/>
        <v>106.78571428571431</v>
      </c>
      <c r="Z36" s="64">
        <v>0.5</v>
      </c>
      <c r="AA36" s="46">
        <f t="shared" si="34"/>
        <v>106.78571428571431</v>
      </c>
      <c r="AB36" s="62"/>
      <c r="AC36" s="63">
        <v>0.14285714285714288</v>
      </c>
      <c r="AD36" s="44">
        <f t="shared" si="10"/>
        <v>213.57142857142861</v>
      </c>
      <c r="AE36" s="64">
        <v>0.5</v>
      </c>
      <c r="AF36" s="46">
        <f t="shared" si="35"/>
        <v>106.78571428571431</v>
      </c>
      <c r="AG36" s="64">
        <v>0.5</v>
      </c>
      <c r="AH36" s="46">
        <f t="shared" si="36"/>
        <v>106.78571428571431</v>
      </c>
      <c r="AI36" s="62"/>
      <c r="AJ36" s="63">
        <v>0.14285714285714288</v>
      </c>
      <c r="AK36" s="44">
        <f t="shared" si="13"/>
        <v>213.57142857142861</v>
      </c>
      <c r="AL36" s="64">
        <v>0.5</v>
      </c>
      <c r="AM36" s="46">
        <f t="shared" si="37"/>
        <v>106.78571428571431</v>
      </c>
      <c r="AN36" s="64">
        <v>0.5</v>
      </c>
      <c r="AO36" s="46">
        <f t="shared" si="38"/>
        <v>106.78571428571431</v>
      </c>
      <c r="AP36" s="62"/>
      <c r="AQ36" s="63">
        <v>0.14285714285714288</v>
      </c>
      <c r="AR36" s="44">
        <f t="shared" si="16"/>
        <v>213.57142857142861</v>
      </c>
      <c r="AS36" s="64">
        <v>0.5</v>
      </c>
      <c r="AT36" s="46">
        <f t="shared" si="39"/>
        <v>106.78571428571431</v>
      </c>
      <c r="AU36" s="64">
        <v>0.5</v>
      </c>
      <c r="AV36" s="46">
        <f t="shared" si="40"/>
        <v>106.78571428571431</v>
      </c>
      <c r="AW36" s="62"/>
      <c r="AX36" s="63">
        <v>0.14285714285714288</v>
      </c>
      <c r="AY36" s="44">
        <f t="shared" si="19"/>
        <v>213.57142857142861</v>
      </c>
      <c r="AZ36" s="64">
        <v>0.5</v>
      </c>
      <c r="BA36" s="46">
        <f t="shared" si="41"/>
        <v>106.78571428571431</v>
      </c>
      <c r="BB36" s="64">
        <v>0.5</v>
      </c>
      <c r="BC36" s="46">
        <f t="shared" si="42"/>
        <v>106.78571428571431</v>
      </c>
      <c r="BD36" s="62"/>
      <c r="BE36" s="63">
        <v>0.14285714285714288</v>
      </c>
      <c r="BF36" s="44">
        <f t="shared" si="22"/>
        <v>213.57142857142861</v>
      </c>
      <c r="BG36" s="64">
        <v>0.5</v>
      </c>
      <c r="BH36" s="46">
        <f t="shared" si="43"/>
        <v>106.78571428571431</v>
      </c>
      <c r="BI36" s="64">
        <v>0.5</v>
      </c>
      <c r="BJ36" s="46">
        <f t="shared" si="44"/>
        <v>106.78571428571431</v>
      </c>
      <c r="BK36" s="48">
        <f t="shared" si="28"/>
        <v>1495</v>
      </c>
      <c r="BL36" s="48">
        <f>I36+P36+W36+AD36+AK36+AR36+AY36+BF36</f>
        <v>1495.0000000000005</v>
      </c>
      <c r="BM36" s="48">
        <f t="shared" si="25"/>
        <v>1495</v>
      </c>
      <c r="BN36" s="23">
        <f t="shared" si="45"/>
        <v>0</v>
      </c>
    </row>
    <row r="37" spans="1:66">
      <c r="B37" s="51"/>
      <c r="C37" s="61"/>
      <c r="D37" s="50"/>
      <c r="E37" s="41"/>
      <c r="F37" s="41"/>
      <c r="G37" s="62"/>
      <c r="H37" s="43"/>
      <c r="I37" s="44">
        <f t="shared" si="1"/>
        <v>0</v>
      </c>
      <c r="J37" s="45"/>
      <c r="K37" s="46">
        <f t="shared" si="29"/>
        <v>0</v>
      </c>
      <c r="L37" s="45"/>
      <c r="M37" s="46">
        <f t="shared" si="30"/>
        <v>0</v>
      </c>
      <c r="N37" s="62"/>
      <c r="O37" s="63"/>
      <c r="P37" s="44">
        <f t="shared" si="4"/>
        <v>0</v>
      </c>
      <c r="Q37" s="64"/>
      <c r="R37" s="46">
        <f t="shared" si="31"/>
        <v>0</v>
      </c>
      <c r="S37" s="64"/>
      <c r="T37" s="46">
        <f t="shared" si="32"/>
        <v>0</v>
      </c>
      <c r="U37" s="62"/>
      <c r="V37" s="63"/>
      <c r="W37" s="44">
        <f t="shared" si="7"/>
        <v>0</v>
      </c>
      <c r="X37" s="64"/>
      <c r="Y37" s="46">
        <f t="shared" si="33"/>
        <v>0</v>
      </c>
      <c r="Z37" s="64"/>
      <c r="AA37" s="46">
        <f t="shared" si="34"/>
        <v>0</v>
      </c>
      <c r="AB37" s="62"/>
      <c r="AC37" s="63"/>
      <c r="AD37" s="44">
        <f t="shared" si="10"/>
        <v>0</v>
      </c>
      <c r="AE37" s="64"/>
      <c r="AF37" s="46">
        <f t="shared" si="35"/>
        <v>0</v>
      </c>
      <c r="AG37" s="64"/>
      <c r="AH37" s="46">
        <f t="shared" si="36"/>
        <v>0</v>
      </c>
      <c r="AI37" s="62"/>
      <c r="AJ37" s="63"/>
      <c r="AK37" s="44">
        <f t="shared" si="13"/>
        <v>0</v>
      </c>
      <c r="AL37" s="64"/>
      <c r="AM37" s="46">
        <f t="shared" si="37"/>
        <v>0</v>
      </c>
      <c r="AN37" s="64"/>
      <c r="AO37" s="46">
        <f t="shared" si="38"/>
        <v>0</v>
      </c>
      <c r="AP37" s="62"/>
      <c r="AQ37" s="63"/>
      <c r="AR37" s="44">
        <f t="shared" si="16"/>
        <v>0</v>
      </c>
      <c r="AS37" s="64"/>
      <c r="AT37" s="46">
        <f t="shared" si="39"/>
        <v>0</v>
      </c>
      <c r="AU37" s="64"/>
      <c r="AV37" s="46">
        <f t="shared" si="40"/>
        <v>0</v>
      </c>
      <c r="AW37" s="62"/>
      <c r="AX37" s="63"/>
      <c r="AY37" s="44">
        <f t="shared" si="19"/>
        <v>0</v>
      </c>
      <c r="AZ37" s="64"/>
      <c r="BA37" s="46">
        <f t="shared" si="41"/>
        <v>0</v>
      </c>
      <c r="BB37" s="64"/>
      <c r="BC37" s="46">
        <f t="shared" si="42"/>
        <v>0</v>
      </c>
      <c r="BD37" s="62"/>
      <c r="BE37" s="63"/>
      <c r="BF37" s="44">
        <f t="shared" si="22"/>
        <v>0</v>
      </c>
      <c r="BG37" s="64"/>
      <c r="BH37" s="46">
        <f t="shared" si="43"/>
        <v>0</v>
      </c>
      <c r="BI37" s="64"/>
      <c r="BJ37" s="46">
        <f t="shared" si="44"/>
        <v>0</v>
      </c>
      <c r="BK37" s="48">
        <f t="shared" si="28"/>
        <v>0</v>
      </c>
      <c r="BL37" s="48">
        <f>I37+P37+W37+AD37+AK37+AR37+AY37+BF37</f>
        <v>0</v>
      </c>
      <c r="BM37" s="48">
        <f t="shared" si="25"/>
        <v>0</v>
      </c>
      <c r="BN37" s="23">
        <f t="shared" si="45"/>
        <v>0</v>
      </c>
    </row>
    <row r="38" spans="1:66">
      <c r="B38" s="65" t="s">
        <v>0</v>
      </c>
      <c r="C38" s="66"/>
      <c r="D38" s="67"/>
      <c r="E38" s="68"/>
      <c r="F38" s="69">
        <v>2299498.4474813156</v>
      </c>
      <c r="G38" s="69">
        <f>SUM(G4:G37)</f>
        <v>0</v>
      </c>
      <c r="H38" s="69"/>
      <c r="I38" s="69">
        <f>SUM(I4:I37)</f>
        <v>223750</v>
      </c>
      <c r="J38" s="69"/>
      <c r="K38" s="69">
        <f>SUM(K4:K37)</f>
        <v>111875</v>
      </c>
      <c r="L38" s="69"/>
      <c r="M38" s="69">
        <f>SUM(M4:M37)</f>
        <v>111875</v>
      </c>
      <c r="N38" s="69">
        <f>SUM(N4:N37)</f>
        <v>0</v>
      </c>
      <c r="O38" s="69"/>
      <c r="P38" s="69">
        <f>SUM(P4:P37)</f>
        <v>1613748.2246420635</v>
      </c>
      <c r="Q38" s="69"/>
      <c r="R38" s="69">
        <f>SUM(R4:R37)</f>
        <v>806874.11232103175</v>
      </c>
      <c r="S38" s="69"/>
      <c r="T38" s="69">
        <f>SUM(T4:T37)</f>
        <v>806874.11232103175</v>
      </c>
      <c r="U38" s="69">
        <f>SUM(U4:U37)</f>
        <v>0</v>
      </c>
      <c r="V38" s="69"/>
      <c r="W38" s="69">
        <f>SUM(W4:W37)</f>
        <v>289937.45322685875</v>
      </c>
      <c r="X38" s="69"/>
      <c r="Y38" s="69">
        <f>SUM(Y4:Y37)</f>
        <v>144968.72661342937</v>
      </c>
      <c r="Z38" s="69"/>
      <c r="AA38" s="69">
        <f>SUM(AA4:AA37)</f>
        <v>144968.72661342937</v>
      </c>
      <c r="AB38" s="69">
        <f>SUM(AB4:AB37)</f>
        <v>0</v>
      </c>
      <c r="AC38" s="69"/>
      <c r="AD38" s="69">
        <f>SUM(AD4:AD37)</f>
        <v>-606.91588055910574</v>
      </c>
      <c r="AE38" s="69"/>
      <c r="AF38" s="69">
        <f>SUM(AF4:AF37)</f>
        <v>-303.45794027955287</v>
      </c>
      <c r="AG38" s="69"/>
      <c r="AH38" s="69">
        <f>SUM(AH4:AH37)</f>
        <v>-303.45794027955287</v>
      </c>
      <c r="AI38" s="69">
        <f>SUM(AI4:AI37)</f>
        <v>0</v>
      </c>
      <c r="AJ38" s="69"/>
      <c r="AK38" s="69">
        <f>SUM(AK4:AK37)</f>
        <v>117703.66044323306</v>
      </c>
      <c r="AL38" s="69"/>
      <c r="AM38" s="69">
        <f>SUM(AM4:AM37)</f>
        <v>58851.830221616532</v>
      </c>
      <c r="AN38" s="69"/>
      <c r="AO38" s="69">
        <f>SUM(AO4:AO37)</f>
        <v>58851.830221616532</v>
      </c>
      <c r="AP38" s="69">
        <f>SUM(AP4:AP37)</f>
        <v>0</v>
      </c>
      <c r="AQ38" s="69"/>
      <c r="AR38" s="69">
        <f>SUM(AR4:AR37)</f>
        <v>11705.131321147239</v>
      </c>
      <c r="AS38" s="69"/>
      <c r="AT38" s="69">
        <f>SUM(AT4:AT37)</f>
        <v>5852.5656605736194</v>
      </c>
      <c r="AU38" s="69"/>
      <c r="AV38" s="69">
        <f>SUM(AV4:AV37)</f>
        <v>5852.5656605736194</v>
      </c>
      <c r="AW38" s="69">
        <f>SUM(AW4:AW37)</f>
        <v>0</v>
      </c>
      <c r="AX38" s="69"/>
      <c r="AY38" s="69">
        <f>SUM(AY4:AY37)</f>
        <v>21630.446864285714</v>
      </c>
      <c r="AZ38" s="69"/>
      <c r="BA38" s="69">
        <f>SUM(BA4:BA37)</f>
        <v>10815.223432142857</v>
      </c>
      <c r="BB38" s="69"/>
      <c r="BC38" s="69">
        <f>SUM(BC4:BC37)</f>
        <v>10815.223432142857</v>
      </c>
      <c r="BD38" s="69">
        <f>SUM(BD4:BD37)</f>
        <v>0</v>
      </c>
      <c r="BE38" s="69"/>
      <c r="BF38" s="69">
        <f>SUM(BF4:BF37)</f>
        <v>21630.446864285714</v>
      </c>
      <c r="BG38" s="69"/>
      <c r="BH38" s="69">
        <f>SUM(BH4:BH37)</f>
        <v>10815.223432142857</v>
      </c>
      <c r="BI38" s="69"/>
      <c r="BJ38" s="69">
        <f>SUM(BJ4:BJ37)</f>
        <v>10815.223432142857</v>
      </c>
      <c r="BK38" s="48">
        <f t="shared" si="28"/>
        <v>2299498.4474813156</v>
      </c>
      <c r="BL38" s="48">
        <f>I38+P38+W38+AD38+AK38+AR38+AY38+BF38</f>
        <v>2299498.4474813142</v>
      </c>
      <c r="BM38" s="48">
        <f t="shared" si="25"/>
        <v>2299498.4474813147</v>
      </c>
      <c r="BN38" s="23"/>
    </row>
    <row r="39" spans="1:66">
      <c r="I39" s="44">
        <f>H39*F39</f>
        <v>0</v>
      </c>
      <c r="BK39" s="48">
        <f t="shared" si="28"/>
        <v>0</v>
      </c>
      <c r="BL39" s="48">
        <f>I39+P39+W39+AD39+AK39+AR39+AY39+BF39</f>
        <v>0</v>
      </c>
      <c r="BM39" s="48">
        <f t="shared" si="25"/>
        <v>0</v>
      </c>
      <c r="BN39" s="23">
        <f t="shared" si="26"/>
        <v>0</v>
      </c>
    </row>
    <row r="40" spans="1:66">
      <c r="I40" s="44">
        <f>H40*F40</f>
        <v>0</v>
      </c>
      <c r="BK40" s="48">
        <f t="shared" si="28"/>
        <v>0</v>
      </c>
      <c r="BL40" s="48">
        <f>I40+P40+W40+AD40+AK40+AR40+AY40+BF40</f>
        <v>0</v>
      </c>
      <c r="BM40" s="48">
        <f t="shared" si="25"/>
        <v>0</v>
      </c>
      <c r="BN40" s="23">
        <f t="shared" si="26"/>
        <v>0</v>
      </c>
    </row>
    <row r="41" spans="1:66">
      <c r="B41" s="54" t="s">
        <v>53</v>
      </c>
      <c r="C41" s="49" t="s">
        <v>34</v>
      </c>
      <c r="D41" s="50">
        <v>2489</v>
      </c>
      <c r="E41" s="41">
        <v>65</v>
      </c>
      <c r="F41" s="41">
        <v>161785</v>
      </c>
      <c r="G41" s="47"/>
      <c r="H41" s="43"/>
      <c r="I41" s="44">
        <f t="shared" ref="I41" si="46">H41*$F41</f>
        <v>0</v>
      </c>
      <c r="J41" s="45"/>
      <c r="K41" s="46">
        <f t="shared" ref="K41" si="47">J41*I41</f>
        <v>0</v>
      </c>
      <c r="L41" s="45"/>
      <c r="M41" s="46">
        <f t="shared" ref="M41" si="48">L41*I41</f>
        <v>0</v>
      </c>
      <c r="N41" s="47"/>
      <c r="O41" s="43"/>
      <c r="P41" s="44">
        <f t="shared" ref="P41" si="49">O41*$F41</f>
        <v>0</v>
      </c>
      <c r="Q41" s="45"/>
      <c r="R41" s="46">
        <f t="shared" ref="R41" si="50">Q41*P41</f>
        <v>0</v>
      </c>
      <c r="S41" s="45"/>
      <c r="T41" s="46">
        <f t="shared" ref="T41" si="51">S41*P41</f>
        <v>0</v>
      </c>
      <c r="U41" s="47"/>
      <c r="V41" s="43"/>
      <c r="W41" s="44">
        <f t="shared" ref="W41" si="52">V41*$F41</f>
        <v>0</v>
      </c>
      <c r="X41" s="45"/>
      <c r="Y41" s="46">
        <f t="shared" ref="Y41" si="53">X41*W41</f>
        <v>0</v>
      </c>
      <c r="Z41" s="45"/>
      <c r="AA41" s="46">
        <f t="shared" ref="AA41" si="54">Z41*W41</f>
        <v>0</v>
      </c>
      <c r="AB41" s="47"/>
      <c r="AC41" s="43">
        <v>1</v>
      </c>
      <c r="AD41" s="44">
        <f t="shared" ref="AD41" si="55">AC41*$F41</f>
        <v>161785</v>
      </c>
      <c r="AE41" s="45">
        <v>0.5</v>
      </c>
      <c r="AF41" s="46">
        <f t="shared" ref="AF41" si="56">AE41*AD41</f>
        <v>80892.5</v>
      </c>
      <c r="AG41" s="45">
        <v>0.5</v>
      </c>
      <c r="AH41" s="46">
        <f t="shared" ref="AH41" si="57">AG41*AD41</f>
        <v>80892.5</v>
      </c>
      <c r="AI41" s="47"/>
      <c r="AJ41" s="43"/>
      <c r="AK41" s="44">
        <f t="shared" ref="AK41" si="58">AJ41*$F41</f>
        <v>0</v>
      </c>
      <c r="AL41" s="45"/>
      <c r="AM41" s="46">
        <f t="shared" ref="AM41" si="59">AL41*AK41</f>
        <v>0</v>
      </c>
      <c r="AN41" s="45"/>
      <c r="AO41" s="46">
        <f t="shared" ref="AO41" si="60">AN41*AK41</f>
        <v>0</v>
      </c>
      <c r="AP41" s="47"/>
      <c r="AQ41" s="43"/>
      <c r="AR41" s="44">
        <f t="shared" ref="AR41" si="61">AQ41*$F41</f>
        <v>0</v>
      </c>
      <c r="AS41" s="45"/>
      <c r="AT41" s="46">
        <f t="shared" ref="AT41" si="62">AS41*AR41</f>
        <v>0</v>
      </c>
      <c r="AU41" s="45"/>
      <c r="AV41" s="46">
        <f t="shared" ref="AV41" si="63">AU41*AR41</f>
        <v>0</v>
      </c>
      <c r="AW41" s="47"/>
      <c r="AX41" s="43"/>
      <c r="AY41" s="44">
        <f t="shared" ref="AY41" si="64">AX41*$F41</f>
        <v>0</v>
      </c>
      <c r="AZ41" s="45"/>
      <c r="BA41" s="46">
        <f t="shared" ref="BA41" si="65">AZ41*AY41</f>
        <v>0</v>
      </c>
      <c r="BB41" s="45"/>
      <c r="BC41" s="46">
        <f t="shared" ref="BC41" si="66">BB41*AY41</f>
        <v>0</v>
      </c>
      <c r="BD41" s="47"/>
      <c r="BE41" s="43"/>
      <c r="BF41" s="44">
        <f t="shared" ref="BF41" si="67">BE41*$F41</f>
        <v>0</v>
      </c>
      <c r="BG41" s="45"/>
      <c r="BH41" s="46">
        <f t="shared" ref="BH41" si="68">BG41*BF41</f>
        <v>0</v>
      </c>
      <c r="BI41" s="45"/>
      <c r="BJ41" s="46">
        <f t="shared" ref="BJ41" si="69">BI41*BF41</f>
        <v>0</v>
      </c>
      <c r="BK41" s="48">
        <f t="shared" si="28"/>
        <v>161785</v>
      </c>
      <c r="BL41" s="48">
        <f>I41+P41+W41+AD41+AK41+AR41+AY41+BF41</f>
        <v>161785</v>
      </c>
      <c r="BM41" s="48">
        <f t="shared" si="25"/>
        <v>161785</v>
      </c>
      <c r="BN41" s="23">
        <f t="shared" si="26"/>
        <v>0</v>
      </c>
    </row>
    <row r="42" spans="1:66">
      <c r="B42" s="55"/>
      <c r="C42" s="61"/>
      <c r="D42" s="78"/>
      <c r="E42" s="79"/>
      <c r="F42" s="79"/>
      <c r="G42" s="62"/>
      <c r="H42" s="63"/>
      <c r="I42" s="80"/>
      <c r="J42" s="64"/>
      <c r="K42" s="81"/>
      <c r="L42" s="64"/>
      <c r="M42" s="81"/>
      <c r="N42" s="62"/>
      <c r="O42" s="63"/>
      <c r="P42" s="80"/>
      <c r="Q42" s="64"/>
      <c r="R42" s="81"/>
      <c r="S42" s="64"/>
      <c r="T42" s="81"/>
      <c r="U42" s="62"/>
      <c r="V42" s="63"/>
      <c r="W42" s="80"/>
      <c r="X42" s="64"/>
      <c r="Y42" s="81"/>
      <c r="Z42" s="64"/>
      <c r="AA42" s="81"/>
      <c r="AB42" s="62"/>
      <c r="AC42" s="63"/>
      <c r="AD42" s="80"/>
      <c r="AE42" s="64"/>
      <c r="AF42" s="81"/>
      <c r="AG42" s="64"/>
      <c r="AH42" s="81"/>
      <c r="AI42" s="62"/>
      <c r="AJ42" s="63"/>
      <c r="AK42" s="80"/>
      <c r="AL42" s="64"/>
      <c r="AM42" s="81"/>
      <c r="AN42" s="64"/>
      <c r="AO42" s="81"/>
      <c r="AP42" s="62"/>
      <c r="AQ42" s="63"/>
      <c r="AR42" s="80"/>
      <c r="AS42" s="64"/>
      <c r="AT42" s="81"/>
      <c r="AU42" s="64"/>
      <c r="AV42" s="81"/>
      <c r="AW42" s="62"/>
      <c r="AX42" s="63"/>
      <c r="AY42" s="80"/>
      <c r="AZ42" s="64"/>
      <c r="BA42" s="81"/>
      <c r="BB42" s="64"/>
      <c r="BC42" s="81"/>
      <c r="BD42" s="62"/>
      <c r="BE42" s="63"/>
      <c r="BF42" s="80"/>
      <c r="BG42" s="64"/>
      <c r="BH42" s="81"/>
      <c r="BI42" s="64"/>
      <c r="BJ42" s="81"/>
      <c r="BK42" s="48"/>
      <c r="BL42" s="48"/>
      <c r="BM42" s="48"/>
      <c r="BN42" s="23"/>
    </row>
    <row r="43" spans="1:66">
      <c r="B43" s="55"/>
      <c r="C43" s="61"/>
      <c r="D43" s="78"/>
      <c r="E43" s="79"/>
      <c r="F43" s="79"/>
      <c r="G43" s="62"/>
      <c r="H43" s="63"/>
      <c r="I43" s="80"/>
      <c r="J43" s="64"/>
      <c r="K43" s="81"/>
      <c r="L43" s="64"/>
      <c r="M43" s="81"/>
      <c r="N43" s="62"/>
      <c r="O43" s="63"/>
      <c r="P43" s="80"/>
      <c r="Q43" s="64"/>
      <c r="R43" s="81"/>
      <c r="S43" s="64"/>
      <c r="T43" s="81"/>
      <c r="U43" s="62"/>
      <c r="V43" s="63"/>
      <c r="W43" s="80"/>
      <c r="X43" s="64"/>
      <c r="Y43" s="81"/>
      <c r="Z43" s="64"/>
      <c r="AA43" s="81"/>
      <c r="AB43" s="62"/>
      <c r="AC43" s="63"/>
      <c r="AD43" s="80"/>
      <c r="AE43" s="64"/>
      <c r="AF43" s="81"/>
      <c r="AG43" s="64"/>
      <c r="AH43" s="81"/>
      <c r="AI43" s="62"/>
      <c r="AJ43" s="63"/>
      <c r="AK43" s="80"/>
      <c r="AL43" s="64"/>
      <c r="AM43" s="81"/>
      <c r="AN43" s="64"/>
      <c r="AO43" s="81"/>
      <c r="AP43" s="62"/>
      <c r="AQ43" s="63"/>
      <c r="AR43" s="80"/>
      <c r="AS43" s="64"/>
      <c r="AT43" s="81"/>
      <c r="AU43" s="64"/>
      <c r="AV43" s="81"/>
      <c r="AW43" s="62"/>
      <c r="AX43" s="63"/>
      <c r="AY43" s="80"/>
      <c r="AZ43" s="64"/>
      <c r="BA43" s="81"/>
      <c r="BB43" s="64"/>
      <c r="BC43" s="81"/>
      <c r="BD43" s="62"/>
      <c r="BE43" s="63"/>
      <c r="BF43" s="80"/>
      <c r="BG43" s="64"/>
      <c r="BH43" s="81"/>
      <c r="BI43" s="64"/>
      <c r="BJ43" s="81"/>
      <c r="BK43" s="48"/>
      <c r="BL43" s="48"/>
      <c r="BM43" s="48"/>
      <c r="BN43" s="23"/>
    </row>
    <row r="44" spans="1:66">
      <c r="B44" s="55"/>
      <c r="C44" s="61"/>
      <c r="D44" s="78"/>
      <c r="E44" s="79"/>
      <c r="F44" s="79"/>
      <c r="G44" s="62"/>
      <c r="H44" s="63"/>
      <c r="I44" s="82" t="s">
        <v>54</v>
      </c>
      <c r="J44" s="83"/>
      <c r="K44" s="84"/>
      <c r="L44" s="64"/>
      <c r="N44" s="62"/>
      <c r="O44" s="63"/>
      <c r="P44" s="80"/>
      <c r="Q44" s="64"/>
      <c r="R44" s="81"/>
      <c r="S44" s="64"/>
      <c r="T44" s="81"/>
      <c r="U44" s="62"/>
      <c r="V44" s="63"/>
      <c r="W44" s="80"/>
      <c r="X44" s="64"/>
      <c r="Y44" s="81"/>
      <c r="Z44" s="64"/>
      <c r="AA44" s="81"/>
      <c r="AB44" s="62"/>
      <c r="AC44" s="63"/>
      <c r="AD44" s="80"/>
      <c r="AE44" s="64"/>
      <c r="AF44" s="81"/>
      <c r="AG44" s="64"/>
      <c r="AH44" s="81"/>
      <c r="AI44" s="62"/>
      <c r="AJ44" s="63"/>
      <c r="AK44" s="80"/>
      <c r="AL44" s="64"/>
      <c r="AM44" s="81"/>
      <c r="AN44" s="64"/>
      <c r="AO44" s="81"/>
      <c r="AP44" s="62"/>
      <c r="AQ44" s="63"/>
      <c r="AR44" s="80"/>
      <c r="AS44" s="64"/>
      <c r="AT44" s="81"/>
      <c r="AU44" s="64"/>
      <c r="AV44" s="81"/>
      <c r="AW44" s="62"/>
      <c r="AX44" s="63"/>
      <c r="AY44" s="80"/>
      <c r="AZ44" s="64"/>
      <c r="BA44" s="81"/>
      <c r="BB44" s="64"/>
      <c r="BC44" s="81"/>
      <c r="BD44" s="62"/>
      <c r="BE44" s="63"/>
      <c r="BF44" s="80"/>
      <c r="BG44" s="64"/>
      <c r="BH44" s="81"/>
      <c r="BI44" s="64"/>
      <c r="BJ44" s="81"/>
      <c r="BK44" s="48"/>
      <c r="BL44" s="48"/>
      <c r="BM44" s="48"/>
      <c r="BN44" s="23"/>
    </row>
    <row r="45" spans="1:66">
      <c r="I45" s="85" t="s">
        <v>55</v>
      </c>
      <c r="J45" s="86"/>
      <c r="K45" s="61"/>
      <c r="L45" s="87"/>
    </row>
    <row r="46" spans="1:66">
      <c r="B46" s="88" t="s">
        <v>56</v>
      </c>
      <c r="C46" s="89"/>
      <c r="D46" s="90"/>
      <c r="E46" s="91"/>
      <c r="I46" s="79">
        <v>-180.52631578947367</v>
      </c>
      <c r="J46" s="79"/>
      <c r="K46" s="87"/>
      <c r="L46" s="92"/>
    </row>
    <row r="47" spans="1:66">
      <c r="B47" s="88" t="s">
        <v>57</v>
      </c>
      <c r="C47" s="89"/>
      <c r="D47" s="90"/>
      <c r="E47" s="91"/>
      <c r="I47" s="93">
        <v>-0.39039473684210513</v>
      </c>
      <c r="J47" s="93"/>
      <c r="K47" s="87"/>
      <c r="L47" s="92"/>
    </row>
    <row r="48" spans="1:66">
      <c r="B48" s="88" t="s">
        <v>58</v>
      </c>
      <c r="C48" s="89"/>
      <c r="D48" s="90"/>
      <c r="E48" s="91"/>
      <c r="I48" s="93">
        <v>-0.37018461538461545</v>
      </c>
      <c r="J48" s="93"/>
      <c r="K48" s="87"/>
      <c r="L48" s="92"/>
    </row>
    <row r="49" spans="1:66">
      <c r="B49" s="51" t="s">
        <v>59</v>
      </c>
      <c r="C49" s="89"/>
      <c r="D49" s="90"/>
      <c r="E49" s="91"/>
      <c r="I49" s="93">
        <v>-0.18394000674081565</v>
      </c>
      <c r="J49" s="93"/>
      <c r="K49" s="87"/>
      <c r="L49" s="92"/>
    </row>
    <row r="50" spans="1:66">
      <c r="B50" s="51" t="s">
        <v>60</v>
      </c>
      <c r="C50" s="89"/>
      <c r="D50" s="90"/>
      <c r="E50" s="91"/>
      <c r="I50" s="93">
        <v>-0.22371081900910006</v>
      </c>
      <c r="J50" s="93"/>
      <c r="K50" s="87"/>
      <c r="L50" s="92"/>
    </row>
    <row r="51" spans="1:66">
      <c r="B51" s="51" t="s">
        <v>61</v>
      </c>
      <c r="C51" s="89"/>
      <c r="D51" s="90"/>
      <c r="E51" s="91"/>
      <c r="I51" s="79">
        <v>-460.98461538461538</v>
      </c>
      <c r="J51" s="79"/>
      <c r="K51" s="87"/>
      <c r="L51" s="92"/>
    </row>
    <row r="52" spans="1:66">
      <c r="B52" s="51" t="s">
        <v>62</v>
      </c>
      <c r="C52" s="89"/>
      <c r="D52" s="90"/>
      <c r="E52" s="91"/>
      <c r="I52" s="93">
        <v>-0.36</v>
      </c>
      <c r="J52" s="93"/>
      <c r="K52" s="87"/>
      <c r="L52" s="92"/>
    </row>
    <row r="53" spans="1:66">
      <c r="B53" s="51" t="s">
        <v>63</v>
      </c>
      <c r="C53" s="89"/>
      <c r="D53" s="90"/>
      <c r="E53" s="91"/>
      <c r="I53" s="93">
        <v>-1.7512999999999999</v>
      </c>
      <c r="J53" s="93"/>
      <c r="K53" s="87"/>
      <c r="L53" s="92"/>
    </row>
    <row r="54" spans="1:66" s="70" customFormat="1">
      <c r="A54" s="1"/>
      <c r="B54" s="51" t="s">
        <v>64</v>
      </c>
      <c r="C54" s="89"/>
      <c r="D54" s="90"/>
      <c r="E54" s="91"/>
      <c r="F54" s="73"/>
      <c r="G54" s="74"/>
      <c r="H54" s="75"/>
      <c r="I54" s="93">
        <v>-1.5825</v>
      </c>
      <c r="J54" s="94"/>
      <c r="K54" s="92"/>
      <c r="L54" s="92"/>
      <c r="N54" s="74"/>
      <c r="O54" s="75"/>
      <c r="P54" s="10"/>
      <c r="Q54" s="76"/>
      <c r="R54" s="10"/>
      <c r="S54" s="10"/>
      <c r="T54" s="2"/>
      <c r="U54" s="77"/>
      <c r="V54" s="75"/>
      <c r="W54" s="10"/>
      <c r="X54" s="76"/>
      <c r="Y54" s="10"/>
      <c r="Z54" s="10"/>
      <c r="AA54" s="2"/>
      <c r="AB54" s="77"/>
      <c r="AC54" s="75"/>
      <c r="AD54" s="10"/>
      <c r="AE54" s="76"/>
      <c r="AF54" s="10"/>
      <c r="AG54" s="10"/>
      <c r="AH54" s="2"/>
      <c r="AI54" s="77"/>
      <c r="AJ54" s="75"/>
      <c r="AK54" s="10"/>
      <c r="AL54" s="76"/>
      <c r="AM54" s="10"/>
      <c r="AN54" s="10"/>
      <c r="AO54" s="2"/>
      <c r="AP54" s="77"/>
      <c r="AQ54" s="75"/>
      <c r="AR54" s="10"/>
      <c r="AS54" s="76"/>
      <c r="AT54" s="10"/>
      <c r="AU54" s="10"/>
      <c r="AV54" s="2"/>
      <c r="AW54" s="77"/>
      <c r="AX54" s="75"/>
      <c r="AY54" s="10"/>
      <c r="AZ54" s="76"/>
      <c r="BA54" s="10"/>
      <c r="BB54" s="10"/>
      <c r="BC54" s="2"/>
      <c r="BD54" s="77"/>
      <c r="BE54" s="75"/>
      <c r="BF54" s="10"/>
      <c r="BG54" s="76"/>
      <c r="BH54" s="10"/>
      <c r="BI54" s="10"/>
      <c r="BJ54" s="2"/>
      <c r="BK54" s="9"/>
      <c r="BL54" s="10"/>
      <c r="BM54" s="10"/>
      <c r="BN54" s="2"/>
    </row>
    <row r="55" spans="1:66">
      <c r="B55" s="51" t="s">
        <v>65</v>
      </c>
      <c r="C55" s="89"/>
      <c r="D55" s="90"/>
      <c r="E55" s="91"/>
      <c r="I55" s="93">
        <v>-0.27325581395348836</v>
      </c>
      <c r="J55" s="93"/>
      <c r="K55" s="87"/>
      <c r="L55" s="92"/>
    </row>
    <row r="56" spans="1:66">
      <c r="B56" s="51"/>
      <c r="I56" s="95"/>
      <c r="J56" s="94"/>
      <c r="K56" s="92"/>
      <c r="L56" s="92"/>
    </row>
    <row r="57" spans="1:66">
      <c r="B57" s="88"/>
      <c r="I57" s="87"/>
      <c r="J57" s="94"/>
      <c r="K57" s="92"/>
      <c r="L57" s="92"/>
      <c r="M57" s="95"/>
    </row>
    <row r="58" spans="1:66">
      <c r="B58" s="51"/>
      <c r="I58" s="87"/>
      <c r="J58" s="94"/>
      <c r="K58" s="92"/>
      <c r="L58" s="92"/>
      <c r="M58" s="95"/>
    </row>
  </sheetData>
  <mergeCells count="26">
    <mergeCell ref="AZ2:BA2"/>
    <mergeCell ref="BB2:BC2"/>
    <mergeCell ref="BG2:BH2"/>
    <mergeCell ref="BI2:BJ2"/>
    <mergeCell ref="AE2:AF2"/>
    <mergeCell ref="AG2:AH2"/>
    <mergeCell ref="AL2:AM2"/>
    <mergeCell ref="AN2:AO2"/>
    <mergeCell ref="AS2:AT2"/>
    <mergeCell ref="AU2:AV2"/>
    <mergeCell ref="AQ1:AV1"/>
    <mergeCell ref="AX1:BC1"/>
    <mergeCell ref="BE1:BJ1"/>
    <mergeCell ref="C2:F2"/>
    <mergeCell ref="J2:K2"/>
    <mergeCell ref="L2:M2"/>
    <mergeCell ref="Q2:R2"/>
    <mergeCell ref="S2:T2"/>
    <mergeCell ref="X2:Y2"/>
    <mergeCell ref="Z2:AA2"/>
    <mergeCell ref="C1:F1"/>
    <mergeCell ref="H1:M1"/>
    <mergeCell ref="O1:T1"/>
    <mergeCell ref="V1:AA1"/>
    <mergeCell ref="AC1:AH1"/>
    <mergeCell ref="AJ1:AO1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3" max="60" man="1"/>
    <brk id="20" max="60" man="1"/>
    <brk id="27" max="60" man="1"/>
    <brk id="34" max="60" man="1"/>
    <brk id="41" max="60" man="1"/>
    <brk id="48" max="60" man="1"/>
    <brk id="55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Scholz</vt:lpstr>
      <vt:lpstr>Scholz!Print_Area</vt:lpstr>
      <vt:lpstr>Scholz!Print_Titles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Basford</dc:creator>
  <cp:lastModifiedBy>Timothy Basford</cp:lastModifiedBy>
  <dcterms:created xsi:type="dcterms:W3CDTF">2015-10-06T17:21:58Z</dcterms:created>
  <dcterms:modified xsi:type="dcterms:W3CDTF">2015-10-06T17:22:59Z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180191621</vt:i4>
  </property>
  <property fmtid="{D5CDD505-2E9C-101B-9397-08002B2CF9AE}" pid="3" name="_NewReviewCycle">
    <vt:lpwstr/>
  </property>
  <property fmtid="{D5CDD505-2E9C-101B-9397-08002B2CF9AE}" pid="4" name="_EmailSubject">
    <vt:lpwstr>Docket No. 160170 Depreciation &amp; Dismantlement 2 of 3</vt:lpwstr>
  </property>
  <property fmtid="{D5CDD505-2E9C-101B-9397-08002B2CF9AE}" pid="5" name="_AuthorEmail">
    <vt:lpwstr>MBROADWA@SOUTHERNCO.COM</vt:lpwstr>
  </property>
  <property fmtid="{D5CDD505-2E9C-101B-9397-08002B2CF9AE}" pid="6" name="_AuthorEmailDisplayName">
    <vt:lpwstr>Broadway, Mike</vt:lpwstr>
  </property>
</Properties>
</file>