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290" tabRatio="855" activeTab="3"/>
  </bookViews>
  <sheets>
    <sheet name="CONS A1" sheetId="87" r:id="rId1"/>
    <sheet name="CONS A2" sheetId="88" r:id="rId2"/>
    <sheet name="CONS A3" sheetId="91" r:id="rId3"/>
    <sheet name="CONS D1" sheetId="93" r:id="rId4"/>
    <sheet name="CONS D2" sheetId="94" r:id="rId5"/>
    <sheet name="SUPPORT=&gt;" sheetId="97" r:id="rId6"/>
    <sheet name="Cypress D1" sheetId="11" r:id="rId7"/>
    <sheet name="Cypress D2" sheetId="12" r:id="rId8"/>
    <sheet name="Eagle D1" sheetId="15" r:id="rId9"/>
    <sheet name="Eagle D2" sheetId="16" r:id="rId10"/>
    <sheet name="Labrador D1" sheetId="21" r:id="rId11"/>
    <sheet name="Labrador D2" sheetId="22" r:id="rId12"/>
    <sheet name="Lake Pl D1" sheetId="27" r:id="rId13"/>
    <sheet name="Lake Pl D2" sheetId="28" r:id="rId14"/>
    <sheet name="Longwood D1" sheetId="31" r:id="rId15"/>
    <sheet name="Longwood D2" sheetId="32" r:id="rId16"/>
    <sheet name="LUSI D1" sheetId="5" r:id="rId17"/>
    <sheet name="LUSI D2" sheetId="6" r:id="rId18"/>
    <sheet name="Mid D1" sheetId="35" r:id="rId19"/>
    <sheet name="Mid D2" sheetId="36" r:id="rId20"/>
    <sheet name="Penn D1" sheetId="41" r:id="rId21"/>
    <sheet name="Penn D2" sheetId="42" r:id="rId22"/>
    <sheet name="Sandal D1" sheetId="45" r:id="rId23"/>
    <sheet name="Sandal D2" sheetId="46" r:id="rId24"/>
    <sheet name="Sanlando D1" sheetId="51" r:id="rId25"/>
    <sheet name="Sanlando D2" sheetId="52" r:id="rId26"/>
    <sheet name="Tierra D1" sheetId="55" r:id="rId27"/>
    <sheet name="Tierra D2" sheetId="56" r:id="rId28"/>
    <sheet name="Marion D1" sheetId="65" r:id="rId29"/>
    <sheet name="Marion D2" sheetId="66" r:id="rId30"/>
    <sheet name="Orange D1" sheetId="69" r:id="rId31"/>
    <sheet name="Orange D2" sheetId="70" r:id="rId32"/>
    <sheet name="Pasco D1" sheetId="75" r:id="rId33"/>
    <sheet name="Pasco D2" sheetId="76" r:id="rId34"/>
    <sheet name="Pinellas D1" sheetId="79" r:id="rId35"/>
    <sheet name="Pinellas D2" sheetId="80" r:id="rId36"/>
    <sheet name="Sem D1" sheetId="85" r:id="rId37"/>
    <sheet name="Sem D2" sheetId="86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D">#REF!</definedName>
    <definedName name="\G">#REF!</definedName>
    <definedName name="\P">[1]Macros!#REF!</definedName>
    <definedName name="\Q">[1]Macros!#REF!</definedName>
    <definedName name="\S">#REF!</definedName>
    <definedName name="___________pri0061">#REF!</definedName>
    <definedName name="___________pri0062">'[2]F-1'!#REF!</definedName>
    <definedName name="___________pri0065">'[2]F-1'!#REF!</definedName>
    <definedName name="___________pri0066">'[2]F-1'!#REF!</definedName>
    <definedName name="___________pri0067">'[2]F-1'!#REF!</definedName>
    <definedName name="___________pri0068">'[2]F-1'!#REF!</definedName>
    <definedName name="__________pri0061">#REF!</definedName>
    <definedName name="__________pri0062">#REF!</definedName>
    <definedName name="__________pri0065">#REF!</definedName>
    <definedName name="__________pri0066">#REF!</definedName>
    <definedName name="__________pri0067">#REF!</definedName>
    <definedName name="__________pri0068">#REF!</definedName>
    <definedName name="_____pg1">'[3]A 7'!$D$4</definedName>
    <definedName name="_____TY2">[3]Macros!#REF!</definedName>
    <definedName name="____pg1">'[4]A 7'!$D$4</definedName>
    <definedName name="____pri0004">#REF!</definedName>
    <definedName name="____pri0005">#REF!</definedName>
    <definedName name="____pri0006">#REF!</definedName>
    <definedName name="____pri0007">#REF!</definedName>
    <definedName name="____pri0008">#REF!</definedName>
    <definedName name="____pri0009">#REF!</definedName>
    <definedName name="____pri0010">#REF!</definedName>
    <definedName name="____pri0011">#REF!</definedName>
    <definedName name="____pri0012">#REF!</definedName>
    <definedName name="____pri0013">#REF!</definedName>
    <definedName name="____pri0014">#REF!</definedName>
    <definedName name="____pri0015">#REF!</definedName>
    <definedName name="____pri0016">#REF!</definedName>
    <definedName name="____pri0017">#REF!</definedName>
    <definedName name="____pri0018">#REF!</definedName>
    <definedName name="____pri0019">#REF!</definedName>
    <definedName name="____pri0061">#REF!</definedName>
    <definedName name="____pri0062">#REF!</definedName>
    <definedName name="____pri0065">#REF!</definedName>
    <definedName name="____pri0066">#REF!</definedName>
    <definedName name="____pri0067">#REF!</definedName>
    <definedName name="____pri0068">#REF!</definedName>
    <definedName name="____TY2">[4]Macros!#REF!</definedName>
    <definedName name="___pg1">'[5]A 7'!$D$4</definedName>
    <definedName name="___pri0004">#REF!</definedName>
    <definedName name="___pri0005">#REF!</definedName>
    <definedName name="___pri0006">#REF!</definedName>
    <definedName name="___pri0007">#REF!</definedName>
    <definedName name="___pri0008">#REF!</definedName>
    <definedName name="___pri0009">#REF!</definedName>
    <definedName name="___pri0010">#REF!</definedName>
    <definedName name="___pri0011">#REF!</definedName>
    <definedName name="___pri0012">#REF!</definedName>
    <definedName name="___pri0013">#REF!</definedName>
    <definedName name="___pri0014">#REF!</definedName>
    <definedName name="___pri0015">#REF!</definedName>
    <definedName name="___pri0016">#REF!</definedName>
    <definedName name="___pri0017">#REF!</definedName>
    <definedName name="___pri0018">#REF!</definedName>
    <definedName name="___pri0019">#REF!</definedName>
    <definedName name="___pri0061">#REF!</definedName>
    <definedName name="___pri0062">#REF!</definedName>
    <definedName name="___pri0065">#REF!</definedName>
    <definedName name="___pri0066">#REF!</definedName>
    <definedName name="___pri0067">#REF!</definedName>
    <definedName name="___pri0068">#REF!</definedName>
    <definedName name="___TY2">[4]Macros!#REF!</definedName>
    <definedName name="__pg1">'[4]A 7'!$D$4</definedName>
    <definedName name="__pri0004">#REF!</definedName>
    <definedName name="__pri0005">#REF!</definedName>
    <definedName name="__pri0006">#REF!</definedName>
    <definedName name="__pri0007">#REF!</definedName>
    <definedName name="__pri0008">#REF!</definedName>
    <definedName name="__pri0009">#REF!</definedName>
    <definedName name="__pri0010">#REF!</definedName>
    <definedName name="__pri0011">#REF!</definedName>
    <definedName name="__pri0012">#REF!</definedName>
    <definedName name="__pri0013">#REF!</definedName>
    <definedName name="__pri0014">#REF!</definedName>
    <definedName name="__pri0015">#REF!</definedName>
    <definedName name="__pri0016">#REF!</definedName>
    <definedName name="__pri0017">#REF!</definedName>
    <definedName name="__pri0018">#REF!</definedName>
    <definedName name="__pri0019">#REF!</definedName>
    <definedName name="__pri0061">#REF!</definedName>
    <definedName name="__pri0062">#REF!</definedName>
    <definedName name="__pri0065">#REF!</definedName>
    <definedName name="__pri0066">#REF!</definedName>
    <definedName name="__pri0067">#REF!</definedName>
    <definedName name="__pri0068">#REF!</definedName>
    <definedName name="__TY2">[4]Macros!#REF!</definedName>
    <definedName name="_10PG_15">#REF!</definedName>
    <definedName name="_12PG_16">#REF!</definedName>
    <definedName name="_14PG_17">#REF!</definedName>
    <definedName name="_16PG_2">#REF!</definedName>
    <definedName name="_18PG_3">#REF!</definedName>
    <definedName name="_1PLANT_W">[6]Plnt!$A$1</definedName>
    <definedName name="_20PG_4">#REF!</definedName>
    <definedName name="_22PG_5">#REF!</definedName>
    <definedName name="_24PG_6">#REF!</definedName>
    <definedName name="_26PG_7">#REF!</definedName>
    <definedName name="_28PG_8">#REF!</definedName>
    <definedName name="_2PG_1">#REF!</definedName>
    <definedName name="_2S_RATEAL">#REF!</definedName>
    <definedName name="_30PG_9">#REF!</definedName>
    <definedName name="_3S_RATES">#REF!</definedName>
    <definedName name="_4PG_10">#REF!</definedName>
    <definedName name="_4W_RATEAL">#REF!</definedName>
    <definedName name="_6PG_13">#REF!</definedName>
    <definedName name="_8PG_14">#REF!</definedName>
    <definedName name="_pg_1">'[7]A 7'!$C$4</definedName>
    <definedName name="_pg1">'[8]A 7'!$C$4</definedName>
    <definedName name="_pri0004">#REF!</definedName>
    <definedName name="_pri0005">#REF!</definedName>
    <definedName name="_pri0006">#REF!</definedName>
    <definedName name="_pri0007">#REF!</definedName>
    <definedName name="_pri0008">#REF!</definedName>
    <definedName name="_pri0009">#REF!</definedName>
    <definedName name="_pri0010">#REF!</definedName>
    <definedName name="_pri0011">#REF!</definedName>
    <definedName name="_pri0012">#REF!</definedName>
    <definedName name="_pri0013">#REF!</definedName>
    <definedName name="_pri0014">#REF!</definedName>
    <definedName name="_pri0015">#REF!</definedName>
    <definedName name="_pri0016">#REF!</definedName>
    <definedName name="_pri0017">#REF!</definedName>
    <definedName name="_pri0018">#REF!</definedName>
    <definedName name="_pri0019">#REF!</definedName>
    <definedName name="_pri0061">#REF!</definedName>
    <definedName name="_pri0062">#REF!</definedName>
    <definedName name="_pri0065">#REF!</definedName>
    <definedName name="_pri0066">#REF!</definedName>
    <definedName name="_pri0067">#REF!</definedName>
    <definedName name="_pri0068">#REF!</definedName>
    <definedName name="_TY1">[1]Macros!$E$15</definedName>
    <definedName name="_TY2">[1]Macros!#REF!</definedName>
    <definedName name="a">#REF!</definedName>
    <definedName name="A_1">#REF!</definedName>
    <definedName name="A_17">#REF!</definedName>
    <definedName name="A_18">#REF!</definedName>
    <definedName name="A_19">#REF!</definedName>
    <definedName name="A_5">#REF!</definedName>
    <definedName name="A_9">#REF!</definedName>
    <definedName name="a10x">#REF!</definedName>
    <definedName name="a11x">#REF!</definedName>
    <definedName name="a12x">#REF!</definedName>
    <definedName name="a13x">#REF!</definedName>
    <definedName name="a14x">#REF!</definedName>
    <definedName name="a15x">#REF!</definedName>
    <definedName name="a16x">#REF!</definedName>
    <definedName name="a17x">#REF!</definedName>
    <definedName name="a18x">#REF!</definedName>
    <definedName name="a19x">#REF!</definedName>
    <definedName name="a1i">#REF!</definedName>
    <definedName name="a1x">#REF!</definedName>
    <definedName name="a2i">#REF!</definedName>
    <definedName name="a2x">#REF!</definedName>
    <definedName name="a3i">#REF!</definedName>
    <definedName name="a3x">#REF!</definedName>
    <definedName name="a4x">#REF!</definedName>
    <definedName name="a5x">#REF!</definedName>
    <definedName name="a6x">#REF!</definedName>
    <definedName name="a7x">#REF!</definedName>
    <definedName name="a8x">#REF!</definedName>
    <definedName name="a9x">#REF!</definedName>
    <definedName name="AccumDepr">[9]Data!$I$13:$J$131</definedName>
    <definedName name="AFUDC">#REF!</definedName>
    <definedName name="AIAC">[9]Data!$O$13:$P$131</definedName>
    <definedName name="ANNAACIAC">#REF!</definedName>
    <definedName name="ANNAD">#REF!</definedName>
    <definedName name="ANNAFC">#REF!</definedName>
    <definedName name="ANNCIAC">#REF!</definedName>
    <definedName name="ANNPL">#REF!</definedName>
    <definedName name="ARB">#REF!</definedName>
    <definedName name="ASECT">[1]Macros!#REF!</definedName>
    <definedName name="B_1">#REF!</definedName>
    <definedName name="B_10">#REF!</definedName>
    <definedName name="B_12">#REF!</definedName>
    <definedName name="B_13">#REF!</definedName>
    <definedName name="B_14">#REF!</definedName>
    <definedName name="B_3">#REF!</definedName>
    <definedName name="B_3A">#REF!</definedName>
    <definedName name="B_3B">#REF!</definedName>
    <definedName name="B_4">#REF!</definedName>
    <definedName name="B_5">#REF!</definedName>
    <definedName name="B_7">#REF!</definedName>
    <definedName name="B_8">#REF!</definedName>
    <definedName name="b10x">#REF!</definedName>
    <definedName name="b11x">#REF!</definedName>
    <definedName name="b12x">#REF!</definedName>
    <definedName name="b13x">#REF!</definedName>
    <definedName name="B14x">#REF!</definedName>
    <definedName name="b15i">#REF!</definedName>
    <definedName name="b15x">#REF!</definedName>
    <definedName name="b1i">#REF!</definedName>
    <definedName name="b1x">#REF!</definedName>
    <definedName name="b2i">#REF!</definedName>
    <definedName name="b2x">#REF!</definedName>
    <definedName name="B3B">'[10]A1 OPERATING INCOME ADJUST'!$A$49:$P$97</definedName>
    <definedName name="b3i">#REF!</definedName>
    <definedName name="B3R">'[10]A1 OPERATING INCOME ADJUST'!$A$1:$P$48</definedName>
    <definedName name="b3x">#REF!</definedName>
    <definedName name="b4x">#REF!</definedName>
    <definedName name="b5x">#REF!</definedName>
    <definedName name="b6x">#REF!</definedName>
    <definedName name="b7x">#REF!</definedName>
    <definedName name="b8x">#REF!</definedName>
    <definedName name="b9x">#REF!</definedName>
    <definedName name="BALANCE">#REF!</definedName>
    <definedName name="BSECT">[1]Macros!#REF!</definedName>
    <definedName name="c_10x">#REF!</definedName>
    <definedName name="c_1i">#REF!</definedName>
    <definedName name="c_1x">#REF!</definedName>
    <definedName name="c_2i">#REF!</definedName>
    <definedName name="c_2x">#REF!</definedName>
    <definedName name="C_3">#REF!</definedName>
    <definedName name="c_3x">#REF!</definedName>
    <definedName name="c_4x">#REF!</definedName>
    <definedName name="C_5">#REF!</definedName>
    <definedName name="c_5i">#REF!</definedName>
    <definedName name="c_5x">#REF!</definedName>
    <definedName name="C_6">#REF!</definedName>
    <definedName name="c_6x1">#REF!</definedName>
    <definedName name="c_6x2">#REF!</definedName>
    <definedName name="c_6x3">#REF!</definedName>
    <definedName name="C_7A">#REF!</definedName>
    <definedName name="c_7x1">#REF!</definedName>
    <definedName name="c_7x2">#REF!</definedName>
    <definedName name="c_7x3">#REF!</definedName>
    <definedName name="c_7x4">#REF!</definedName>
    <definedName name="c_8x">#REF!</definedName>
    <definedName name="c_9x">#REF!</definedName>
    <definedName name="CIAC">[9]Data!$R$13:$S$131</definedName>
    <definedName name="CNC2.CE">'[11]Cust Eq Input'!#REF!</definedName>
    <definedName name="CO__02">#REF!</definedName>
    <definedName name="COMPANY">[1]Macros!$E$4</definedName>
    <definedName name="CSECT">[1]Macros!#REF!</definedName>
    <definedName name="CustomerDeposits">[9]Data!$AA$13:$AB$131</definedName>
    <definedName name="CWIP">[9]Data!$F$13:$G$131</definedName>
    <definedName name="CWS.CE">'[11]Cust Eq Input'!#REF!</definedName>
    <definedName name="D_1">#REF!</definedName>
    <definedName name="D_2">#REF!</definedName>
    <definedName name="D_3">#REF!</definedName>
    <definedName name="D_4">#REF!</definedName>
    <definedName name="D_5">#REF!</definedName>
    <definedName name="D_6">#REF!</definedName>
    <definedName name="D_7">#REF!</definedName>
    <definedName name="D1I">#REF!</definedName>
    <definedName name="d1x">#REF!</definedName>
    <definedName name="d2i">#REF!</definedName>
    <definedName name="D2x">#REF!</definedName>
    <definedName name="D3x">#REF!</definedName>
    <definedName name="D4x">#REF!</definedName>
    <definedName name="D5x">#REF!</definedName>
    <definedName name="D6x">#REF!</definedName>
    <definedName name="D7x">#REF!</definedName>
    <definedName name="DeferredCharges">[9]Data!$U$13:$V$131</definedName>
    <definedName name="DeferredIncomeTaxes">[9]Data!$X$13:$Y$131</definedName>
    <definedName name="DIR">#REF!</definedName>
    <definedName name="DisallowedPAA">[9]Data!$CF$13:$CG$131</definedName>
    <definedName name="DOCKET">[12]Macros!$E$6</definedName>
    <definedName name="DSECT">[1]Macros!#REF!</definedName>
    <definedName name="E_1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2">#REF!</definedName>
    <definedName name="E_2A">#REF!</definedName>
    <definedName name="E_3">#REF!</definedName>
    <definedName name="E_4">#REF!</definedName>
    <definedName name="E_5">#REF!</definedName>
    <definedName name="E_6">#REF!</definedName>
    <definedName name="E_7">#REF!</definedName>
    <definedName name="E_8">#REF!</definedName>
    <definedName name="E_9">#REF!</definedName>
    <definedName name="e10x1">#REF!</definedName>
    <definedName name="e10x2">#REF!</definedName>
    <definedName name="e11x">#REF!</definedName>
    <definedName name="e12x">#REF!</definedName>
    <definedName name="e13x">#REF!</definedName>
    <definedName name="e14x">#REF!</definedName>
    <definedName name="e1x">#REF!</definedName>
    <definedName name="e1x2">#REF!</definedName>
    <definedName name="e2i">#REF!</definedName>
    <definedName name="e2i2">#REF!</definedName>
    <definedName name="e2x">#REF!</definedName>
    <definedName name="e2x2">#REF!</definedName>
    <definedName name="E3s">#REF!</definedName>
    <definedName name="E3w">#REF!</definedName>
    <definedName name="e3x">#REF!</definedName>
    <definedName name="e4x">#REF!</definedName>
    <definedName name="e5x">#REF!</definedName>
    <definedName name="e6x">#REF!</definedName>
    <definedName name="e7x">#REF!</definedName>
    <definedName name="e8x">#REF!</definedName>
    <definedName name="e9x">#REF!</definedName>
    <definedName name="ERC_S">#REF!</definedName>
    <definedName name="ERC_W">#REF!</definedName>
    <definedName name="ESECT">[1]Macros!#REF!</definedName>
    <definedName name="F_1">#REF!</definedName>
    <definedName name="F_10">#REF!</definedName>
    <definedName name="F_1A">#REF!</definedName>
    <definedName name="F_2">#REF!</definedName>
    <definedName name="F_3">#REF!</definedName>
    <definedName name="F_4">#REF!</definedName>
    <definedName name="F_5">#REF!</definedName>
    <definedName name="F_6">#REF!</definedName>
    <definedName name="F_7">#REF!</definedName>
    <definedName name="F_8">#REF!</definedName>
    <definedName name="F_9">#REF!</definedName>
    <definedName name="f10x">#REF!</definedName>
    <definedName name="f1x">#REF!</definedName>
    <definedName name="f2x">#REF!</definedName>
    <definedName name="f3x">#REF!</definedName>
    <definedName name="f4x">#REF!</definedName>
    <definedName name="f5x">#REF!</definedName>
    <definedName name="f6x">#REF!</definedName>
    <definedName name="f7x">#REF!</definedName>
    <definedName name="f8x">#REF!</definedName>
    <definedName name="f9x">#REF!</definedName>
    <definedName name="Finance__WSC.Work.Papers.WSC.Other.Prepayments">#REF!</definedName>
    <definedName name="FL.1">#REF!</definedName>
    <definedName name="FL.3">#REF!</definedName>
    <definedName name="FL.5">#REF!</definedName>
    <definedName name="FSECT">[1]Macros!#REF!</definedName>
    <definedName name="GA.1">#REF!</definedName>
    <definedName name="GA.3">#REF!</definedName>
    <definedName name="GA.5">#REF!</definedName>
    <definedName name="GEN">[1]Macros!#REF!</definedName>
    <definedName name="i">#REF!</definedName>
    <definedName name="ii">#REF!</definedName>
    <definedName name="iii">#REF!</definedName>
    <definedName name="iiii">#REF!</definedName>
    <definedName name="IL.1">#REF!</definedName>
    <definedName name="IL.3">#REF!</definedName>
    <definedName name="IL.5">#REF!</definedName>
    <definedName name="IN.3">#REF!</definedName>
    <definedName name="IN.5">#REF!</definedName>
    <definedName name="INST">#REF!</definedName>
    <definedName name="kdsjdfh">[13]Macros!$E$6</definedName>
    <definedName name="LA.1">#REF!</definedName>
    <definedName name="LA.3">#REF!</definedName>
    <definedName name="LA.5">#REF!</definedName>
    <definedName name="LEXINGTON">#REF!</definedName>
    <definedName name="MARGIN">#REF!</definedName>
    <definedName name="MD.1">#REF!</definedName>
    <definedName name="MD.3">#REF!</definedName>
    <definedName name="MD.5">#REF!</definedName>
    <definedName name="MS.1">#REF!</definedName>
    <definedName name="MS.3">#REF!</definedName>
    <definedName name="MS.5">#REF!</definedName>
    <definedName name="NAME">[6]INFO!$D$14</definedName>
    <definedName name="NC.1">#REF!</definedName>
    <definedName name="NC.3">#REF!</definedName>
    <definedName name="NC.5">#REF!</definedName>
    <definedName name="OCC.CE">'[11]Cust Eq Input'!#REF!</definedName>
    <definedName name="OH.1">#REF!</definedName>
    <definedName name="OH.3">#REF!</definedName>
    <definedName name="OH.5">#REF!</definedName>
    <definedName name="OH.CE">'[11]Cust Eq Input'!#REF!</definedName>
    <definedName name="OH.CEP">'[11]Cust Eq Input'!#REF!</definedName>
    <definedName name="PAA">[9]Data!$L$13:$M$131</definedName>
    <definedName name="Plant">[9]Data!$C$13:$D$131</definedName>
    <definedName name="prep2">[14]Macros!$E$11</definedName>
    <definedName name="_xlnm.Print_Area" localSheetId="0">'CONS A1'!$A$1:$J$43</definedName>
    <definedName name="_xlnm.Print_Area" localSheetId="1">'CONS A2'!$A$1:$J$43</definedName>
    <definedName name="_xlnm.Print_Area" localSheetId="2">'CONS A3'!$A$1:$D$41</definedName>
    <definedName name="_xlnm.Print_Area" localSheetId="3">'CONS D1'!$A$1:$L$40</definedName>
    <definedName name="_xlnm.Print_Area" localSheetId="4">'CONS D2'!$A$1:$R$33</definedName>
    <definedName name="PUMPED">#REF!</definedName>
    <definedName name="S_STATS">#REF!</definedName>
    <definedName name="SADPRIM">#REF!</definedName>
    <definedName name="SC.1">#REF!</definedName>
    <definedName name="SC.3">#REF!</definedName>
    <definedName name="SC.5">#REF!</definedName>
    <definedName name="SCU.CE">'[11]Cust Eq Input'!#REF!</definedName>
    <definedName name="SE.SE60D.ALLOC.">#REF!</definedName>
    <definedName name="SPPRIM">#REF!</definedName>
    <definedName name="SRB">#REF!</definedName>
    <definedName name="SUMU_U">#REF!</definedName>
    <definedName name="test">#REF!</definedName>
    <definedName name="TN.1">#REF!</definedName>
    <definedName name="TN.3">#REF!</definedName>
    <definedName name="TN.5">#REF!</definedName>
    <definedName name="TOT.CNC.CE">'[11]Cust Eq Input'!#REF!</definedName>
    <definedName name="TREATED">#REF!</definedName>
    <definedName name="U_U_MAINS">#REF!</definedName>
    <definedName name="U_U_SEWER">#REF!</definedName>
    <definedName name="U_U_WATER">#REF!</definedName>
    <definedName name="VA.1">#REF!</definedName>
    <definedName name="VA.3">#REF!</definedName>
    <definedName name="VA.5">#REF!</definedName>
    <definedName name="W_STATS">#REF!</definedName>
    <definedName name="WADPRIM">#REF!</definedName>
    <definedName name="WastewaterAccumulatedDepreciation">'[15]Plant Inputs'!$A$149:$N$192</definedName>
    <definedName name="WaterPlantInService">'[15]Plant Inputs'!$A$4:$N$48</definedName>
    <definedName name="WCA">#REF!</definedName>
    <definedName name="WD.CE">'[11]Cust Eq Input'!#REF!</definedName>
    <definedName name="WPPRIM">#REF!</definedName>
    <definedName name="WRB">#REF!</definedName>
    <definedName name="WSCBSAllocation">[9]Data!$BE$13:$BF$131</definedName>
    <definedName name="YEAR">[6]INFO!$D$16</definedName>
    <definedName name="Year_End_Results_for_1997__1996____1995">#REF!</definedName>
    <definedName name="z">'[11]Cust Eq Input'!#REF!</definedName>
  </definedNames>
  <calcPr calcId="152511"/>
</workbook>
</file>

<file path=xl/calcChain.xml><?xml version="1.0" encoding="utf-8"?>
<calcChain xmlns="http://schemas.openxmlformats.org/spreadsheetml/2006/main">
  <c r="A16" i="93" l="1"/>
  <c r="A17" i="93" s="1"/>
  <c r="A18" i="93" s="1"/>
  <c r="A19" i="93" s="1"/>
  <c r="A20" i="93" s="1"/>
  <c r="A21" i="93" s="1"/>
  <c r="A22" i="93" s="1"/>
  <c r="A23" i="93" s="1"/>
  <c r="A24" i="93" s="1"/>
  <c r="A25" i="93" s="1"/>
  <c r="A26" i="93" s="1"/>
  <c r="A27" i="93" s="1"/>
  <c r="A28" i="93" s="1"/>
  <c r="A29" i="93" s="1"/>
  <c r="A18" i="94"/>
  <c r="A19" i="94" s="1"/>
  <c r="A20" i="94" s="1"/>
  <c r="A21" i="94" s="1"/>
  <c r="A22" i="94" s="1"/>
  <c r="A23" i="94" s="1"/>
  <c r="A24" i="94" s="1"/>
  <c r="A25" i="94" s="1"/>
  <c r="A26" i="94" s="1"/>
  <c r="A27" i="94" s="1"/>
  <c r="A28" i="94" s="1"/>
  <c r="A29" i="94" s="1"/>
  <c r="A30" i="94" s="1"/>
  <c r="A31" i="94" s="1"/>
  <c r="A32" i="94" s="1"/>
  <c r="A33" i="94" s="1"/>
  <c r="A17" i="94"/>
  <c r="P26" i="94" l="1"/>
  <c r="L23" i="93"/>
  <c r="F23" i="93"/>
  <c r="L23" i="94"/>
  <c r="Q23" i="94" l="1"/>
  <c r="Q26" i="94" s="1"/>
  <c r="J23" i="94" l="1"/>
  <c r="I23" i="94"/>
  <c r="G23" i="94"/>
  <c r="K22" i="76" l="1"/>
  <c r="K23" i="94" s="1"/>
  <c r="P23" i="94" s="1"/>
  <c r="R23" i="94" s="1"/>
  <c r="F22" i="93" s="1"/>
  <c r="E22" i="93" l="1"/>
  <c r="K22" i="94"/>
  <c r="P22" i="94" s="1"/>
  <c r="J22" i="94"/>
  <c r="K21" i="94"/>
  <c r="P21" i="94" s="1"/>
  <c r="R21" i="94" s="1"/>
  <c r="J21" i="94"/>
  <c r="K20" i="94"/>
  <c r="J20" i="94"/>
  <c r="I22" i="94"/>
  <c r="I21" i="94"/>
  <c r="I20" i="94"/>
  <c r="G22" i="94"/>
  <c r="G21" i="94"/>
  <c r="G20" i="94"/>
  <c r="E24" i="94"/>
  <c r="E23" i="94"/>
  <c r="E22" i="94"/>
  <c r="E21" i="94"/>
  <c r="E20" i="94"/>
  <c r="E23" i="93"/>
  <c r="E21" i="93"/>
  <c r="E20" i="93"/>
  <c r="E18" i="93"/>
  <c r="E17" i="93"/>
  <c r="E16" i="93"/>
  <c r="E15" i="93"/>
  <c r="E19" i="93"/>
  <c r="E25" i="93" l="1"/>
  <c r="F20" i="93"/>
  <c r="R22" i="94"/>
  <c r="L22" i="94"/>
  <c r="G26" i="94"/>
  <c r="E26" i="94"/>
  <c r="I26" i="94"/>
  <c r="N17" i="94" s="1"/>
  <c r="J26" i="94"/>
  <c r="P20" i="94"/>
  <c r="R20" i="94" s="1"/>
  <c r="K26" i="94"/>
  <c r="F21" i="93" l="1"/>
  <c r="F19" i="93"/>
  <c r="N18" i="94"/>
  <c r="N16" i="94"/>
  <c r="N19" i="94"/>
  <c r="R26" i="94" l="1"/>
  <c r="P16" i="94" l="1"/>
  <c r="P17" i="94"/>
  <c r="P18" i="94"/>
  <c r="R18" i="94" s="1"/>
  <c r="P19" i="94"/>
  <c r="F17" i="93" l="1"/>
  <c r="L16" i="94"/>
  <c r="R16" i="94"/>
  <c r="L18" i="94"/>
  <c r="L19" i="94"/>
  <c r="R19" i="94"/>
  <c r="L17" i="94"/>
  <c r="R17" i="94"/>
  <c r="F15" i="93" l="1"/>
  <c r="F18" i="93"/>
  <c r="F16" i="93"/>
  <c r="L26" i="94"/>
  <c r="F25" i="93" l="1"/>
  <c r="H15" i="93" s="1"/>
  <c r="L15" i="93" s="1"/>
  <c r="H18" i="93" l="1"/>
  <c r="J18" i="93" s="1"/>
  <c r="L18" i="93" s="1"/>
  <c r="H21" i="93"/>
  <c r="L21" i="93" s="1"/>
  <c r="H19" i="93"/>
  <c r="L19" i="93" s="1"/>
  <c r="H20" i="93"/>
  <c r="L20" i="93" s="1"/>
  <c r="H22" i="93"/>
  <c r="L22" i="93" s="1"/>
  <c r="H17" i="93"/>
  <c r="L17" i="93" s="1"/>
  <c r="H16" i="93"/>
  <c r="L16" i="93" s="1"/>
  <c r="L25" i="93" l="1"/>
</calcChain>
</file>

<file path=xl/sharedStrings.xml><?xml version="1.0" encoding="utf-8"?>
<sst xmlns="http://schemas.openxmlformats.org/spreadsheetml/2006/main" count="1767" uniqueCount="222">
  <si>
    <t>Florida Public Service Commission</t>
  </si>
  <si>
    <t xml:space="preserve">Schedule: A-1 </t>
  </si>
  <si>
    <t>Interim [  ] Final [X]</t>
  </si>
  <si>
    <t>Historic  [X] Projected [ ]</t>
  </si>
  <si>
    <t xml:space="preserve">Explanation: Provide the calculation of average rate base for the test year, showing all adjustments. All non-used and useful items should be reported as Plant Held For Future Use.  </t>
  </si>
  <si>
    <t>(1)</t>
  </si>
  <si>
    <t>(2)</t>
  </si>
  <si>
    <t>(3)</t>
  </si>
  <si>
    <t>(4)</t>
  </si>
  <si>
    <t>(5)</t>
  </si>
  <si>
    <t>Average  Amount</t>
  </si>
  <si>
    <t>A-3</t>
  </si>
  <si>
    <t xml:space="preserve">Adjusted </t>
  </si>
  <si>
    <t>Line</t>
  </si>
  <si>
    <t>Per</t>
  </si>
  <si>
    <t>Utility</t>
  </si>
  <si>
    <t>Supporting</t>
  </si>
  <si>
    <t>No.</t>
  </si>
  <si>
    <t>Description</t>
  </si>
  <si>
    <t>Books</t>
  </si>
  <si>
    <t>Adjustments</t>
  </si>
  <si>
    <t>Balance</t>
  </si>
  <si>
    <t>Schedule(s)</t>
  </si>
  <si>
    <t>Utility Plant in Service</t>
  </si>
  <si>
    <t>(A)</t>
  </si>
  <si>
    <t>Utility Land &amp; Land Rights</t>
  </si>
  <si>
    <t>(B)</t>
  </si>
  <si>
    <t>Construction Work in Progress</t>
  </si>
  <si>
    <t>(C)</t>
  </si>
  <si>
    <t>(D)</t>
  </si>
  <si>
    <t>(E)</t>
  </si>
  <si>
    <t>Accumulated Amortization of CIAC</t>
  </si>
  <si>
    <t>Acquisition Adjustments</t>
  </si>
  <si>
    <t>(F)</t>
  </si>
  <si>
    <t>Accum. Amort. of Acq. Adjustments</t>
  </si>
  <si>
    <t>Advances For Construction</t>
  </si>
  <si>
    <t>Working Capital Allowance</t>
  </si>
  <si>
    <t>(G)</t>
  </si>
  <si>
    <t xml:space="preserve">    Total Rate Base</t>
  </si>
  <si>
    <t>Company: Utilities, Inc. of Florida - Lake Utility Services</t>
  </si>
  <si>
    <t>Docket No.: 160101 - WS</t>
  </si>
  <si>
    <t>Page 1 of 1</t>
  </si>
  <si>
    <t>Schedule Year Ended: 12/31/2015</t>
  </si>
  <si>
    <t>Preparer: Deborah Swain</t>
  </si>
  <si>
    <t>(6)</t>
  </si>
  <si>
    <t>(7)</t>
  </si>
  <si>
    <t>Adjustment</t>
  </si>
  <si>
    <t>Schedule of Requested Cost of Capital</t>
  </si>
  <si>
    <t>13 Month Average Balance</t>
  </si>
  <si>
    <t>Schedule D-1</t>
  </si>
  <si>
    <t xml:space="preserve">Page 1 of 1 </t>
  </si>
  <si>
    <t>Interim [ ]  Final [x]</t>
  </si>
  <si>
    <t xml:space="preserve">Historical [x]  Projected [ ] </t>
  </si>
  <si>
    <t>Explanation: Provide a schedule which calculates the requested cost of capital on a 13-month average basis.  If a year-end basis is used, submit an additional schedule reflecting year-end calculations.</t>
  </si>
  <si>
    <t>Reconciled to</t>
  </si>
  <si>
    <t>Requested Rate Base</t>
  </si>
  <si>
    <t>Line No.</t>
  </si>
  <si>
    <t>Class of Capital</t>
  </si>
  <si>
    <t>AYE  12/31/15</t>
  </si>
  <si>
    <t>Ratio</t>
  </si>
  <si>
    <t>Cost Rate</t>
  </si>
  <si>
    <t>Weighted Cost</t>
  </si>
  <si>
    <t>Long Term Debt</t>
  </si>
  <si>
    <t>Short Term Debt</t>
  </si>
  <si>
    <t>Preferred Stock</t>
  </si>
  <si>
    <t>Common Equity</t>
  </si>
  <si>
    <t>Customer Deposits</t>
  </si>
  <si>
    <t>Tax Credits - Zero Cost</t>
  </si>
  <si>
    <t>Tax Credits - Weighted Cost</t>
  </si>
  <si>
    <t>Accumulated Deferred Income Tax</t>
  </si>
  <si>
    <t>Other (Explain)</t>
  </si>
  <si>
    <t>Total</t>
  </si>
  <si>
    <t>Notes:</t>
  </si>
  <si>
    <t>1. The cost of equity is based on the leverage formula in effect pursuant to Order No. PSC-16-0254-PAA-WS</t>
  </si>
  <si>
    <t>2. Long term debt, short term debt, preferred stock, and common equity are actual for UIF's parent company, Utilities, Inc.</t>
  </si>
  <si>
    <t>Supporting Schedules:  D-2</t>
  </si>
  <si>
    <t>Recap Schedules:  A-1, A-2</t>
  </si>
  <si>
    <t>Reconciliation of Capital Structure to Requested Rate Base</t>
  </si>
  <si>
    <t>Schedule D-2</t>
  </si>
  <si>
    <t>Interim [ ] Final [x]</t>
  </si>
  <si>
    <t>Explanation: Provide a reconciliation of the 13-month average capital structure to requested rate base.  Explain all adjustments. Submit an additional schedule if a year-end basis is used.</t>
  </si>
  <si>
    <t>Thirteen</t>
  </si>
  <si>
    <t>Adjusted</t>
  </si>
  <si>
    <t>Reconciliation Adjustments</t>
  </si>
  <si>
    <t xml:space="preserve">Balance </t>
  </si>
  <si>
    <t>Month</t>
  </si>
  <si>
    <t xml:space="preserve">Pro Forma </t>
  </si>
  <si>
    <t>13 Month</t>
  </si>
  <si>
    <t>Pro Rata</t>
  </si>
  <si>
    <t>Average</t>
  </si>
  <si>
    <t>Percentage</t>
  </si>
  <si>
    <t>AYE 12/31/15</t>
  </si>
  <si>
    <t xml:space="preserve">Customer Deposits </t>
  </si>
  <si>
    <t>n/a</t>
  </si>
  <si>
    <t xml:space="preserve">Tax Credits - Zero Cost </t>
  </si>
  <si>
    <t>Accumulated Deferred Income Taxes</t>
  </si>
  <si>
    <t>Long term debt, short term debt, preferred stock, and common equity are actual for UIF's parent company, Utilities, Inc.</t>
  </si>
  <si>
    <t>Supporting Schedules:  A-19,  C-7, C-8, D-3, D-4, D-5, D-7</t>
  </si>
  <si>
    <t>Recap Schedules:  D-1</t>
  </si>
  <si>
    <t>Test Year Ended:  12/31/2015</t>
  </si>
  <si>
    <t>Preparer: John Hoy</t>
  </si>
  <si>
    <t>Less: Non-Used &amp; Useful Plant</t>
  </si>
  <si>
    <t>Less: Accumulated Depreciation</t>
  </si>
  <si>
    <t>Less: CIAC</t>
  </si>
  <si>
    <t>Company:  Utilities, Inc. of Florida - Cypress Lakes</t>
  </si>
  <si>
    <t>Docket No.: 160101-WS</t>
  </si>
  <si>
    <t>AYE  12/31/13</t>
  </si>
  <si>
    <t>Note:  The cost of equity is based on the leverage formula in effect pursuant to Order No. PSC-15-0259-PAA-WS</t>
  </si>
  <si>
    <t>Note: Long term debt, short term debt, preferred stock, and common equity are actual for UIF's parent company, Utilities, Inc.</t>
  </si>
  <si>
    <t xml:space="preserve">Proforma </t>
  </si>
  <si>
    <t>13 Month Average</t>
  </si>
  <si>
    <t xml:space="preserve">Accumulated Deferred Income Taxes  </t>
  </si>
  <si>
    <t>Company: Utilities, Inc. of Florida - Eagle Ridge</t>
  </si>
  <si>
    <t>Note:  The cost of equity is based on the leverage formula in effect pursuant to Order No. PSC-16-0254-PAA-WS</t>
  </si>
  <si>
    <t>Test Year Ended: December 31, 2015</t>
  </si>
  <si>
    <t>Preparer:  John Hoy</t>
  </si>
  <si>
    <t>Company: Utilities, Inc. of Florida - Labrador</t>
  </si>
  <si>
    <t>AYE 12/31/13</t>
  </si>
  <si>
    <t>Accumulated Deferred Income Taxes  (see Note 1)</t>
  </si>
  <si>
    <t>Company:  Utilities, Inc. of Florida - Lake Placid</t>
  </si>
  <si>
    <t>Note:</t>
  </si>
  <si>
    <t>Company: Utilities, Inc. of Florida - Longwood</t>
  </si>
  <si>
    <t>Preparer:  Deborah Swain</t>
  </si>
  <si>
    <t>ADIT</t>
  </si>
  <si>
    <t>`</t>
  </si>
  <si>
    <t>Accumulated Deferred Income Taxes  (see note)</t>
  </si>
  <si>
    <t>Company: Utilities, Inc. of Florida - Mid County</t>
  </si>
  <si>
    <t>Deferred ITC</t>
  </si>
  <si>
    <t>Company:  Utilities, Inc. of Florida - Pennbrooke</t>
  </si>
  <si>
    <t>Docket No. 160101-WS</t>
  </si>
  <si>
    <t>1. The cost of equity is based on the leverage formula in effect pursuant to Order No.PSC-16-0254-PAA-WS</t>
  </si>
  <si>
    <t>Accumulated Deferred Income Taxes (1)</t>
  </si>
  <si>
    <t>Company: Utilities, Inc. of Florida - Sandalhaven</t>
  </si>
  <si>
    <t xml:space="preserve">Accumulated Deferred Income Taxes </t>
  </si>
  <si>
    <t xml:space="preserve">Company:  Utilities, Inc. of Florida - Sanlando </t>
  </si>
  <si>
    <t xml:space="preserve">Company: Utilities, Inc. of Florida - Tierra Verde </t>
  </si>
  <si>
    <t>Water</t>
  </si>
  <si>
    <t>Wastewater</t>
  </si>
  <si>
    <t>Schedule: A-2</t>
  </si>
  <si>
    <t>13-Month Average Balance</t>
  </si>
  <si>
    <t>Explanation: Provide a schedule which calculates the requested cost of capital on a thirteen month average basis.  If a</t>
  </si>
  <si>
    <t>year-end basis is used, submit an additional schedule reflecting year-end calculations.</t>
  </si>
  <si>
    <t>7.13% + 1.610 / ER</t>
  </si>
  <si>
    <t xml:space="preserve">Notes:  </t>
  </si>
  <si>
    <t>1.</t>
  </si>
  <si>
    <t>The cost of equity is based on the leverage formula in effect pursuant to Order No. PSC-16-0254-PAA-WS</t>
  </si>
  <si>
    <t>2.</t>
  </si>
  <si>
    <t>Long term debt, short term debt, preferred stock, and common equity are actual for Utilities, Inc. of Florida's parent company, Utilities, Inc.</t>
  </si>
  <si>
    <t>Explanation: Provide a reconciliation of the thirteen-month average structure to requested rate base.  Explain all adjustments. Submit an additional schedule if a year-end basis is used.</t>
  </si>
  <si>
    <t>Thirteen Month</t>
  </si>
  <si>
    <t xml:space="preserve">Requested </t>
  </si>
  <si>
    <t xml:space="preserve">Average </t>
  </si>
  <si>
    <r>
      <t>Adjustments</t>
    </r>
    <r>
      <rPr>
        <b/>
        <vertAlign val="superscript"/>
        <sz val="9"/>
        <rFont val="Calibri"/>
        <family val="2"/>
        <scheme val="minor"/>
      </rPr>
      <t xml:space="preserve"> (1)</t>
    </r>
  </si>
  <si>
    <t>Amount</t>
  </si>
  <si>
    <t xml:space="preserve"> Rate Base</t>
  </si>
  <si>
    <t>Link to A1 + A2 Rate Base</t>
  </si>
  <si>
    <t xml:space="preserve"> Long term debt, short term debt, preferred stock, and common equity are actual for Utilities, Inc. of Florida's parent company, Utilities, Inc.</t>
  </si>
  <si>
    <r>
      <t>(1)</t>
    </r>
    <r>
      <rPr>
        <sz val="9"/>
        <rFont val="Calibri"/>
        <family val="2"/>
        <scheme val="minor"/>
      </rPr>
      <t xml:space="preserve"> Accumulated Deferred Income Taxes associated with proforma plant additions.</t>
    </r>
  </si>
  <si>
    <t>**Allocation of ADIT to the Counties</t>
  </si>
  <si>
    <t>County</t>
  </si>
  <si>
    <t>Total ERCs 2014</t>
  </si>
  <si>
    <t>Total ERCs 2015</t>
  </si>
  <si>
    <t>12/31/2014</t>
  </si>
  <si>
    <t>12/31/2015</t>
  </si>
  <si>
    <t>Marion</t>
  </si>
  <si>
    <t>Orange</t>
  </si>
  <si>
    <t>Pasco</t>
  </si>
  <si>
    <t>Pinellas</t>
  </si>
  <si>
    <t>Seminole</t>
  </si>
  <si>
    <t>**Allocation of Tax Credits  to the Counties</t>
  </si>
  <si>
    <t>Tax Credits</t>
  </si>
  <si>
    <t>Supporting Schedules:   A19, C-7, C-8, D-3, D-4, D-5, D-7</t>
  </si>
  <si>
    <t>1.  Long term debt, short term debt, preferred stock, and common equity are actual for Utilities, Inc. of Florida's parent company, Utilities, Inc.</t>
  </si>
  <si>
    <t>Company:  Utilities, Inc. of Florida - UIF - Marion County</t>
  </si>
  <si>
    <t>Company:  Utilities, Inc. of Florida - UIF - Orange County</t>
  </si>
  <si>
    <t>Docket No.:160101-WS</t>
  </si>
  <si>
    <t>Explanation: Provide a schedule which calculates the requested cost of capital on a thirteen month average basis.  If a year-end basis is used, submit an additional schedule reflecting year-end calculations.</t>
  </si>
  <si>
    <t>Adjustments (2)</t>
  </si>
  <si>
    <t>Rate Base</t>
  </si>
  <si>
    <t>Tax Credits - Zero Cost (4)</t>
  </si>
  <si>
    <t>Accumulated Deferred Income Taxes (3)</t>
  </si>
  <si>
    <t xml:space="preserve">2. Deferred Taxes on Proforma Plant </t>
  </si>
  <si>
    <t>3.  Allocation of ADIT to the Counties:</t>
  </si>
  <si>
    <t>4.  Allocation of Tax Credits  to the Counties</t>
  </si>
  <si>
    <t>Company:  Utilities, Inc. of Florida - UIF - Pasco County</t>
  </si>
  <si>
    <t>The cost of equity is based on the leverage formula in effect pursuant to Order No. PSC-15-0259-PAA-WS.</t>
  </si>
  <si>
    <t>Balance 12/31/14</t>
  </si>
  <si>
    <t>Balance 12/31/15</t>
  </si>
  <si>
    <t>Company:  Utilities, Inc. of Florida - UIF - Pinellas County</t>
  </si>
  <si>
    <t>Reconciliation  Adjustments</t>
  </si>
  <si>
    <r>
      <t xml:space="preserve">Adjustments </t>
    </r>
    <r>
      <rPr>
        <b/>
        <vertAlign val="superscript"/>
        <sz val="9"/>
        <rFont val="Calibri"/>
        <family val="2"/>
        <scheme val="minor"/>
      </rPr>
      <t>(1)</t>
    </r>
  </si>
  <si>
    <t>Company:  Utilities, Inc. of Florida - UIF - Seminole County</t>
  </si>
  <si>
    <r>
      <t>Adjustments</t>
    </r>
    <r>
      <rPr>
        <b/>
        <vertAlign val="superscript"/>
        <sz val="9"/>
        <rFont val="Calibri"/>
        <family val="2"/>
        <scheme val="minor"/>
      </rPr>
      <t>(1)</t>
    </r>
  </si>
  <si>
    <t>Company:  Utilities, Inc. of Florida</t>
  </si>
  <si>
    <t>Schedule of Water Rate Base - Consolidated</t>
  </si>
  <si>
    <t>Schedule of Wastewater Rate Base - Consolidated</t>
  </si>
  <si>
    <t>Schedule: A-3</t>
  </si>
  <si>
    <t>Explanation: Provide a detailed description of all adjustments to rate base per books, with a total for each rate base line item.</t>
  </si>
  <si>
    <t>(A) Utility Plant in Service</t>
  </si>
  <si>
    <t>(B) Adjustments for Used and Useful</t>
  </si>
  <si>
    <t>(C) Construction Work in Progress</t>
  </si>
  <si>
    <t>(D) Accumulated Depreciation</t>
  </si>
  <si>
    <t>(E) Contribution in Aid of Construction</t>
  </si>
  <si>
    <t>(F) Adjustment for Acquisition Adj. Amortization</t>
  </si>
  <si>
    <t>(E) Accumulated Amortization CIAC</t>
  </si>
  <si>
    <t>(A) Utility Land and Land Rights</t>
  </si>
  <si>
    <t>Total All Adjustments To Rate Base</t>
  </si>
  <si>
    <t>(F) Accum. Amort. of Acq. Adjustments</t>
  </si>
  <si>
    <t>Note: Details of adjustments are contained in individual filings for each system - Schedule A-3</t>
  </si>
  <si>
    <t>Remove deferred tax debits, and consolidate in D2 / D1</t>
  </si>
  <si>
    <t>(G) Working Capital per Schedule A-17, total all utilities</t>
  </si>
  <si>
    <t>Consolidation Adjustments</t>
  </si>
  <si>
    <t>Total Adjustments To Rate Base, all systems</t>
  </si>
  <si>
    <t xml:space="preserve">Consolidating </t>
  </si>
  <si>
    <t>Consolidated</t>
  </si>
  <si>
    <t xml:space="preserve">Consolidation </t>
  </si>
  <si>
    <t>Deferred tax debits</t>
  </si>
  <si>
    <t>Consolidated Rate Base</t>
  </si>
  <si>
    <t>Schedule of Adjustments to Rate Base - Consolidated</t>
  </si>
  <si>
    <t>Schedule of Requested Cost of Capital - Consolidated</t>
  </si>
  <si>
    <t>Supporting Schedules: system individual filing (Volume I) A-3, A-5, A-7, A-9, A-12, A-14, A-16, A-17</t>
  </si>
  <si>
    <t>Supporting Schedules: system individual filings (Volume I) A-3, A-6, A-7, A-10, A-12, A-14, A-17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</si>
</sst>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h:mm:ss\ AM/PM_)"/>
    <numFmt numFmtId="165" formatCode="0_);\(0\)"/>
    <numFmt numFmtId="166" formatCode="_(* #,##0_);_(* \(#,##0\);_(* &quot;-&quot;??_);_(@_)"/>
    <numFmt numFmtId="167" formatCode="_(&quot;$&quot;* #,##0.000_);_(&quot;$&quot;* \(#,##0.000\);_(&quot;$&quot;* &quot;-&quot;_);_(@_)"/>
    <numFmt numFmtId="168" formatCode="0.0000%"/>
    <numFmt numFmtId="169" formatCode="mmmmm\-yy"/>
    <numFmt numFmtId="170" formatCode="#,##0.0_);\(#,##0.0\)"/>
    <numFmt numFmtId="171" formatCode="0.0%"/>
    <numFmt numFmtId="172" formatCode="_(&quot;$&quot;* #,##0_);_(&quot;$&quot;* \(#,##0\);_(&quot;$&quot;* &quot;-&quot;??_);_(@_)"/>
    <numFmt numFmtId="173" formatCode="#########"/>
    <numFmt numFmtId="174" formatCode="##"/>
    <numFmt numFmtId="175" formatCode="mm/yy"/>
    <numFmt numFmtId="176" formatCode="_([$€-2]* #,##0.00_);_([$€-2]* \(#,##0.00\);_([$€-2]* &quot;-&quot;??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b/>
      <sz val="9"/>
      <color indexed="12"/>
      <name val="Calibri"/>
      <family val="2"/>
    </font>
    <font>
      <b/>
      <sz val="8"/>
      <name val="Arial"/>
      <family val="2"/>
    </font>
    <font>
      <sz val="9"/>
      <color indexed="12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1"/>
      <name val="Times New Roman"/>
      <family val="1"/>
    </font>
    <font>
      <b/>
      <u/>
      <sz val="9"/>
      <name val="Calibri"/>
      <family val="2"/>
    </font>
    <font>
      <vertAlign val="superscript"/>
      <sz val="9"/>
      <name val="Calibri"/>
      <family val="2"/>
      <scheme val="minor"/>
    </font>
    <font>
      <b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 val="singleAccounting"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Garmond (W1)"/>
    </font>
    <font>
      <sz val="10"/>
      <name val="Courier"/>
      <family val="3"/>
    </font>
    <font>
      <sz val="10"/>
      <name val="Geneva"/>
    </font>
    <font>
      <sz val="10"/>
      <name val="Bookman Old Style"/>
      <family val="1"/>
    </font>
    <font>
      <b/>
      <sz val="10"/>
      <name val="Garmond (W1)"/>
      <family val="1"/>
    </font>
    <font>
      <sz val="10"/>
      <name val="Genev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Georgia"/>
      <family val="2"/>
    </font>
    <font>
      <sz val="9"/>
      <color theme="1"/>
      <name val="Georgia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2"/>
      <name val="SWISS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0" borderId="0"/>
    <xf numFmtId="0" fontId="20" fillId="0" borderId="0"/>
    <xf numFmtId="41" fontId="24" fillId="0" borderId="0" applyFont="0" applyAlignment="0">
      <alignment horizontal="centerContinuous"/>
    </xf>
    <xf numFmtId="173" fontId="23" fillId="0" borderId="0"/>
    <xf numFmtId="173" fontId="23" fillId="0" borderId="0"/>
    <xf numFmtId="174" fontId="25" fillId="0" borderId="0" applyFont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4" fillId="0" borderId="0" applyFont="0" applyAlignment="0">
      <alignment horizontal="centerContinuous"/>
    </xf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24" fillId="0" borderId="0" applyFont="0" applyAlignment="0">
      <alignment horizontal="centerContinuous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4" fillId="0" borderId="0" applyFont="0" applyAlignment="0">
      <alignment horizontal="centerContinuous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24" fillId="0" borderId="0" applyFont="0" applyAlignment="0">
      <alignment horizontal="centerContinuous"/>
    </xf>
    <xf numFmtId="40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24" fillId="0" borderId="0" applyFont="0" applyAlignment="0">
      <alignment horizontal="centerContinuous"/>
    </xf>
    <xf numFmtId="44" fontId="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24" fillId="0" borderId="0" applyFont="0" applyAlignment="0">
      <alignment horizontal="centerContinuous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22" fillId="0" borderId="0" applyFont="0" applyFill="0" applyBorder="0" applyAlignment="0" applyProtection="0"/>
    <xf numFmtId="42" fontId="24" fillId="0" borderId="0" applyFont="0" applyAlignment="0">
      <alignment horizontal="centerContinuous"/>
    </xf>
    <xf numFmtId="44" fontId="8" fillId="0" borderId="0" applyFont="0" applyFill="0" applyBorder="0" applyAlignment="0" applyProtection="0"/>
    <xf numFmtId="44" fontId="31" fillId="0" borderId="0" applyFont="0" applyFill="0" applyBorder="0" applyAlignment="0" applyProtection="0"/>
    <xf numFmtId="8" fontId="22" fillId="0" borderId="0" applyFont="0" applyFill="0" applyBorder="0" applyAlignment="0" applyProtection="0"/>
    <xf numFmtId="14" fontId="22" fillId="0" borderId="0"/>
    <xf numFmtId="175" fontId="23" fillId="0" borderId="0" applyFont="0" applyAlignment="0"/>
    <xf numFmtId="176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2" fillId="0" borderId="0"/>
    <xf numFmtId="0" fontId="22" fillId="0" borderId="0"/>
    <xf numFmtId="0" fontId="31" fillId="0" borderId="0"/>
    <xf numFmtId="0" fontId="20" fillId="0" borderId="0" applyProtection="0"/>
    <xf numFmtId="0" fontId="1" fillId="0" borderId="0"/>
    <xf numFmtId="0" fontId="28" fillId="0" borderId="0"/>
    <xf numFmtId="0" fontId="29" fillId="0" borderId="0"/>
    <xf numFmtId="0" fontId="1" fillId="0" borderId="0"/>
    <xf numFmtId="0" fontId="21" fillId="0" borderId="0"/>
    <xf numFmtId="0" fontId="31" fillId="0" borderId="0"/>
    <xf numFmtId="0" fontId="8" fillId="0" borderId="0"/>
    <xf numFmtId="0" fontId="31" fillId="0" borderId="0"/>
    <xf numFmtId="0" fontId="8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0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20" fillId="0" borderId="0"/>
    <xf numFmtId="0" fontId="1" fillId="0" borderId="0"/>
    <xf numFmtId="0" fontId="3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2" borderId="15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>
      <protection locked="0"/>
    </xf>
    <xf numFmtId="0" fontId="2" fillId="0" borderId="0" xfId="0" quotePrefix="1" applyFont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centerContinuous"/>
    </xf>
    <xf numFmtId="0" fontId="2" fillId="0" borderId="0" xfId="0" applyFont="1" applyProtection="1"/>
    <xf numFmtId="0" fontId="2" fillId="0" borderId="0" xfId="0" quotePrefix="1" applyFont="1" applyAlignment="1">
      <alignment horizontal="center"/>
    </xf>
    <xf numFmtId="0" fontId="2" fillId="0" borderId="0" xfId="0" applyFont="1" applyAlignment="1" applyProtection="1">
      <alignment horizontal="center"/>
    </xf>
    <xf numFmtId="41" fontId="2" fillId="0" borderId="2" xfId="1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42" fontId="3" fillId="0" borderId="0" xfId="2" applyNumberFormat="1" applyFont="1" applyAlignment="1"/>
    <xf numFmtId="0" fontId="3" fillId="0" borderId="0" xfId="0" applyFont="1" applyAlignment="1">
      <alignment horizontal="center"/>
    </xf>
    <xf numFmtId="41" fontId="3" fillId="0" borderId="0" xfId="1" applyNumberFormat="1" applyFont="1" applyAlignment="1"/>
    <xf numFmtId="37" fontId="3" fillId="0" borderId="0" xfId="0" applyNumberFormat="1" applyFont="1" applyProtection="1"/>
    <xf numFmtId="42" fontId="4" fillId="0" borderId="0" xfId="0" applyNumberFormat="1" applyFont="1"/>
    <xf numFmtId="0" fontId="7" fillId="0" borderId="0" xfId="0" applyFont="1" applyProtection="1">
      <protection locked="0"/>
    </xf>
    <xf numFmtId="0" fontId="8" fillId="0" borderId="0" xfId="0" applyFont="1"/>
    <xf numFmtId="0" fontId="3" fillId="0" borderId="0" xfId="0" applyFont="1" applyFill="1"/>
    <xf numFmtId="0" fontId="2" fillId="0" borderId="0" xfId="0" applyFont="1" applyFill="1"/>
    <xf numFmtId="41" fontId="3" fillId="0" borderId="0" xfId="0" applyNumberFormat="1" applyFont="1"/>
    <xf numFmtId="0" fontId="2" fillId="0" borderId="0" xfId="4" applyFont="1"/>
    <xf numFmtId="0" fontId="3" fillId="0" borderId="0" xfId="4" applyFont="1"/>
    <xf numFmtId="0" fontId="10" fillId="0" borderId="0" xfId="4" applyFont="1"/>
    <xf numFmtId="0" fontId="2" fillId="0" borderId="0" xfId="4" applyFont="1" applyBorder="1"/>
    <xf numFmtId="0" fontId="2" fillId="0" borderId="4" xfId="4" applyFont="1" applyBorder="1"/>
    <xf numFmtId="165" fontId="2" fillId="0" borderId="4" xfId="4" applyNumberFormat="1" applyFont="1" applyBorder="1" applyAlignment="1">
      <alignment horizontal="center"/>
    </xf>
    <xf numFmtId="0" fontId="2" fillId="0" borderId="0" xfId="4" applyFont="1" applyAlignment="1">
      <alignment horizontal="center"/>
    </xf>
    <xf numFmtId="0" fontId="2" fillId="0" borderId="5" xfId="4" applyFont="1" applyBorder="1" applyAlignment="1">
      <alignment horizontal="center"/>
    </xf>
    <xf numFmtId="0" fontId="2" fillId="0" borderId="5" xfId="4" applyFont="1" applyBorder="1"/>
    <xf numFmtId="0" fontId="2" fillId="0" borderId="5" xfId="4" applyFont="1" applyFill="1" applyBorder="1" applyAlignment="1">
      <alignment horizontal="center"/>
    </xf>
    <xf numFmtId="0" fontId="3" fillId="0" borderId="0" xfId="4" applyFont="1" applyAlignment="1">
      <alignment horizontal="center"/>
    </xf>
    <xf numFmtId="5" fontId="3" fillId="0" borderId="0" xfId="5" applyNumberFormat="1" applyFont="1"/>
    <xf numFmtId="10" fontId="3" fillId="0" borderId="0" xfId="3" applyNumberFormat="1" applyFont="1"/>
    <xf numFmtId="10" fontId="3" fillId="0" borderId="0" xfId="3" applyNumberFormat="1" applyFont="1" applyFill="1"/>
    <xf numFmtId="166" fontId="3" fillId="0" borderId="0" xfId="5" applyNumberFormat="1" applyFont="1"/>
    <xf numFmtId="166" fontId="3" fillId="0" borderId="0" xfId="5" applyNumberFormat="1" applyFont="1" applyFill="1"/>
    <xf numFmtId="166" fontId="3" fillId="0" borderId="6" xfId="4" applyNumberFormat="1" applyFont="1" applyBorder="1"/>
    <xf numFmtId="10" fontId="3" fillId="0" borderId="6" xfId="3" applyNumberFormat="1" applyFont="1" applyBorder="1"/>
    <xf numFmtId="10" fontId="3" fillId="0" borderId="0" xfId="3" applyNumberFormat="1" applyFont="1" applyBorder="1"/>
    <xf numFmtId="5" fontId="3" fillId="0" borderId="7" xfId="4" applyNumberFormat="1" applyFont="1" applyBorder="1"/>
    <xf numFmtId="10" fontId="3" fillId="0" borderId="7" xfId="3" applyNumberFormat="1" applyFont="1" applyBorder="1"/>
    <xf numFmtId="0" fontId="3" fillId="0" borderId="0" xfId="4" applyFont="1" applyAlignment="1">
      <alignment horizontal="left"/>
    </xf>
    <xf numFmtId="0" fontId="3" fillId="0" borderId="0" xfId="4" applyFont="1" applyFill="1"/>
    <xf numFmtId="0" fontId="3" fillId="0" borderId="0" xfId="4" quotePrefix="1" applyFont="1" applyFill="1" applyAlignment="1">
      <alignment horizontal="left"/>
    </xf>
    <xf numFmtId="0" fontId="10" fillId="0" borderId="0" xfId="4" applyFont="1" applyFill="1"/>
    <xf numFmtId="0" fontId="3" fillId="0" borderId="0" xfId="4" quotePrefix="1" applyFont="1" applyAlignment="1"/>
    <xf numFmtId="0" fontId="3" fillId="0" borderId="0" xfId="4" applyFont="1" applyAlignment="1"/>
    <xf numFmtId="0" fontId="3" fillId="0" borderId="0" xfId="0" applyFont="1" applyAlignment="1"/>
    <xf numFmtId="0" fontId="3" fillId="0" borderId="0" xfId="4" applyFont="1" applyFill="1" applyAlignment="1"/>
    <xf numFmtId="0" fontId="3" fillId="0" borderId="0" xfId="4" applyFont="1" applyFill="1" applyAlignment="1">
      <alignment horizontal="left" indent="1"/>
    </xf>
    <xf numFmtId="0" fontId="3" fillId="0" borderId="0" xfId="4" applyNumberFormat="1" applyFont="1" applyAlignment="1"/>
    <xf numFmtId="37" fontId="2" fillId="0" borderId="0" xfId="4" applyNumberFormat="1" applyFont="1" applyAlignment="1">
      <alignment horizontal="centerContinuous"/>
    </xf>
    <xf numFmtId="0" fontId="3" fillId="0" borderId="0" xfId="0" applyFont="1" applyAlignment="1">
      <alignment horizontal="centerContinuous" wrapText="1"/>
    </xf>
    <xf numFmtId="165" fontId="2" fillId="0" borderId="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6" xfId="4" applyFont="1" applyBorder="1"/>
    <xf numFmtId="0" fontId="2" fillId="0" borderId="6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14" fontId="2" fillId="0" borderId="2" xfId="4" applyNumberFormat="1" applyFont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2" xfId="4" applyFont="1" applyFill="1" applyBorder="1"/>
    <xf numFmtId="166" fontId="3" fillId="0" borderId="0" xfId="4" applyNumberFormat="1" applyFont="1"/>
    <xf numFmtId="41" fontId="9" fillId="0" borderId="0" xfId="0" applyNumberFormat="1" applyFont="1"/>
    <xf numFmtId="10" fontId="3" fillId="0" borderId="0" xfId="3" applyNumberFormat="1" applyFont="1" applyAlignment="1">
      <alignment horizontal="center"/>
    </xf>
    <xf numFmtId="166" fontId="3" fillId="0" borderId="6" xfId="5" applyNumberFormat="1" applyFont="1" applyBorder="1"/>
    <xf numFmtId="166" fontId="3" fillId="0" borderId="0" xfId="5" applyNumberFormat="1" applyFont="1" applyBorder="1"/>
    <xf numFmtId="0" fontId="3" fillId="0" borderId="6" xfId="4" applyFont="1" applyBorder="1"/>
    <xf numFmtId="10" fontId="3" fillId="0" borderId="6" xfId="4" applyNumberFormat="1" applyFont="1" applyBorder="1"/>
    <xf numFmtId="0" fontId="9" fillId="0" borderId="6" xfId="4" applyFont="1" applyBorder="1"/>
    <xf numFmtId="166" fontId="3" fillId="0" borderId="7" xfId="5" applyNumberFormat="1" applyFont="1" applyBorder="1"/>
    <xf numFmtId="41" fontId="3" fillId="0" borderId="0" xfId="4" applyNumberFormat="1" applyFont="1" applyFill="1"/>
    <xf numFmtId="41" fontId="3" fillId="0" borderId="0" xfId="4" applyNumberFormat="1" applyFont="1"/>
    <xf numFmtId="41" fontId="10" fillId="0" borderId="0" xfId="4" applyNumberFormat="1" applyFont="1"/>
    <xf numFmtId="41" fontId="9" fillId="0" borderId="0" xfId="4" applyNumberFormat="1" applyFont="1"/>
    <xf numFmtId="0" fontId="11" fillId="0" borderId="0" xfId="4" applyFont="1" applyAlignment="1">
      <alignment horizontal="left"/>
    </xf>
    <xf numFmtId="0" fontId="3" fillId="0" borderId="0" xfId="4" applyFont="1" applyAlignment="1">
      <alignment horizontal="centerContinuous"/>
    </xf>
    <xf numFmtId="49" fontId="3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0" xfId="0" applyNumberFormat="1" applyFont="1" applyAlignment="1">
      <alignment horizontal="centerContinuous"/>
    </xf>
    <xf numFmtId="49" fontId="2" fillId="0" borderId="2" xfId="1" applyNumberFormat="1" applyFont="1" applyBorder="1" applyAlignment="1">
      <alignment horizontal="centerContinuous"/>
    </xf>
    <xf numFmtId="49" fontId="2" fillId="0" borderId="0" xfId="2" quotePrefix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0" xfId="1" quotePrefix="1" applyNumberFormat="1" applyFont="1" applyAlignment="1">
      <alignment horizontal="center"/>
    </xf>
    <xf numFmtId="49" fontId="3" fillId="0" borderId="0" xfId="0" applyNumberFormat="1" applyFont="1" applyAlignment="1" applyProtection="1">
      <alignment horizontal="center"/>
    </xf>
    <xf numFmtId="49" fontId="3" fillId="0" borderId="0" xfId="2" applyNumberFormat="1" applyFont="1" applyAlignment="1"/>
    <xf numFmtId="167" fontId="4" fillId="0" borderId="0" xfId="0" applyNumberFormat="1" applyFont="1"/>
    <xf numFmtId="49" fontId="3" fillId="0" borderId="0" xfId="0" applyNumberFormat="1" applyFont="1" applyProtection="1"/>
    <xf numFmtId="41" fontId="3" fillId="0" borderId="0" xfId="0" applyNumberFormat="1" applyFont="1" applyFill="1"/>
    <xf numFmtId="42" fontId="3" fillId="0" borderId="0" xfId="0" applyNumberFormat="1" applyFont="1"/>
    <xf numFmtId="44" fontId="3" fillId="0" borderId="0" xfId="0" applyNumberFormat="1" applyFont="1"/>
    <xf numFmtId="0" fontId="3" fillId="0" borderId="0" xfId="4" applyFont="1" applyFill="1" applyAlignment="1">
      <alignment horizontal="left"/>
    </xf>
    <xf numFmtId="0" fontId="2" fillId="0" borderId="2" xfId="4" applyFont="1" applyBorder="1"/>
    <xf numFmtId="166" fontId="3" fillId="0" borderId="7" xfId="5" quotePrefix="1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 applyFill="1"/>
    <xf numFmtId="0" fontId="2" fillId="0" borderId="0" xfId="0" quotePrefix="1" applyFont="1" applyFill="1" applyAlignment="1">
      <alignment horizontal="left"/>
    </xf>
    <xf numFmtId="10" fontId="3" fillId="0" borderId="0" xfId="6" applyNumberFormat="1" applyFont="1"/>
    <xf numFmtId="10" fontId="3" fillId="0" borderId="0" xfId="6" applyNumberFormat="1" applyFont="1" applyAlignment="1">
      <alignment horizontal="center"/>
    </xf>
    <xf numFmtId="10" fontId="3" fillId="0" borderId="7" xfId="6" applyNumberFormat="1" applyFont="1" applyBorder="1"/>
    <xf numFmtId="5" fontId="3" fillId="0" borderId="0" xfId="5" applyNumberFormat="1" applyFont="1" applyFill="1"/>
    <xf numFmtId="10" fontId="3" fillId="0" borderId="0" xfId="6" applyNumberFormat="1" applyFont="1" applyFill="1"/>
    <xf numFmtId="10" fontId="3" fillId="0" borderId="6" xfId="6" applyNumberFormat="1" applyFont="1" applyBorder="1"/>
    <xf numFmtId="10" fontId="3" fillId="0" borderId="0" xfId="6" applyNumberFormat="1" applyFont="1" applyBorder="1"/>
    <xf numFmtId="0" fontId="2" fillId="0" borderId="0" xfId="4" applyFont="1" applyAlignment="1"/>
    <xf numFmtId="166" fontId="3" fillId="0" borderId="0" xfId="4" applyNumberFormat="1" applyFont="1" applyFill="1"/>
    <xf numFmtId="0" fontId="3" fillId="0" borderId="0" xfId="0" quotePrefix="1" applyFont="1" applyAlignment="1">
      <alignment horizontal="left"/>
    </xf>
    <xf numFmtId="0" fontId="13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/>
    </xf>
    <xf numFmtId="41" fontId="9" fillId="0" borderId="0" xfId="1" applyNumberFormat="1" applyFont="1" applyFill="1" applyAlignment="1"/>
    <xf numFmtId="41" fontId="9" fillId="0" borderId="0" xfId="1" applyNumberFormat="1" applyFont="1" applyFill="1" applyBorder="1" applyAlignment="1"/>
    <xf numFmtId="0" fontId="13" fillId="0" borderId="0" xfId="0" applyFont="1" applyFill="1"/>
    <xf numFmtId="7" fontId="3" fillId="0" borderId="0" xfId="4" applyNumberFormat="1" applyFont="1"/>
    <xf numFmtId="0" fontId="13" fillId="0" borderId="0" xfId="0" applyFont="1" applyAlignment="1">
      <alignment horizontal="left"/>
    </xf>
    <xf numFmtId="0" fontId="2" fillId="0" borderId="0" xfId="0" applyFont="1" applyFill="1" applyAlignment="1" applyProtection="1">
      <alignment horizontal="left"/>
    </xf>
    <xf numFmtId="166" fontId="3" fillId="0" borderId="2" xfId="5" applyNumberFormat="1" applyFont="1" applyBorder="1"/>
    <xf numFmtId="0" fontId="2" fillId="0" borderId="0" xfId="0" applyFont="1" applyFill="1" applyProtection="1"/>
    <xf numFmtId="0" fontId="3" fillId="0" borderId="0" xfId="4" applyNumberFormat="1" applyFont="1" applyAlignment="1">
      <alignment horizontal="left"/>
    </xf>
    <xf numFmtId="0" fontId="2" fillId="0" borderId="0" xfId="0" applyFont="1" applyAlignment="1">
      <alignment horizontal="center"/>
    </xf>
    <xf numFmtId="41" fontId="2" fillId="0" borderId="2" xfId="1" applyNumberFormat="1" applyFont="1" applyBorder="1" applyAlignment="1">
      <alignment horizontal="center"/>
    </xf>
    <xf numFmtId="0" fontId="2" fillId="0" borderId="0" xfId="4" applyFont="1" applyAlignment="1">
      <alignment wrapText="1"/>
    </xf>
    <xf numFmtId="0" fontId="2" fillId="0" borderId="0" xfId="4" applyFont="1" applyAlignment="1">
      <alignment horizontal="center"/>
    </xf>
    <xf numFmtId="41" fontId="9" fillId="0" borderId="0" xfId="0" applyNumberFormat="1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2" fillId="0" borderId="4" xfId="4" applyFont="1" applyFill="1" applyBorder="1"/>
    <xf numFmtId="165" fontId="2" fillId="0" borderId="4" xfId="4" applyNumberFormat="1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5" xfId="4" applyFont="1" applyFill="1" applyBorder="1"/>
    <xf numFmtId="0" fontId="3" fillId="0" borderId="0" xfId="4" applyFont="1" applyFill="1" applyAlignment="1">
      <alignment horizontal="center"/>
    </xf>
    <xf numFmtId="166" fontId="3" fillId="0" borderId="6" xfId="4" applyNumberFormat="1" applyFont="1" applyFill="1" applyBorder="1"/>
    <xf numFmtId="10" fontId="3" fillId="0" borderId="6" xfId="6" applyNumberFormat="1" applyFont="1" applyFill="1" applyBorder="1"/>
    <xf numFmtId="10" fontId="3" fillId="0" borderId="0" xfId="6" applyNumberFormat="1" applyFont="1" applyFill="1" applyBorder="1"/>
    <xf numFmtId="5" fontId="3" fillId="0" borderId="7" xfId="4" applyNumberFormat="1" applyFont="1" applyFill="1" applyBorder="1"/>
    <xf numFmtId="10" fontId="3" fillId="0" borderId="7" xfId="6" applyNumberFormat="1" applyFont="1" applyFill="1" applyBorder="1"/>
    <xf numFmtId="0" fontId="3" fillId="0" borderId="0" xfId="4" quotePrefix="1" applyFont="1" applyFill="1" applyAlignment="1"/>
    <xf numFmtId="0" fontId="3" fillId="0" borderId="0" xfId="0" applyFont="1" applyFill="1" applyAlignment="1"/>
    <xf numFmtId="0" fontId="3" fillId="0" borderId="0" xfId="4" applyNumberFormat="1" applyFont="1" applyFill="1" applyAlignment="1"/>
    <xf numFmtId="37" fontId="2" fillId="0" borderId="0" xfId="4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 wrapText="1"/>
    </xf>
    <xf numFmtId="0" fontId="13" fillId="0" borderId="0" xfId="4" applyFont="1"/>
    <xf numFmtId="0" fontId="2" fillId="0" borderId="2" xfId="4" applyFont="1" applyBorder="1" applyAlignment="1">
      <alignment horizontal="center"/>
    </xf>
    <xf numFmtId="41" fontId="4" fillId="0" borderId="0" xfId="0" applyNumberFormat="1" applyFont="1"/>
    <xf numFmtId="0" fontId="13" fillId="0" borderId="0" xfId="0" applyFont="1" applyFill="1" applyAlignment="1">
      <alignment horizontal="right"/>
    </xf>
    <xf numFmtId="41" fontId="9" fillId="0" borderId="0" xfId="1" applyNumberFormat="1" applyFont="1" applyAlignment="1"/>
    <xf numFmtId="0" fontId="13" fillId="0" borderId="0" xfId="4" applyFont="1" applyAlignment="1">
      <alignment horizontal="right"/>
    </xf>
    <xf numFmtId="0" fontId="16" fillId="0" borderId="0" xfId="0" applyFont="1" applyAlignment="1" applyProtection="1">
      <alignment horizontal="right"/>
      <protection locked="0"/>
    </xf>
    <xf numFmtId="0" fontId="13" fillId="0" borderId="0" xfId="4" applyFont="1" applyBorder="1"/>
    <xf numFmtId="0" fontId="13" fillId="0" borderId="6" xfId="4" applyFont="1" applyBorder="1"/>
    <xf numFmtId="165" fontId="13" fillId="0" borderId="6" xfId="4" applyNumberFormat="1" applyFont="1" applyBorder="1" applyAlignment="1">
      <alignment horizontal="center"/>
    </xf>
    <xf numFmtId="0" fontId="13" fillId="0" borderId="0" xfId="4" applyFont="1" applyAlignment="1">
      <alignment horizontal="center"/>
    </xf>
    <xf numFmtId="0" fontId="9" fillId="0" borderId="0" xfId="4" applyFont="1"/>
    <xf numFmtId="0" fontId="9" fillId="0" borderId="0" xfId="4" applyFont="1" applyAlignment="1">
      <alignment horizontal="center"/>
    </xf>
    <xf numFmtId="166" fontId="9" fillId="0" borderId="0" xfId="5" applyNumberFormat="1" applyFont="1"/>
    <xf numFmtId="10" fontId="9" fillId="0" borderId="0" xfId="6" applyNumberFormat="1" applyFont="1"/>
    <xf numFmtId="10" fontId="9" fillId="0" borderId="0" xfId="6" applyNumberFormat="1" applyFont="1" applyFill="1"/>
    <xf numFmtId="168" fontId="9" fillId="0" borderId="0" xfId="4" applyNumberFormat="1" applyFont="1"/>
    <xf numFmtId="166" fontId="9" fillId="0" borderId="6" xfId="4" applyNumberFormat="1" applyFont="1" applyBorder="1"/>
    <xf numFmtId="10" fontId="9" fillId="0" borderId="6" xfId="6" applyNumberFormat="1" applyFont="1" applyBorder="1"/>
    <xf numFmtId="168" fontId="9" fillId="0" borderId="0" xfId="6" applyNumberFormat="1" applyFont="1" applyBorder="1"/>
    <xf numFmtId="166" fontId="9" fillId="0" borderId="7" xfId="4" applyNumberFormat="1" applyFont="1" applyBorder="1"/>
    <xf numFmtId="10" fontId="9" fillId="0" borderId="7" xfId="6" applyNumberFormat="1" applyFont="1" applyBorder="1"/>
    <xf numFmtId="168" fontId="9" fillId="0" borderId="0" xfId="6" applyNumberFormat="1" applyFont="1"/>
    <xf numFmtId="0" fontId="9" fillId="0" borderId="0" xfId="4" applyFont="1" applyFill="1"/>
    <xf numFmtId="0" fontId="9" fillId="0" borderId="0" xfId="4" quotePrefix="1" applyFont="1" applyFill="1" applyAlignment="1">
      <alignment horizontal="left"/>
    </xf>
    <xf numFmtId="0" fontId="9" fillId="0" borderId="0" xfId="4" applyFont="1" applyFill="1" applyAlignment="1"/>
    <xf numFmtId="0" fontId="9" fillId="0" borderId="0" xfId="4" applyFont="1" applyFill="1" applyAlignment="1">
      <alignment horizontal="left"/>
    </xf>
    <xf numFmtId="0" fontId="9" fillId="0" borderId="0" xfId="4" quotePrefix="1" applyFont="1" applyFill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4" applyFont="1" applyFill="1" applyAlignment="1">
      <alignment horizontal="left" wrapText="1"/>
    </xf>
    <xf numFmtId="0" fontId="9" fillId="0" borderId="0" xfId="4" applyFont="1" applyFill="1" applyAlignment="1">
      <alignment horizontal="left" indent="1"/>
    </xf>
    <xf numFmtId="0" fontId="9" fillId="0" borderId="0" xfId="4" applyNumberFormat="1" applyFont="1" applyAlignment="1"/>
    <xf numFmtId="0" fontId="13" fillId="0" borderId="0" xfId="4" applyFont="1" applyFill="1"/>
    <xf numFmtId="0" fontId="13" fillId="0" borderId="0" xfId="4" applyFont="1" applyFill="1" applyAlignment="1">
      <alignment horizontal="right"/>
    </xf>
    <xf numFmtId="165" fontId="13" fillId="0" borderId="6" xfId="4" applyNumberFormat="1" applyFont="1" applyFill="1" applyBorder="1" applyAlignment="1">
      <alignment horizontal="center"/>
    </xf>
    <xf numFmtId="165" fontId="13" fillId="0" borderId="0" xfId="4" applyNumberFormat="1" applyFont="1" applyFill="1" applyAlignment="1">
      <alignment horizontal="center"/>
    </xf>
    <xf numFmtId="0" fontId="13" fillId="0" borderId="0" xfId="4" applyFont="1" applyFill="1" applyAlignment="1">
      <alignment horizontal="center"/>
    </xf>
    <xf numFmtId="0" fontId="13" fillId="0" borderId="6" xfId="4" applyFont="1" applyFill="1" applyBorder="1" applyAlignment="1">
      <alignment horizontal="center"/>
    </xf>
    <xf numFmtId="0" fontId="13" fillId="0" borderId="6" xfId="4" applyFont="1" applyFill="1" applyBorder="1"/>
    <xf numFmtId="41" fontId="13" fillId="0" borderId="0" xfId="4" applyNumberFormat="1" applyFont="1" applyFill="1"/>
    <xf numFmtId="14" fontId="13" fillId="0" borderId="0" xfId="4" applyNumberFormat="1" applyFont="1" applyFill="1" applyAlignment="1">
      <alignment horizontal="center"/>
    </xf>
    <xf numFmtId="0" fontId="13" fillId="0" borderId="3" xfId="4" applyFont="1" applyFill="1" applyBorder="1" applyAlignment="1">
      <alignment horizontal="center"/>
    </xf>
    <xf numFmtId="0" fontId="9" fillId="0" borderId="6" xfId="4" applyFont="1" applyFill="1" applyBorder="1"/>
    <xf numFmtId="41" fontId="9" fillId="0" borderId="0" xfId="4" applyNumberFormat="1" applyFont="1" applyFill="1"/>
    <xf numFmtId="0" fontId="9" fillId="0" borderId="0" xfId="4" applyFont="1" applyFill="1" applyAlignment="1">
      <alignment horizontal="center"/>
    </xf>
    <xf numFmtId="166" fontId="9" fillId="0" borderId="0" xfId="4" applyNumberFormat="1" applyFont="1" applyFill="1"/>
    <xf numFmtId="166" fontId="9" fillId="0" borderId="0" xfId="5" applyNumberFormat="1" applyFont="1" applyFill="1"/>
    <xf numFmtId="10" fontId="9" fillId="0" borderId="0" xfId="6" applyNumberFormat="1" applyFont="1" applyFill="1" applyAlignment="1">
      <alignment horizontal="center"/>
    </xf>
    <xf numFmtId="41" fontId="9" fillId="0" borderId="0" xfId="5" applyNumberFormat="1" applyFont="1" applyFill="1"/>
    <xf numFmtId="166" fontId="9" fillId="0" borderId="6" xfId="5" applyNumberFormat="1" applyFont="1" applyFill="1" applyBorder="1"/>
    <xf numFmtId="10" fontId="9" fillId="0" borderId="6" xfId="4" applyNumberFormat="1" applyFont="1" applyFill="1" applyBorder="1"/>
    <xf numFmtId="166" fontId="9" fillId="0" borderId="7" xfId="5" applyNumberFormat="1" applyFont="1" applyFill="1" applyBorder="1"/>
    <xf numFmtId="10" fontId="9" fillId="0" borderId="7" xfId="6" applyNumberFormat="1" applyFont="1" applyFill="1" applyBorder="1"/>
    <xf numFmtId="0" fontId="9" fillId="0" borderId="0" xfId="4" applyFont="1" applyFill="1" applyAlignment="1">
      <alignment wrapText="1"/>
    </xf>
    <xf numFmtId="0" fontId="15" fillId="0" borderId="0" xfId="4" applyFont="1" applyFill="1"/>
    <xf numFmtId="0" fontId="12" fillId="0" borderId="0" xfId="4" quotePrefix="1" applyFont="1" applyFill="1" applyAlignment="1"/>
    <xf numFmtId="0" fontId="9" fillId="0" borderId="0" xfId="4" applyFont="1" applyFill="1" applyBorder="1" applyAlignment="1">
      <alignment wrapText="1"/>
    </xf>
    <xf numFmtId="0" fontId="9" fillId="0" borderId="0" xfId="0" applyFont="1" applyBorder="1" applyAlignment="1">
      <alignment horizontal="center"/>
    </xf>
    <xf numFmtId="169" fontId="15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4" quotePrefix="1" applyFont="1" applyFill="1" applyAlignment="1">
      <alignment horizontal="center"/>
    </xf>
    <xf numFmtId="0" fontId="17" fillId="0" borderId="0" xfId="0" applyFont="1" applyBorder="1" applyAlignment="1">
      <alignment horizontal="center"/>
    </xf>
    <xf numFmtId="170" fontId="9" fillId="0" borderId="0" xfId="0" applyNumberFormat="1" applyFont="1" applyBorder="1"/>
    <xf numFmtId="10" fontId="9" fillId="0" borderId="0" xfId="9" applyNumberFormat="1" applyFont="1" applyBorder="1"/>
    <xf numFmtId="170" fontId="9" fillId="0" borderId="9" xfId="0" applyNumberFormat="1" applyFont="1" applyBorder="1"/>
    <xf numFmtId="171" fontId="9" fillId="0" borderId="9" xfId="0" applyNumberFormat="1" applyFont="1" applyBorder="1"/>
    <xf numFmtId="41" fontId="9" fillId="0" borderId="9" xfId="0" applyNumberFormat="1" applyFont="1" applyBorder="1"/>
    <xf numFmtId="170" fontId="9" fillId="0" borderId="0" xfId="4" applyNumberFormat="1" applyFont="1" applyFill="1"/>
    <xf numFmtId="0" fontId="9" fillId="0" borderId="0" xfId="4" applyNumberFormat="1" applyFont="1" applyFill="1" applyAlignment="1"/>
    <xf numFmtId="0" fontId="9" fillId="0" borderId="0" xfId="0" applyFont="1" applyFill="1" applyBorder="1" applyAlignment="1">
      <alignment horizontal="center"/>
    </xf>
    <xf numFmtId="0" fontId="9" fillId="0" borderId="0" xfId="4" applyFont="1" applyFill="1" applyBorder="1"/>
    <xf numFmtId="170" fontId="9" fillId="0" borderId="0" xfId="0" applyNumberFormat="1" applyFont="1" applyFill="1" applyBorder="1"/>
    <xf numFmtId="10" fontId="9" fillId="0" borderId="0" xfId="9" applyNumberFormat="1" applyFont="1" applyFill="1" applyBorder="1"/>
    <xf numFmtId="0" fontId="9" fillId="0" borderId="0" xfId="4" applyFont="1" applyBorder="1"/>
    <xf numFmtId="165" fontId="9" fillId="0" borderId="6" xfId="4" applyNumberFormat="1" applyFont="1" applyBorder="1" applyAlignment="1">
      <alignment horizontal="center"/>
    </xf>
    <xf numFmtId="168" fontId="9" fillId="0" borderId="0" xfId="6" applyNumberFormat="1" applyFont="1" applyFill="1"/>
    <xf numFmtId="0" fontId="9" fillId="0" borderId="0" xfId="4" applyFont="1" applyFill="1" applyAlignment="1">
      <alignment horizontal="left" wrapText="1"/>
    </xf>
    <xf numFmtId="0" fontId="13" fillId="0" borderId="0" xfId="4" applyFont="1" applyFill="1" applyAlignment="1">
      <alignment horizontal="center"/>
    </xf>
    <xf numFmtId="0" fontId="13" fillId="0" borderId="0" xfId="4" applyFont="1" applyFill="1" applyBorder="1" applyAlignment="1">
      <alignment horizontal="center"/>
    </xf>
    <xf numFmtId="0" fontId="9" fillId="0" borderId="0" xfId="4" quotePrefix="1" applyFont="1" applyFill="1" applyAlignment="1"/>
    <xf numFmtId="0" fontId="9" fillId="0" borderId="0" xfId="0" quotePrefix="1" applyFont="1" applyBorder="1" applyAlignment="1">
      <alignment horizontal="left"/>
    </xf>
    <xf numFmtId="0" fontId="15" fillId="0" borderId="0" xfId="4" quotePrefix="1" applyFont="1" applyFill="1" applyAlignment="1">
      <alignment horizontal="center"/>
    </xf>
    <xf numFmtId="10" fontId="9" fillId="0" borderId="0" xfId="10" applyNumberFormat="1" applyFont="1" applyFill="1"/>
    <xf numFmtId="165" fontId="9" fillId="0" borderId="6" xfId="4" applyNumberFormat="1" applyFont="1" applyFill="1" applyBorder="1" applyAlignment="1">
      <alignment horizontal="center"/>
    </xf>
    <xf numFmtId="165" fontId="9" fillId="0" borderId="0" xfId="4" applyNumberFormat="1" applyFont="1" applyFill="1" applyAlignment="1">
      <alignment horizontal="center"/>
    </xf>
    <xf numFmtId="0" fontId="9" fillId="0" borderId="6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19" fillId="0" borderId="0" xfId="4" applyFont="1" applyFill="1"/>
    <xf numFmtId="0" fontId="13" fillId="0" borderId="0" xfId="4" applyFont="1" applyFill="1" applyAlignment="1">
      <alignment horizontal="left"/>
    </xf>
    <xf numFmtId="0" fontId="13" fillId="0" borderId="0" xfId="4" applyFont="1" applyFill="1" applyBorder="1"/>
    <xf numFmtId="0" fontId="13" fillId="0" borderId="0" xfId="4" applyNumberFormat="1" applyFont="1" applyFill="1" applyAlignment="1"/>
    <xf numFmtId="0" fontId="9" fillId="0" borderId="0" xfId="4" applyFont="1" applyAlignment="1">
      <alignment horizontal="right"/>
    </xf>
    <xf numFmtId="0" fontId="9" fillId="0" borderId="0" xfId="4" applyFont="1" applyFill="1" applyAlignment="1">
      <alignment horizontal="right"/>
    </xf>
    <xf numFmtId="0" fontId="9" fillId="0" borderId="11" xfId="4" applyFont="1" applyBorder="1"/>
    <xf numFmtId="165" fontId="9" fillId="0" borderId="11" xfId="4" applyNumberFormat="1" applyFont="1" applyBorder="1" applyAlignment="1">
      <alignment horizontal="center"/>
    </xf>
    <xf numFmtId="166" fontId="9" fillId="0" borderId="11" xfId="4" applyNumberFormat="1" applyFont="1" applyBorder="1"/>
    <xf numFmtId="10" fontId="9" fillId="0" borderId="11" xfId="6" applyNumberFormat="1" applyFont="1" applyBorder="1"/>
    <xf numFmtId="0" fontId="9" fillId="0" borderId="10" xfId="4" applyFont="1" applyBorder="1"/>
    <xf numFmtId="165" fontId="9" fillId="0" borderId="11" xfId="4" applyNumberFormat="1" applyFont="1" applyFill="1" applyBorder="1" applyAlignment="1">
      <alignment horizontal="center"/>
    </xf>
    <xf numFmtId="165" fontId="13" fillId="0" borderId="11" xfId="4" applyNumberFormat="1" applyFont="1" applyFill="1" applyBorder="1" applyAlignment="1">
      <alignment horizontal="center"/>
    </xf>
    <xf numFmtId="0" fontId="9" fillId="0" borderId="11" xfId="4" applyFont="1" applyFill="1" applyBorder="1"/>
    <xf numFmtId="10" fontId="9" fillId="0" borderId="0" xfId="10" applyNumberFormat="1" applyFont="1" applyFill="1" applyAlignment="1">
      <alignment horizontal="center"/>
    </xf>
    <xf numFmtId="166" fontId="9" fillId="0" borderId="11" xfId="5" applyNumberFormat="1" applyFont="1" applyFill="1" applyBorder="1"/>
    <xf numFmtId="10" fontId="9" fillId="0" borderId="11" xfId="4" applyNumberFormat="1" applyFont="1" applyFill="1" applyBorder="1"/>
    <xf numFmtId="10" fontId="9" fillId="0" borderId="7" xfId="10" applyNumberFormat="1" applyFont="1" applyFill="1" applyBorder="1"/>
    <xf numFmtId="170" fontId="9" fillId="0" borderId="12" xfId="0" applyNumberFormat="1" applyFont="1" applyBorder="1"/>
    <xf numFmtId="171" fontId="9" fillId="0" borderId="12" xfId="0" applyNumberFormat="1" applyFont="1" applyBorder="1"/>
    <xf numFmtId="41" fontId="9" fillId="0" borderId="12" xfId="0" applyNumberFormat="1" applyFont="1" applyBorder="1"/>
    <xf numFmtId="166" fontId="4" fillId="0" borderId="0" xfId="1" applyNumberFormat="1" applyFont="1"/>
    <xf numFmtId="166" fontId="4" fillId="0" borderId="0" xfId="0" applyNumberFormat="1" applyFont="1"/>
    <xf numFmtId="166" fontId="8" fillId="0" borderId="0" xfId="0" applyNumberFormat="1" applyFont="1"/>
    <xf numFmtId="0" fontId="6" fillId="0" borderId="0" xfId="0" applyFont="1" applyAlignment="1">
      <alignment horizontal="center"/>
    </xf>
    <xf numFmtId="49" fontId="2" fillId="0" borderId="0" xfId="0" applyNumberFormat="1" applyFont="1" applyFill="1"/>
    <xf numFmtId="37" fontId="2" fillId="0" borderId="0" xfId="0" applyNumberFormat="1" applyFont="1" applyFill="1"/>
    <xf numFmtId="0" fontId="2" fillId="0" borderId="0" xfId="0" applyFont="1" applyFill="1" applyAlignment="1">
      <alignment horizontal="centerContinuous" wrapText="1"/>
    </xf>
    <xf numFmtId="0" fontId="2" fillId="0" borderId="13" xfId="0" applyFont="1" applyFill="1" applyBorder="1" applyAlignment="1" applyProtection="1">
      <alignment horizontal="center"/>
    </xf>
    <xf numFmtId="49" fontId="2" fillId="0" borderId="13" xfId="0" applyNumberFormat="1" applyFont="1" applyFill="1" applyBorder="1"/>
    <xf numFmtId="0" fontId="2" fillId="0" borderId="13" xfId="0" applyFont="1" applyFill="1" applyBorder="1"/>
    <xf numFmtId="37" fontId="2" fillId="0" borderId="13" xfId="0" applyNumberFormat="1" applyFont="1" applyFill="1" applyBorder="1" applyAlignment="1">
      <alignment horizontal="centerContinuous"/>
    </xf>
    <xf numFmtId="41" fontId="2" fillId="0" borderId="3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Continuous"/>
    </xf>
    <xf numFmtId="37" fontId="2" fillId="0" borderId="3" xfId="1" applyNumberFormat="1" applyFont="1" applyFill="1" applyBorder="1" applyAlignment="1">
      <alignment horizontal="centerContinuous"/>
    </xf>
    <xf numFmtId="0" fontId="3" fillId="0" borderId="0" xfId="0" applyFont="1" applyFill="1" applyAlignment="1" applyProtection="1">
      <alignment horizontal="center"/>
    </xf>
    <xf numFmtId="37" fontId="3" fillId="0" borderId="0" xfId="0" applyNumberFormat="1" applyFont="1" applyFill="1"/>
    <xf numFmtId="49" fontId="3" fillId="0" borderId="0" xfId="0" applyNumberFormat="1" applyFont="1" applyFill="1" applyAlignment="1">
      <alignment horizontal="left" vertical="top" wrapText="1" indent="1"/>
    </xf>
    <xf numFmtId="49" fontId="3" fillId="0" borderId="0" xfId="0" quotePrefix="1" applyNumberFormat="1" applyFont="1" applyFill="1" applyBorder="1" applyAlignment="1">
      <alignment horizontal="left" indent="1"/>
    </xf>
    <xf numFmtId="49" fontId="3" fillId="0" borderId="0" xfId="0" applyNumberFormat="1" applyFont="1" applyFill="1" applyBorder="1" applyAlignment="1">
      <alignment horizontal="left" wrapText="1" indent="1"/>
    </xf>
    <xf numFmtId="49" fontId="3" fillId="0" borderId="0" xfId="0" applyNumberFormat="1" applyFont="1" applyFill="1"/>
    <xf numFmtId="0" fontId="3" fillId="0" borderId="0" xfId="0" quotePrefix="1" applyNumberFormat="1" applyFont="1" applyFill="1" applyAlignment="1">
      <alignment horizontal="left" indent="1"/>
    </xf>
    <xf numFmtId="49" fontId="2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 indent="2"/>
    </xf>
    <xf numFmtId="49" fontId="3" fillId="0" borderId="0" xfId="0" quotePrefix="1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left" vertical="top"/>
    </xf>
    <xf numFmtId="166" fontId="3" fillId="0" borderId="0" xfId="1" applyNumberFormat="1" applyFont="1" applyAlignment="1"/>
    <xf numFmtId="166" fontId="9" fillId="0" borderId="0" xfId="1" applyNumberFormat="1" applyFont="1" applyFill="1" applyAlignment="1"/>
    <xf numFmtId="166" fontId="3" fillId="0" borderId="2" xfId="1" applyNumberFormat="1" applyFont="1" applyBorder="1" applyAlignment="1"/>
    <xf numFmtId="172" fontId="3" fillId="0" borderId="7" xfId="2" applyNumberFormat="1" applyFont="1" applyBorder="1" applyAlignment="1"/>
    <xf numFmtId="172" fontId="3" fillId="0" borderId="0" xfId="2" applyNumberFormat="1" applyFont="1" applyAlignment="1"/>
    <xf numFmtId="166" fontId="3" fillId="0" borderId="0" xfId="1" applyNumberFormat="1" applyFont="1" applyFill="1" applyBorder="1" applyAlignment="1"/>
    <xf numFmtId="166" fontId="3" fillId="0" borderId="2" xfId="1" applyNumberFormat="1" applyFont="1" applyFill="1" applyBorder="1" applyAlignment="1"/>
    <xf numFmtId="172" fontId="3" fillId="0" borderId="0" xfId="2" applyNumberFormat="1" applyFont="1" applyBorder="1" applyAlignment="1"/>
    <xf numFmtId="49" fontId="2" fillId="0" borderId="0" xfId="0" applyNumberFormat="1" applyFont="1" applyFill="1" applyAlignment="1">
      <alignment horizontal="right" vertical="top" wrapText="1" indent="1"/>
    </xf>
    <xf numFmtId="166" fontId="2" fillId="0" borderId="8" xfId="1" applyNumberFormat="1" applyFont="1" applyFill="1" applyBorder="1" applyAlignment="1"/>
    <xf numFmtId="166" fontId="3" fillId="0" borderId="0" xfId="1" applyNumberFormat="1" applyFont="1" applyFill="1" applyBorder="1"/>
    <xf numFmtId="166" fontId="3" fillId="0" borderId="0" xfId="1" applyNumberFormat="1" applyFont="1" applyFill="1"/>
    <xf numFmtId="49" fontId="3" fillId="0" borderId="0" xfId="0" applyNumberFormat="1" applyFont="1" applyFill="1" applyAlignment="1">
      <alignment horizontal="right" vertical="top" wrapText="1"/>
    </xf>
    <xf numFmtId="166" fontId="3" fillId="0" borderId="0" xfId="1" applyNumberFormat="1" applyFont="1" applyFill="1" applyBorder="1" applyAlignment="1">
      <alignment horizontal="center"/>
    </xf>
    <xf numFmtId="165" fontId="2" fillId="0" borderId="14" xfId="4" applyNumberFormat="1" applyFont="1" applyBorder="1" applyAlignment="1">
      <alignment horizontal="center"/>
    </xf>
    <xf numFmtId="166" fontId="3" fillId="0" borderId="14" xfId="5" applyNumberFormat="1" applyFont="1" applyBorder="1"/>
    <xf numFmtId="0" fontId="3" fillId="0" borderId="14" xfId="4" applyFont="1" applyBorder="1"/>
    <xf numFmtId="10" fontId="3" fillId="0" borderId="14" xfId="4" applyNumberFormat="1" applyFont="1" applyBorder="1"/>
    <xf numFmtId="0" fontId="9" fillId="0" borderId="14" xfId="4" applyFont="1" applyBorder="1"/>
    <xf numFmtId="166" fontId="3" fillId="0" borderId="7" xfId="1" applyNumberFormat="1" applyFont="1" applyBorder="1"/>
    <xf numFmtId="0" fontId="3" fillId="0" borderId="0" xfId="4" quotePrefix="1" applyFont="1"/>
    <xf numFmtId="0" fontId="2" fillId="0" borderId="0" xfId="0" applyFont="1" applyAlignment="1">
      <alignment horizontal="right"/>
    </xf>
    <xf numFmtId="164" fontId="2" fillId="0" borderId="0" xfId="0" applyNumberFormat="1" applyFont="1" applyFill="1" applyAlignment="1" applyProtection="1">
      <alignment horizontal="right"/>
    </xf>
    <xf numFmtId="0" fontId="2" fillId="0" borderId="0" xfId="4" applyFont="1" applyAlignment="1">
      <alignment horizontal="right"/>
    </xf>
    <xf numFmtId="0" fontId="3" fillId="0" borderId="0" xfId="4" applyFont="1" applyAlignment="1">
      <alignment horizontal="right"/>
    </xf>
    <xf numFmtId="42" fontId="3" fillId="0" borderId="0" xfId="4" applyNumberFormat="1" applyFont="1"/>
    <xf numFmtId="172" fontId="9" fillId="0" borderId="0" xfId="2" applyNumberFormat="1" applyFont="1"/>
    <xf numFmtId="0" fontId="3" fillId="0" borderId="0" xfId="0" applyFont="1" applyAlignment="1">
      <alignment wrapText="1"/>
    </xf>
    <xf numFmtId="0" fontId="2" fillId="0" borderId="0" xfId="4" applyFont="1" applyAlignment="1">
      <alignment horizontal="center"/>
    </xf>
    <xf numFmtId="172" fontId="2" fillId="0" borderId="0" xfId="2" quotePrefix="1" applyNumberFormat="1" applyFont="1" applyAlignment="1">
      <alignment horizontal="center"/>
    </xf>
    <xf numFmtId="172" fontId="3" fillId="0" borderId="0" xfId="1" applyNumberFormat="1" applyFont="1" applyBorder="1" applyAlignment="1"/>
    <xf numFmtId="172" fontId="2" fillId="0" borderId="0" xfId="1" applyNumberFormat="1" applyFont="1" applyAlignment="1">
      <alignment horizontal="center"/>
    </xf>
    <xf numFmtId="172" fontId="2" fillId="0" borderId="0" xfId="1" quotePrefix="1" applyNumberFormat="1" applyFont="1" applyAlignment="1">
      <alignment horizontal="center"/>
    </xf>
    <xf numFmtId="172" fontId="9" fillId="0" borderId="0" xfId="1" applyNumberFormat="1" applyFont="1" applyFill="1" applyBorder="1" applyAlignment="1"/>
    <xf numFmtId="172" fontId="9" fillId="0" borderId="0" xfId="0" applyNumberFormat="1" applyFont="1" applyFill="1" applyAlignment="1">
      <alignment horizontal="center"/>
    </xf>
    <xf numFmtId="172" fontId="4" fillId="0" borderId="0" xfId="0" applyNumberFormat="1" applyFont="1"/>
    <xf numFmtId="172" fontId="3" fillId="0" borderId="2" xfId="1" applyNumberFormat="1" applyFont="1" applyFill="1" applyBorder="1" applyAlignment="1"/>
    <xf numFmtId="172" fontId="3" fillId="0" borderId="2" xfId="1" applyNumberFormat="1" applyFont="1" applyBorder="1" applyAlignment="1"/>
    <xf numFmtId="42" fontId="9" fillId="0" borderId="0" xfId="0" applyNumberFormat="1" applyFont="1" applyFill="1"/>
    <xf numFmtId="42" fontId="8" fillId="0" borderId="0" xfId="0" applyNumberFormat="1" applyFont="1"/>
    <xf numFmtId="0" fontId="2" fillId="0" borderId="0" xfId="0" quotePrefix="1" applyFont="1" applyAlignment="1">
      <alignment horizontal="left" wrapText="1"/>
    </xf>
    <xf numFmtId="0" fontId="2" fillId="0" borderId="0" xfId="4" applyFont="1" applyAlignment="1">
      <alignment wrapText="1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left" wrapText="1"/>
    </xf>
    <xf numFmtId="0" fontId="2" fillId="0" borderId="0" xfId="4" applyFont="1" applyFill="1" applyAlignment="1">
      <alignment wrapText="1"/>
    </xf>
    <xf numFmtId="0" fontId="2" fillId="0" borderId="2" xfId="4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13" fillId="0" borderId="0" xfId="4" applyFont="1" applyFill="1" applyAlignment="1">
      <alignment horizontal="left" wrapText="1"/>
    </xf>
    <xf numFmtId="0" fontId="13" fillId="0" borderId="3" xfId="4" applyFont="1" applyFill="1" applyBorder="1" applyAlignment="1"/>
    <xf numFmtId="0" fontId="13" fillId="0" borderId="0" xfId="0" applyFont="1" applyFill="1" applyBorder="1" applyAlignment="1">
      <alignment horizontal="center"/>
    </xf>
    <xf numFmtId="0" fontId="9" fillId="0" borderId="0" xfId="4" applyFont="1" applyAlignment="1">
      <alignment wrapText="1"/>
    </xf>
    <xf numFmtId="0" fontId="9" fillId="0" borderId="0" xfId="4" applyFont="1" applyFill="1" applyAlignment="1">
      <alignment horizontal="left" wrapText="1"/>
    </xf>
    <xf numFmtId="0" fontId="13" fillId="0" borderId="0" xfId="4" applyFont="1" applyFill="1" applyAlignment="1">
      <alignment horizontal="center"/>
    </xf>
    <xf numFmtId="0" fontId="13" fillId="0" borderId="0" xfId="4" applyFont="1" applyFill="1" applyBorder="1" applyAlignment="1">
      <alignment horizontal="center"/>
    </xf>
  </cellXfs>
  <cellStyles count="264">
    <cellStyle name="########" xfId="14"/>
    <cellStyle name="######## 2" xfId="15"/>
    <cellStyle name="Co #" xfId="16"/>
    <cellStyle name="Comma" xfId="1" builtinId="3"/>
    <cellStyle name="Comma 10" xfId="17"/>
    <cellStyle name="Comma 10 2" xfId="18"/>
    <cellStyle name="Comma 10 3" xfId="19"/>
    <cellStyle name="Comma 10 4" xfId="20"/>
    <cellStyle name="Comma 11" xfId="21"/>
    <cellStyle name="Comma 11 2" xfId="22"/>
    <cellStyle name="Comma 11 2 2" xfId="23"/>
    <cellStyle name="Comma 11 2 3" xfId="24"/>
    <cellStyle name="Comma 11 3" xfId="25"/>
    <cellStyle name="Comma 11 4" xfId="26"/>
    <cellStyle name="Comma 12" xfId="27"/>
    <cellStyle name="Comma 13" xfId="28"/>
    <cellStyle name="Comma 14" xfId="29"/>
    <cellStyle name="Comma 15" xfId="30"/>
    <cellStyle name="Comma 16" xfId="31"/>
    <cellStyle name="Comma 17" xfId="32"/>
    <cellStyle name="Comma 2" xfId="13"/>
    <cellStyle name="Comma 2 10" xfId="33"/>
    <cellStyle name="Comma 2 2" xfId="34"/>
    <cellStyle name="Comma 2 2 2" xfId="35"/>
    <cellStyle name="Comma 2 2 3" xfId="36"/>
    <cellStyle name="Comma 2 2 4" xfId="37"/>
    <cellStyle name="Comma 2 3" xfId="38"/>
    <cellStyle name="Comma 2 4" xfId="39"/>
    <cellStyle name="Comma 2 5" xfId="40"/>
    <cellStyle name="Comma 2 6" xfId="41"/>
    <cellStyle name="Comma 2 7" xfId="42"/>
    <cellStyle name="Comma 2 8" xfId="43"/>
    <cellStyle name="Comma 2 9" xfId="44"/>
    <cellStyle name="Comma 3" xfId="45"/>
    <cellStyle name="Comma 3 2" xfId="46"/>
    <cellStyle name="Comma 3 3" xfId="47"/>
    <cellStyle name="Comma 3 4" xfId="48"/>
    <cellStyle name="Comma 4" xfId="49"/>
    <cellStyle name="Comma 4 2" xfId="50"/>
    <cellStyle name="Comma 4 3" xfId="51"/>
    <cellStyle name="Comma 5" xfId="52"/>
    <cellStyle name="Comma 5 2" xfId="53"/>
    <cellStyle name="Comma 5 3" xfId="54"/>
    <cellStyle name="Comma 5 4" xfId="55"/>
    <cellStyle name="Comma 6" xfId="56"/>
    <cellStyle name="Comma 7" xfId="57"/>
    <cellStyle name="Comma 8" xfId="58"/>
    <cellStyle name="Comma 9" xfId="59"/>
    <cellStyle name="Comma 9 2" xfId="60"/>
    <cellStyle name="Comma 9 3" xfId="61"/>
    <cellStyle name="Comma_090 - Orange County D Schedules" xfId="5"/>
    <cellStyle name="Currency" xfId="2" builtinId="4"/>
    <cellStyle name="Currency 10" xfId="62"/>
    <cellStyle name="Currency 11" xfId="63"/>
    <cellStyle name="Currency 2" xfId="8"/>
    <cellStyle name="Currency 2 2" xfId="64"/>
    <cellStyle name="Currency 2 2 2" xfId="65"/>
    <cellStyle name="Currency 2 2 3" xfId="66"/>
    <cellStyle name="Currency 2 2 4" xfId="67"/>
    <cellStyle name="Currency 2 3" xfId="68"/>
    <cellStyle name="Currency 2 4" xfId="69"/>
    <cellStyle name="Currency 2 5" xfId="70"/>
    <cellStyle name="Currency 2 6" xfId="71"/>
    <cellStyle name="Currency 3" xfId="72"/>
    <cellStyle name="Currency 3 2" xfId="73"/>
    <cellStyle name="Currency 3 3" xfId="74"/>
    <cellStyle name="Currency 3 4" xfId="75"/>
    <cellStyle name="Currency 4" xfId="76"/>
    <cellStyle name="Currency 4 2" xfId="77"/>
    <cellStyle name="Currency 4 3" xfId="78"/>
    <cellStyle name="Currency 4 4" xfId="79"/>
    <cellStyle name="Currency 5" xfId="80"/>
    <cellStyle name="Currency 6" xfId="81"/>
    <cellStyle name="Currency 7" xfId="82"/>
    <cellStyle name="Currency 8" xfId="83"/>
    <cellStyle name="Currency 9" xfId="84"/>
    <cellStyle name="Date" xfId="85"/>
    <cellStyle name="Date-Regulatory" xfId="86"/>
    <cellStyle name="Euro" xfId="87"/>
    <cellStyle name="Normal" xfId="0" builtinId="0"/>
    <cellStyle name="Normal 10" xfId="88"/>
    <cellStyle name="Normal 10 2" xfId="89"/>
    <cellStyle name="Normal 10 2 2" xfId="90"/>
    <cellStyle name="Normal 10 2 3" xfId="91"/>
    <cellStyle name="Normal 10 2 4" xfId="92"/>
    <cellStyle name="Normal 10 3" xfId="93"/>
    <cellStyle name="Normal 10 3 2" xfId="94"/>
    <cellStyle name="Normal 10 3 3" xfId="95"/>
    <cellStyle name="Normal 10 4" xfId="96"/>
    <cellStyle name="Normal 10 5" xfId="97"/>
    <cellStyle name="Normal 11" xfId="98"/>
    <cellStyle name="Normal 12" xfId="99"/>
    <cellStyle name="Normal 13" xfId="100"/>
    <cellStyle name="Normal 14" xfId="101"/>
    <cellStyle name="Normal 14 2" xfId="102"/>
    <cellStyle name="Normal 15" xfId="103"/>
    <cellStyle name="Normal 16" xfId="104"/>
    <cellStyle name="Normal 16 2" xfId="105"/>
    <cellStyle name="Normal 17" xfId="106"/>
    <cellStyle name="Normal 18" xfId="107"/>
    <cellStyle name="Normal 19" xfId="108"/>
    <cellStyle name="Normal 2" xfId="7"/>
    <cellStyle name="Normal 2 10" xfId="109"/>
    <cellStyle name="Normal 2 10 2" xfId="110"/>
    <cellStyle name="Normal 2 11" xfId="111"/>
    <cellStyle name="Normal 2 11 2" xfId="112"/>
    <cellStyle name="Normal 2 11 2 2" xfId="113"/>
    <cellStyle name="Normal 2 11 2 2 2" xfId="114"/>
    <cellStyle name="Normal 2 11 2 2 3" xfId="115"/>
    <cellStyle name="Normal 2 11 2 2 4" xfId="116"/>
    <cellStyle name="Normal 2 11 2 2 5" xfId="117"/>
    <cellStyle name="Normal 2 11 2 2 6" xfId="118"/>
    <cellStyle name="Normal 2 11 2 3" xfId="119"/>
    <cellStyle name="Normal 2 11 2 4" xfId="120"/>
    <cellStyle name="Normal 2 11 2 5" xfId="121"/>
    <cellStyle name="Normal 2 11 2 6" xfId="122"/>
    <cellStyle name="Normal 2 11 3" xfId="123"/>
    <cellStyle name="Normal 2 11 3 2" xfId="124"/>
    <cellStyle name="Normal 2 11 4" xfId="125"/>
    <cellStyle name="Normal 2 11 5" xfId="126"/>
    <cellStyle name="Normal 2 11 6" xfId="127"/>
    <cellStyle name="Normal 2 11 7" xfId="128"/>
    <cellStyle name="Normal 2 12" xfId="129"/>
    <cellStyle name="Normal 2 12 2" xfId="130"/>
    <cellStyle name="Normal 2 12 2 2" xfId="131"/>
    <cellStyle name="Normal 2 12 2 3" xfId="132"/>
    <cellStyle name="Normal 2 12 2 4" xfId="133"/>
    <cellStyle name="Normal 2 12 2 5" xfId="134"/>
    <cellStyle name="Normal 2 12 2 6" xfId="135"/>
    <cellStyle name="Normal 2 12 3" xfId="136"/>
    <cellStyle name="Normal 2 12 4" xfId="137"/>
    <cellStyle name="Normal 2 12 5" xfId="138"/>
    <cellStyle name="Normal 2 12 6" xfId="139"/>
    <cellStyle name="Normal 2 13" xfId="140"/>
    <cellStyle name="Normal 2 14" xfId="141"/>
    <cellStyle name="Normal 2 15" xfId="142"/>
    <cellStyle name="Normal 2 16" xfId="143"/>
    <cellStyle name="Normal 2 17" xfId="144"/>
    <cellStyle name="Normal 2 18" xfId="145"/>
    <cellStyle name="Normal 2 19" xfId="146"/>
    <cellStyle name="Normal 2 2" xfId="147"/>
    <cellStyle name="Normal 2 2 10" xfId="148"/>
    <cellStyle name="Normal 2 2 2" xfId="149"/>
    <cellStyle name="Normal 2 2 2 2" xfId="150"/>
    <cellStyle name="Normal 2 2 2 2 2" xfId="151"/>
    <cellStyle name="Normal 2 2 2 2 2 2" xfId="152"/>
    <cellStyle name="Normal 2 2 2 2 2 2 2" xfId="153"/>
    <cellStyle name="Normal 2 2 2 2 2 2 2 2" xfId="154"/>
    <cellStyle name="Normal 2 2 2 2 2 3" xfId="155"/>
    <cellStyle name="Normal 2 2 2 2 2 4" xfId="156"/>
    <cellStyle name="Normal 2 2 2 2 2 5" xfId="157"/>
    <cellStyle name="Normal 2 2 2 2 2 6" xfId="158"/>
    <cellStyle name="Normal 2 2 2 2 2 7" xfId="159"/>
    <cellStyle name="Normal 2 2 2 2 3" xfId="160"/>
    <cellStyle name="Normal 2 2 2 2 4" xfId="161"/>
    <cellStyle name="Normal 2 2 2 2 5" xfId="162"/>
    <cellStyle name="Normal 2 2 2 2 6" xfId="163"/>
    <cellStyle name="Normal 2 2 2 2 7" xfId="164"/>
    <cellStyle name="Normal 2 2 2 3" xfId="165"/>
    <cellStyle name="Normal 2 2 2 4" xfId="166"/>
    <cellStyle name="Normal 2 2 2 5" xfId="167"/>
    <cellStyle name="Normal 2 2 2 6" xfId="168"/>
    <cellStyle name="Normal 2 2 2 7" xfId="169"/>
    <cellStyle name="Normal 2 2 2 8" xfId="170"/>
    <cellStyle name="Normal 2 2 3" xfId="171"/>
    <cellStyle name="Normal 2 2 4" xfId="172"/>
    <cellStyle name="Normal 2 2 4 2" xfId="173"/>
    <cellStyle name="Normal 2 2 5" xfId="174"/>
    <cellStyle name="Normal 2 2 5 2" xfId="175"/>
    <cellStyle name="Normal 2 2 6" xfId="176"/>
    <cellStyle name="Normal 2 2 7" xfId="177"/>
    <cellStyle name="Normal 2 2 8" xfId="178"/>
    <cellStyle name="Normal 2 2 9" xfId="179"/>
    <cellStyle name="Normal 2 20" xfId="180"/>
    <cellStyle name="Normal 2 21" xfId="181"/>
    <cellStyle name="Normal 2 22" xfId="182"/>
    <cellStyle name="Normal 2 3" xfId="183"/>
    <cellStyle name="Normal 2 36" xfId="184"/>
    <cellStyle name="Normal 2 4" xfId="185"/>
    <cellStyle name="Normal 2 5" xfId="186"/>
    <cellStyle name="Normal 2 6" xfId="187"/>
    <cellStyle name="Normal 2 7" xfId="188"/>
    <cellStyle name="Normal 2 8" xfId="189"/>
    <cellStyle name="Normal 2 9" xfId="190"/>
    <cellStyle name="Normal 2_LUSIMFR22" xfId="191"/>
    <cellStyle name="Normal 20" xfId="192"/>
    <cellStyle name="Normal 21" xfId="193"/>
    <cellStyle name="Normal 22" xfId="194"/>
    <cellStyle name="Normal 23" xfId="195"/>
    <cellStyle name="Normal 24" xfId="196"/>
    <cellStyle name="Normal 25" xfId="197"/>
    <cellStyle name="Normal 3" xfId="12"/>
    <cellStyle name="Normal 3 10" xfId="198"/>
    <cellStyle name="Normal 3 11" xfId="199"/>
    <cellStyle name="Normal 3 12" xfId="200"/>
    <cellStyle name="Normal 3 13" xfId="201"/>
    <cellStyle name="Normal 3 14" xfId="202"/>
    <cellStyle name="Normal 3 15" xfId="203"/>
    <cellStyle name="Normal 3 16" xfId="204"/>
    <cellStyle name="Normal 3 17" xfId="205"/>
    <cellStyle name="Normal 3 18" xfId="206"/>
    <cellStyle name="Normal 3 19" xfId="207"/>
    <cellStyle name="Normal 3 2" xfId="208"/>
    <cellStyle name="Normal 3 2 2" xfId="209"/>
    <cellStyle name="Normal 3 20" xfId="210"/>
    <cellStyle name="Normal 3 21" xfId="211"/>
    <cellStyle name="Normal 3 3" xfId="212"/>
    <cellStyle name="Normal 3 4" xfId="213"/>
    <cellStyle name="Normal 3 5" xfId="214"/>
    <cellStyle name="Normal 3 6" xfId="215"/>
    <cellStyle name="Normal 3 7" xfId="216"/>
    <cellStyle name="Normal 3 8" xfId="217"/>
    <cellStyle name="Normal 3 9" xfId="218"/>
    <cellStyle name="Normal 4" xfId="219"/>
    <cellStyle name="Normal 4 2" xfId="220"/>
    <cellStyle name="Normal 4 3" xfId="221"/>
    <cellStyle name="Normal 4 4" xfId="222"/>
    <cellStyle name="Normal 4 5" xfId="223"/>
    <cellStyle name="Normal 4 6" xfId="224"/>
    <cellStyle name="Normal 4 7" xfId="225"/>
    <cellStyle name="Normal 5" xfId="226"/>
    <cellStyle name="Normal 5 2" xfId="227"/>
    <cellStyle name="Normal 5 3" xfId="228"/>
    <cellStyle name="Normal 5 4" xfId="229"/>
    <cellStyle name="Normal 5 5" xfId="230"/>
    <cellStyle name="Normal 5 6" xfId="231"/>
    <cellStyle name="Normal 6" xfId="11"/>
    <cellStyle name="Normal 6 2" xfId="232"/>
    <cellStyle name="Normal 6 3" xfId="233"/>
    <cellStyle name="Normal 6 4" xfId="234"/>
    <cellStyle name="Normal 62" xfId="235"/>
    <cellStyle name="Normal 7" xfId="236"/>
    <cellStyle name="Normal 8" xfId="237"/>
    <cellStyle name="Normal 9" xfId="238"/>
    <cellStyle name="Normal 9 2" xfId="239"/>
    <cellStyle name="Normal 9 2 2" xfId="240"/>
    <cellStyle name="Normal 9 2 3" xfId="241"/>
    <cellStyle name="Normal 9 2 4" xfId="242"/>
    <cellStyle name="Normal_090 - Orange County D Schedules" xfId="4"/>
    <cellStyle name="Note 2" xfId="243"/>
    <cellStyle name="Percent" xfId="3" builtinId="5"/>
    <cellStyle name="Percent 10" xfId="244"/>
    <cellStyle name="Percent 2" xfId="245"/>
    <cellStyle name="Percent 2 2" xfId="6"/>
    <cellStyle name="Percent 2 2 2" xfId="10"/>
    <cellStyle name="Percent 2 2 3" xfId="246"/>
    <cellStyle name="Percent 2 2 4" xfId="247"/>
    <cellStyle name="Percent 2 3" xfId="248"/>
    <cellStyle name="Percent 2 4" xfId="249"/>
    <cellStyle name="Percent 2 5" xfId="250"/>
    <cellStyle name="Percent 2 6" xfId="251"/>
    <cellStyle name="Percent 3" xfId="252"/>
    <cellStyle name="Percent 3 2" xfId="253"/>
    <cellStyle name="Percent 3 2 2" xfId="254"/>
    <cellStyle name="Percent 3 3" xfId="255"/>
    <cellStyle name="Percent 3 4" xfId="256"/>
    <cellStyle name="Percent 4" xfId="9"/>
    <cellStyle name="Percent 5" xfId="257"/>
    <cellStyle name="Percent 5 2" xfId="258"/>
    <cellStyle name="Percent 5 3" xfId="259"/>
    <cellStyle name="Percent 6" xfId="260"/>
    <cellStyle name="Percent 7" xfId="261"/>
    <cellStyle name="Percent 8" xfId="262"/>
    <cellStyle name="Percent 9" xfId="2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externalLink" Target="externalLinks/externalLink12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3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1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52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externalLink" Target="externalLinks/externalLink10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ocuments\Milian&amp;Swain\LUSI\LUSI%20MFRs%20TY%2012-31-15_Class%20A_v.10%20(8.10.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IA%20ELENA%20BRAVO\Local%20Settings\Temporary%20Internet%20Files\Content.IE5\URWN6DU1\Documents%20and%20Settings\mbravo\My%20Documents\RATE%20CASES%20-%20UTILITIES,%20INC\SOUTH%20GATE\SCHEDULES\SOUTHGATE%20MFR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Documents%20and%20Settings\Phyllis%20Dobbs\Desktop\SE50%20063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39%20UTILITIES%20INC%20CONSOLIDATED%20RATE%20CASE%20FILING\MFR's\LONGWOOD%20-%20DS\LONGWOOD%20%20MFR%20TY%2012-31-2015_FINAL%208-18-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39%20UTILITIES%20INC%20CONSOLIDATED%20RATE%20CASE%20FILING\MFR's\LONGWOOD%20-%20DS\LONGWOOD%20%20MFR%20TY%2012-31-2015_Class%20A_v1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39%20UTILITIES%20INC%20CONSOLIDATED%20RATE%20CASE%20FILING\MFR's\LAKE%20PLACID%20-%20FS\LAKE%20PLACID%20MFR%20TY%2012-31-15_FINAL%208-25-16_UPDAT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Documents%20and%20Settings\epovich\Local%20Settings\Temporary%20Internet%20Files\OLK16\CYPRESS%20LAKES%20Appl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RENT%20PROJECTS\U02-37%20LABRADOR%202014%20RATE%20CASE\LABRADOR%20FINAL%20MFRs%207%20for%20PDF%20TO%20USE%20AS%20WORK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files.uiwater.com\Miles%20Grant%20SUBMITTED%20FOR%20FILING\Miles%20Grant%20MFRs%206-30-07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ETED%20PROJECTS\SANLANDO%202010\(PROJ)\U02-14%20Miles%20Grant\Miles%20Grant%20Rate%20Increase%20Application%20TY%206-30-07\Miles%20Grant%20MFRs\Miles%20Grant%20MFRs%206-30-07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20%20Tierra%20Verde%20Utilities,%20Inc%20(2007)\Tierra%20Verde%20MFRs%2012-31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ynthia\2009%20FILINGS%20UI%20RATE%20CASES\Staff%20Workpapers\Sanlando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39%20UTILITIES%20INC%20CONSOLIDATED%20RATE%20CASE%20FILING\MFR's\LABRADOR%20-%20DS\LABRADOR%20MFRs%20TY%2012-31-15_Class%20A_v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39%20UTILITIES%20INC%20CONSOLIDATED%20RATE%20CASE%20FILING\MFR's\LABRADOR%20-%20DS\LABRADOR%20MFRs%20TY%2012-31-15_FINAL%208-18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 "/>
      <sheetName val="A 18"/>
      <sheetName val="A 18 (a)"/>
      <sheetName val="A 19 "/>
      <sheetName val="A 19 (a) 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 12"/>
      <sheetName val="B 13"/>
      <sheetName val="B 14"/>
      <sheetName val="B 15"/>
      <sheetName val="C INSTRUCT"/>
      <sheetName val="C 1"/>
      <sheetName val="C 2 (w)"/>
      <sheetName val="C 2 (s)"/>
      <sheetName val="C 3 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 "/>
      <sheetName val="E 6"/>
      <sheetName val="E 7"/>
      <sheetName val="E 8"/>
      <sheetName val="E 9 "/>
      <sheetName val="E 10"/>
      <sheetName val="E 11"/>
      <sheetName val="E 12"/>
      <sheetName val="E 13"/>
      <sheetName val="E 14"/>
      <sheetName val="A 1 (I)"/>
      <sheetName val="A 2 (I) "/>
      <sheetName val="A 3 (I) "/>
      <sheetName val="B 1 (I) "/>
      <sheetName val="B 2 (I) "/>
      <sheetName val="B 3 (I)"/>
      <sheetName val="B 15 (I)"/>
      <sheetName val="D 1 (I)"/>
      <sheetName val="D-2 (I)"/>
      <sheetName val="E 1 W (I)"/>
      <sheetName val="E 1 S (I)"/>
      <sheetName val="E 2 W (I)"/>
      <sheetName val="E 2 S (I)"/>
      <sheetName val="Trial Blc"/>
      <sheetName val="P&amp;L Per TB"/>
      <sheetName val="12-31-15 Plant Acc Bal_PerAR"/>
      <sheetName val="Other BalSheet Acct_PerAR"/>
      <sheetName val="12-31-15 CIAC Bal &amp; Proj_PerAR"/>
      <sheetName val="12-31-15 Depreciation Exp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AR to MFR"/>
      <sheetName val="Pro Forma Expense"/>
      <sheetName val="Pro Forma UPIS-LUSI"/>
      <sheetName val="Working Capital_PerAR"/>
      <sheetName val="ADJUSTED MONTHLY FINAL"/>
      <sheetName val="APPENDIX B INC. STAT.ACCT RECON"/>
      <sheetName val="Interest Expense Adj_PerAR"/>
      <sheetName val="C 5 Calculation"/>
      <sheetName val="AR_F-23"/>
      <sheetName val="Property Taxes"/>
      <sheetName val="Annualized TY deprec."/>
      <sheetName val="Water UPIS TY Adds"/>
      <sheetName val="Sewer UPIS TY Adds"/>
      <sheetName val="Rev Requirements Final"/>
      <sheetName val="Rev Requirements Interim"/>
      <sheetName val="Reuse RateBase"/>
      <sheetName val="CommonPlant_PerAR-not used"/>
      <sheetName val="F-23"/>
      <sheetName val="TAX EXPENSE-not used"/>
      <sheetName val="REVENUE REQUIREMENTS"/>
      <sheetName val="PROFORMA YEAR"/>
      <sheetName val="INTERIM COST OF CAPITAL"/>
    </sheetNames>
    <sheetDataSet>
      <sheetData sheetId="0"/>
      <sheetData sheetId="1">
        <row r="4">
          <cell r="E4" t="str">
            <v>Company: Utilities, Inc. of Florida - Lake Utility Services</v>
          </cell>
        </row>
        <row r="15">
          <cell r="E15" t="str">
            <v>Test Year Ended:  12/31/2015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Page 1 of 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I17">
            <v>6409154.6370456126</v>
          </cell>
        </row>
      </sheetData>
      <sheetData sheetId="34">
        <row r="17">
          <cell r="I17">
            <v>1720117.2401746029</v>
          </cell>
        </row>
      </sheetData>
      <sheetData sheetId="35">
        <row r="13">
          <cell r="E13">
            <v>-36320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5">
          <cell r="E15">
            <v>9.58</v>
          </cell>
        </row>
      </sheetData>
      <sheetData sheetId="69">
        <row r="15">
          <cell r="D15">
            <v>23.25</v>
          </cell>
        </row>
      </sheetData>
      <sheetData sheetId="70"/>
      <sheetData sheetId="71"/>
      <sheetData sheetId="72">
        <row r="30">
          <cell r="E30">
            <v>3165</v>
          </cell>
        </row>
      </sheetData>
      <sheetData sheetId="73"/>
      <sheetData sheetId="74"/>
      <sheetData sheetId="75">
        <row r="14">
          <cell r="M14">
            <v>98569.06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112">
          <cell r="E112">
            <v>-361477.9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CH A, C, G, H"/>
      <sheetName val="A INC STAT, PROFORMA"/>
      <sheetName val="ACCT RECON EXCERPT"/>
      <sheetName val="B - BAL SHT"/>
      <sheetName val="C, D - RATES &amp; REV"/>
      <sheetName val="E - ANNUALIZED REVENUES"/>
      <sheetName val="F - FIXED ASSETS &amp; DEP"/>
      <sheetName val="PLANT ACCT REC"/>
      <sheetName val="G O&amp;M EXPENSE ADJUSTMENTS"/>
      <sheetName val="B 3"/>
      <sheetName val="A1 OPERATING INCOME ADJUST"/>
      <sheetName val="H - COMP O&amp;M EXP"/>
      <sheetName val="I RATE CASE EXP"/>
      <sheetName val="J1 RATE BASE &amp; ROR EXIST. RATES"/>
      <sheetName val="J2 RATE BASE &amp; ROR PROP. RATES"/>
      <sheetName val="A 3 RATE BASE ADJ."/>
      <sheetName val="R CIAC SCHE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SCHEDULE A</v>
          </cell>
          <cell r="I1" t="str">
            <v>SCHEDULE A</v>
          </cell>
        </row>
        <row r="2">
          <cell r="A2" t="str">
            <v>SANDY CREEK UTILITIES, INC.</v>
          </cell>
          <cell r="I2" t="str">
            <v>SANDY CREEK UTILITIES, INC.</v>
          </cell>
        </row>
        <row r="3">
          <cell r="A3" t="str">
            <v>SUPPORTING SCHEDULE - DETAIL DESCRIPTION OF PRO FORMA ADJUSTMENTS TO RATE BASE - WATER</v>
          </cell>
          <cell r="I3" t="str">
            <v>SUPPORTING SCHEDULE - DETAIL DESCRIPTION OF PRO FORMA ADJUSTMENTS TO RATE BASE - WATER</v>
          </cell>
        </row>
        <row r="5">
          <cell r="A5" t="str">
            <v>Line</v>
          </cell>
          <cell r="I5" t="str">
            <v>Line</v>
          </cell>
        </row>
        <row r="6">
          <cell r="A6" t="str">
            <v>No.</v>
          </cell>
          <cell r="B6" t="str">
            <v>Description</v>
          </cell>
          <cell r="G6" t="str">
            <v>Water</v>
          </cell>
          <cell r="H6" t="str">
            <v>Wastewater</v>
          </cell>
          <cell r="I6" t="str">
            <v>No.</v>
          </cell>
          <cell r="J6" t="str">
            <v>Description</v>
          </cell>
          <cell r="O6" t="str">
            <v>Water</v>
          </cell>
          <cell r="P6" t="str">
            <v>Wastewater</v>
          </cell>
        </row>
        <row r="8">
          <cell r="B8" t="str">
            <v>(A)</v>
          </cell>
          <cell r="C8" t="str">
            <v xml:space="preserve">Test year revenue </v>
          </cell>
          <cell r="J8" t="str">
            <v>(E)</v>
          </cell>
          <cell r="K8" t="str">
            <v>Revenue Increase</v>
          </cell>
        </row>
        <row r="9">
          <cell r="C9" t="str">
            <v>To accrued Fire Protection Revenues for the test year</v>
          </cell>
          <cell r="G9">
            <v>3850.59</v>
          </cell>
          <cell r="K9" t="str">
            <v>Increase in revenue required by the Utility to realize a</v>
          </cell>
        </row>
        <row r="10">
          <cell r="C10" t="str">
            <v>Test year revenue - actual per Schedule B-4</v>
          </cell>
          <cell r="G10">
            <v>0</v>
          </cell>
          <cell r="K10">
            <v>0</v>
          </cell>
          <cell r="L10" t="str">
            <v>% rate of return</v>
          </cell>
          <cell r="O10">
            <v>0</v>
          </cell>
        </row>
        <row r="12">
          <cell r="C12" t="str">
            <v>Adjustment required</v>
          </cell>
          <cell r="G12">
            <v>3850.59</v>
          </cell>
          <cell r="H12">
            <v>0</v>
          </cell>
          <cell r="J12" t="str">
            <v>(F)</v>
          </cell>
          <cell r="K12" t="str">
            <v>Operations &amp; Maintenance (O &amp; M) Expenses</v>
          </cell>
        </row>
        <row r="13">
          <cell r="K13" t="str">
            <v>(1)  Salaries &amp; Wages</v>
          </cell>
        </row>
        <row r="14">
          <cell r="B14" t="str">
            <v>(B)</v>
          </cell>
          <cell r="C14" t="str">
            <v>Operations &amp; Maintenance (O &amp; M) Expenses</v>
          </cell>
          <cell r="K14" t="str">
            <v>A) Add sewer plant laborer</v>
          </cell>
          <cell r="P14">
            <v>0</v>
          </cell>
        </row>
        <row r="15">
          <cell r="C15" t="str">
            <v>(1) Engineering</v>
          </cell>
          <cell r="K15" t="str">
            <v>B) Add plant operator</v>
          </cell>
          <cell r="O15">
            <v>0</v>
          </cell>
        </row>
        <row r="16">
          <cell r="C16" t="str">
            <v>A) Remove engineering expense benefiting future periods</v>
          </cell>
          <cell r="G16">
            <v>0</v>
          </cell>
          <cell r="H16">
            <v>0</v>
          </cell>
          <cell r="K16" t="str">
            <v>C) Reclassify salaries of general and administrative  employees</v>
          </cell>
        </row>
        <row r="17">
          <cell r="C17" t="str">
            <v>B) Remove engineering expense for abandoned projects</v>
          </cell>
          <cell r="K17" t="str">
            <v>to utility per Adjustment (F)(5)(J) (below)</v>
          </cell>
        </row>
        <row r="18">
          <cell r="C18" t="str">
            <v xml:space="preserve">C) Annual amortization of expenses benefiting future </v>
          </cell>
          <cell r="O18" t="str">
            <v>.</v>
          </cell>
        </row>
        <row r="19">
          <cell r="C19" t="str">
            <v>periods (5 years)</v>
          </cell>
          <cell r="G19">
            <v>0</v>
          </cell>
          <cell r="H19">
            <v>0</v>
          </cell>
          <cell r="K19" t="str">
            <v>Total salaries and wages</v>
          </cell>
          <cell r="O19">
            <v>0</v>
          </cell>
          <cell r="P19">
            <v>0</v>
          </cell>
        </row>
        <row r="21">
          <cell r="C21" t="str">
            <v>Net adjustment</v>
          </cell>
          <cell r="G21">
            <v>0</v>
          </cell>
          <cell r="H21">
            <v>0</v>
          </cell>
          <cell r="K21" t="str">
            <v>(2) DEP required expenses per permit renewal conditions (1)</v>
          </cell>
        </row>
        <row r="22">
          <cell r="K22" t="str">
            <v>A) Additional testing</v>
          </cell>
        </row>
        <row r="23">
          <cell r="C23" t="str">
            <v>(2) Legal</v>
          </cell>
          <cell r="K23" t="str">
            <v>B) Annual meter calibration</v>
          </cell>
        </row>
        <row r="24">
          <cell r="C24" t="str">
            <v>A) Reclassify legal expenses to deferred account</v>
          </cell>
          <cell r="K24" t="str">
            <v>C) Clean &amp; scarify pond</v>
          </cell>
        </row>
        <row r="25">
          <cell r="C25" t="str">
            <v>B) Reclassify rate case expense</v>
          </cell>
          <cell r="G25">
            <v>0</v>
          </cell>
          <cell r="H25">
            <v>0</v>
          </cell>
          <cell r="K25" t="str">
            <v>D) Aquatic weed control</v>
          </cell>
        </row>
        <row r="26">
          <cell r="K26" t="str">
            <v>E) Mow &amp; maintain pond embankments and access areas</v>
          </cell>
        </row>
        <row r="27">
          <cell r="C27" t="str">
            <v>Net adjustment</v>
          </cell>
          <cell r="G27">
            <v>0</v>
          </cell>
          <cell r="H27">
            <v>0</v>
          </cell>
          <cell r="K27" t="str">
            <v>F) Increase in purchased power due required plant additions</v>
          </cell>
        </row>
        <row r="28">
          <cell r="K28" t="str">
            <v>G) Monitor 5 sites</v>
          </cell>
        </row>
        <row r="29">
          <cell r="C29" t="str">
            <v>(3) Other Expenses</v>
          </cell>
          <cell r="K29" t="str">
            <v>H) Soil testing</v>
          </cell>
        </row>
        <row r="30">
          <cell r="C30" t="str">
            <v>A) Remove miscellaneous non-utility expenses</v>
          </cell>
          <cell r="K30" t="str">
            <v>I) Engineering reports to DEP</v>
          </cell>
          <cell r="P30">
            <v>0</v>
          </cell>
        </row>
        <row r="31">
          <cell r="C31" t="str">
            <v>B) Adjust management fees for prior period expense</v>
          </cell>
        </row>
        <row r="32">
          <cell r="C32" t="str">
            <v>C) Remove and defer cost of painting facilities</v>
          </cell>
          <cell r="K32" t="str">
            <v>Total DEP required annual expenses</v>
          </cell>
          <cell r="P32">
            <v>0</v>
          </cell>
        </row>
        <row r="33">
          <cell r="C33" t="str">
            <v>D) Amortize deferred cost of painting facilities (5 years)</v>
          </cell>
          <cell r="G33">
            <v>0</v>
          </cell>
          <cell r="H33" t="str">
            <v/>
          </cell>
        </row>
        <row r="34">
          <cell r="K34" t="str">
            <v>(3) Y2k compliance expenditures</v>
          </cell>
        </row>
        <row r="35">
          <cell r="C35" t="str">
            <v>Net adjustment</v>
          </cell>
          <cell r="G35">
            <v>0</v>
          </cell>
          <cell r="H35">
            <v>0</v>
          </cell>
          <cell r="K35" t="str">
            <v>A) Service bureau access license</v>
          </cell>
        </row>
        <row r="36">
          <cell r="K36" t="str">
            <v>B) Annual software fees</v>
          </cell>
        </row>
        <row r="37">
          <cell r="C37" t="str">
            <v>Total adjustment to O &amp; M Expense</v>
          </cell>
          <cell r="G37">
            <v>0</v>
          </cell>
          <cell r="H37">
            <v>0</v>
          </cell>
          <cell r="K37" t="str">
            <v>C) Annual telecommunications charges</v>
          </cell>
        </row>
        <row r="38">
          <cell r="K38" t="str">
            <v>D) Remove test year telecommunications charges</v>
          </cell>
        </row>
        <row r="39">
          <cell r="B39" t="str">
            <v>(C)</v>
          </cell>
          <cell r="C39" t="str">
            <v>Non-used and useful depreciation</v>
          </cell>
          <cell r="K39" t="str">
            <v>E) MIS manager allocated charges</v>
          </cell>
        </row>
        <row r="40">
          <cell r="C40" t="str">
            <v>Non-used and useful depreciation per Page B-14</v>
          </cell>
          <cell r="H40">
            <v>0</v>
          </cell>
          <cell r="K40" t="str">
            <v>F) Remove test year MIS manager allocated charges</v>
          </cell>
        </row>
        <row r="41">
          <cell r="K41" t="str">
            <v>G) Service bureau processing fees</v>
          </cell>
        </row>
        <row r="42">
          <cell r="B42" t="str">
            <v>(D)</v>
          </cell>
          <cell r="C42" t="str">
            <v>Taxes Other Than Income</v>
          </cell>
          <cell r="K42" t="str">
            <v>H) Remove test year service bureau processing fees</v>
          </cell>
          <cell r="O42">
            <v>0</v>
          </cell>
          <cell r="P42">
            <v>0</v>
          </cell>
        </row>
        <row r="43">
          <cell r="C43" t="str">
            <v>(2) Regulatory Assessment Fees (RAF's)</v>
          </cell>
        </row>
        <row r="44">
          <cell r="C44" t="str">
            <v xml:space="preserve">     RAF's associated with Adjustment (A) X 4.5%</v>
          </cell>
          <cell r="G44">
            <v>173</v>
          </cell>
          <cell r="H44">
            <v>0</v>
          </cell>
          <cell r="K44" t="str">
            <v>Total Y2k compliance expenditures</v>
          </cell>
          <cell r="O44">
            <v>0</v>
          </cell>
          <cell r="P44">
            <v>0</v>
          </cell>
        </row>
        <row r="49">
          <cell r="A49" t="str">
            <v>SCHEDULE A</v>
          </cell>
          <cell r="I49" t="str">
            <v>SCHEDULE A</v>
          </cell>
        </row>
        <row r="50">
          <cell r="A50" t="str">
            <v>SANDY CREEK UTILITIES, INC.</v>
          </cell>
          <cell r="I50" t="str">
            <v>SANDY CREEK UTILITIES, INC.</v>
          </cell>
        </row>
        <row r="51">
          <cell r="A51" t="str">
            <v>SUPPORTING SCHEDULE - DETAIL DESCRIPTION OF PRO FORMA ADJUSTMENTS TO RATE BASE - WATER</v>
          </cell>
          <cell r="I51" t="str">
            <v>SUPPORTING SCHEDULE - DETAIL DESCRIPTION OF PRO FORMA ADJUSTMENTS TO RATE BASE - WATER</v>
          </cell>
        </row>
        <row r="53">
          <cell r="A53" t="str">
            <v>Line</v>
          </cell>
          <cell r="I53" t="str">
            <v>Line</v>
          </cell>
        </row>
        <row r="54">
          <cell r="A54" t="str">
            <v>No.</v>
          </cell>
          <cell r="B54" t="str">
            <v>Description</v>
          </cell>
          <cell r="G54" t="str">
            <v>Water</v>
          </cell>
          <cell r="H54" t="str">
            <v>Wastewater</v>
          </cell>
          <cell r="I54" t="str">
            <v>No.</v>
          </cell>
          <cell r="J54" t="str">
            <v>Description</v>
          </cell>
          <cell r="O54" t="str">
            <v>Water</v>
          </cell>
          <cell r="P54" t="str">
            <v>Wastewater</v>
          </cell>
        </row>
        <row r="56">
          <cell r="B56" t="str">
            <v>(F)</v>
          </cell>
          <cell r="C56" t="str">
            <v>Operations &amp; Maintenance (O &amp; M) Expenses (Continued)</v>
          </cell>
          <cell r="J56" t="str">
            <v>(G)</v>
          </cell>
          <cell r="K56" t="str">
            <v>Depreciation Expense (Continued)</v>
          </cell>
        </row>
        <row r="57">
          <cell r="C57" t="str">
            <v>(4) Amortization of rate case expense</v>
          </cell>
          <cell r="K57" t="str">
            <v>(1) Depreciation on assets per Schedule A-3 (Continued)</v>
          </cell>
        </row>
        <row r="58">
          <cell r="C58" t="str">
            <v>Amortization per Schedule B-10</v>
          </cell>
          <cell r="G58">
            <v>0</v>
          </cell>
          <cell r="H58">
            <v>0</v>
          </cell>
          <cell r="K58" t="str">
            <v>K) Convert old generator to mobile</v>
          </cell>
          <cell r="O58">
            <v>0</v>
          </cell>
          <cell r="P58">
            <v>0</v>
          </cell>
        </row>
        <row r="59">
          <cell r="C59" t="str">
            <v>Less: Test year amortization</v>
          </cell>
          <cell r="G59">
            <v>0</v>
          </cell>
          <cell r="H59">
            <v>0</v>
          </cell>
          <cell r="K59" t="str">
            <v>L) Capitalize WIP - Indian Mound Rd</v>
          </cell>
        </row>
        <row r="60">
          <cell r="K60" t="str">
            <v>M) Capitalize WIP - Berms at Ponds 6 &amp; 7</v>
          </cell>
          <cell r="O60" t="str">
            <v/>
          </cell>
        </row>
        <row r="61">
          <cell r="C61" t="str">
            <v>Net rate case amortization</v>
          </cell>
          <cell r="G61">
            <v>0</v>
          </cell>
          <cell r="H61">
            <v>0</v>
          </cell>
        </row>
        <row r="62">
          <cell r="K62" t="str">
            <v>Total adjustment required</v>
          </cell>
          <cell r="O62">
            <v>0</v>
          </cell>
          <cell r="P62">
            <v>0</v>
          </cell>
        </row>
        <row r="63">
          <cell r="C63" t="str">
            <v>(5) Other Expenses</v>
          </cell>
        </row>
        <row r="64">
          <cell r="C64" t="str">
            <v>A) Indianwood maintenance (2)</v>
          </cell>
          <cell r="K64" t="str">
            <v>(2) Depreciation on assets acquired during the test year</v>
          </cell>
        </row>
        <row r="65">
          <cell r="C65" t="str">
            <v>B) Copier expenses</v>
          </cell>
          <cell r="K65" t="str">
            <v>A) Total annual depreciation</v>
          </cell>
        </row>
        <row r="66">
          <cell r="C66" t="str">
            <v>C) T-1 line expenses</v>
          </cell>
          <cell r="K66" t="str">
            <v>B) Remove depreciation taken during test year</v>
          </cell>
          <cell r="O66">
            <v>0</v>
          </cell>
          <cell r="P66">
            <v>0</v>
          </cell>
        </row>
        <row r="67">
          <cell r="C67" t="str">
            <v>D) Sludge hauling expenses</v>
          </cell>
        </row>
        <row r="68">
          <cell r="C68" t="str">
            <v>E) Remove test year sludge hauling expenses</v>
          </cell>
          <cell r="K68" t="str">
            <v>Total adjustment required</v>
          </cell>
          <cell r="O68">
            <v>0</v>
          </cell>
          <cell r="P68">
            <v>0</v>
          </cell>
        </row>
        <row r="69">
          <cell r="C69" t="str">
            <v>F) Land lease for effluent disposal</v>
          </cell>
        </row>
        <row r="70">
          <cell r="C70" t="str">
            <v>G) Remove test year land lease for effluent disposal</v>
          </cell>
          <cell r="K70" t="str">
            <v>(3) Non-used and useful depreciation</v>
          </cell>
        </row>
        <row r="71">
          <cell r="C71" t="str">
            <v>H) Adjust benefits for increase in health insurance</v>
          </cell>
          <cell r="K71" t="str">
            <v>Non-used and useful depreciation on Adjustment 1(C) above</v>
          </cell>
          <cell r="P71">
            <v>0</v>
          </cell>
        </row>
        <row r="72">
          <cell r="C72" t="str">
            <v>I) Adjust management fees for increase in health insurance</v>
          </cell>
        </row>
        <row r="73">
          <cell r="C73" t="str">
            <v>J) Adjust management fees for reclassification of utility employees</v>
          </cell>
          <cell r="K73" t="str">
            <v>Total depreciation adjustment</v>
          </cell>
          <cell r="O73">
            <v>0</v>
          </cell>
          <cell r="P73">
            <v>0</v>
          </cell>
        </row>
        <row r="74">
          <cell r="C74" t="str">
            <v>from management fees to direct utility</v>
          </cell>
        </row>
        <row r="75">
          <cell r="C75" t="str">
            <v xml:space="preserve">K) Adjust employee benefits for reclassification of utility </v>
          </cell>
          <cell r="J75" t="str">
            <v>(H)</v>
          </cell>
          <cell r="K75" t="str">
            <v>Amortization</v>
          </cell>
        </row>
        <row r="76">
          <cell r="C76" t="str">
            <v>employees per (F)(5)(J) (above)</v>
          </cell>
          <cell r="K76" t="str">
            <v>Annual amortization of deferred legal expenses for acquisition</v>
          </cell>
        </row>
        <row r="77">
          <cell r="C77" t="str">
            <v>L) Employee benefits for new employees per (F)(1)(A) and</v>
          </cell>
          <cell r="K77" t="str">
            <v>of Indianwood system per (B)(2)(A) (above)</v>
          </cell>
          <cell r="O77">
            <v>0</v>
          </cell>
          <cell r="P77">
            <v>0</v>
          </cell>
        </row>
        <row r="78">
          <cell r="C78" t="str">
            <v>(F)(1)(B) (above)</v>
          </cell>
          <cell r="G78">
            <v>0</v>
          </cell>
          <cell r="H78">
            <v>0</v>
          </cell>
        </row>
        <row r="79">
          <cell r="J79" t="str">
            <v>(I)</v>
          </cell>
          <cell r="K79" t="str">
            <v>Taxes Other Than Income</v>
          </cell>
        </row>
        <row r="80">
          <cell r="C80" t="str">
            <v>Total other expenses</v>
          </cell>
          <cell r="G80">
            <v>0</v>
          </cell>
          <cell r="H80">
            <v>0</v>
          </cell>
          <cell r="K80" t="str">
            <v>(1) Regulatory Assessment Fees (RAF's)</v>
          </cell>
        </row>
        <row r="81">
          <cell r="K81" t="str">
            <v>Total revenue requested</v>
          </cell>
          <cell r="O81">
            <v>0</v>
          </cell>
          <cell r="P81">
            <v>0</v>
          </cell>
        </row>
        <row r="82">
          <cell r="C82" t="str">
            <v>Total adjustments to O &amp; M expenses</v>
          </cell>
          <cell r="G82">
            <v>0</v>
          </cell>
          <cell r="H82">
            <v>0</v>
          </cell>
          <cell r="K82" t="str">
            <v>RAF rate</v>
          </cell>
          <cell r="O82">
            <v>4.4999999999999998E-2</v>
          </cell>
        </row>
        <row r="84">
          <cell r="B84" t="str">
            <v>(G)</v>
          </cell>
          <cell r="C84" t="str">
            <v>Depreciation Expense</v>
          </cell>
          <cell r="K84" t="str">
            <v>Total RAF's</v>
          </cell>
          <cell r="O84">
            <v>0</v>
          </cell>
          <cell r="P84">
            <v>0</v>
          </cell>
        </row>
        <row r="85">
          <cell r="C85" t="str">
            <v>(1) Depreciation on assets per Schedule A-3</v>
          </cell>
          <cell r="K85" t="str">
            <v>Adjusted test year RAF's</v>
          </cell>
          <cell r="O85">
            <v>0</v>
          </cell>
        </row>
        <row r="86">
          <cell r="C86" t="str">
            <v>A) Truck addition</v>
          </cell>
          <cell r="G86">
            <v>0</v>
          </cell>
          <cell r="H86">
            <v>0</v>
          </cell>
        </row>
        <row r="87">
          <cell r="C87" t="str">
            <v>B) Truck addition</v>
          </cell>
          <cell r="K87" t="str">
            <v>Adjustment required</v>
          </cell>
          <cell r="O87">
            <v>0</v>
          </cell>
          <cell r="P87">
            <v>0</v>
          </cell>
        </row>
        <row r="88">
          <cell r="C88" t="str">
            <v>C) DEP required improvements</v>
          </cell>
        </row>
        <row r="89">
          <cell r="C89" t="str">
            <v>D) Copier</v>
          </cell>
          <cell r="K89" t="str">
            <v>(2) Payroll Taxes</v>
          </cell>
        </row>
        <row r="90">
          <cell r="C90" t="str">
            <v>F) T-1 line</v>
          </cell>
          <cell r="K90" t="str">
            <v>Total increase in salaries per Adjustment (F)(1) (above)</v>
          </cell>
          <cell r="O90">
            <v>0</v>
          </cell>
          <cell r="P90">
            <v>0</v>
          </cell>
        </row>
        <row r="91">
          <cell r="C91" t="str">
            <v>G) Water plant improvements</v>
          </cell>
          <cell r="K91" t="str">
            <v>Payroll tax rate</v>
          </cell>
          <cell r="O91">
            <v>7.6499999999999999E-2</v>
          </cell>
        </row>
        <row r="92">
          <cell r="C92" t="str">
            <v>H) Phone system</v>
          </cell>
        </row>
        <row r="93">
          <cell r="C93" t="str">
            <v>I) Water plant tie-in to sewer plant</v>
          </cell>
          <cell r="K93" t="str">
            <v>Total increase in payroll taxes</v>
          </cell>
          <cell r="O93">
            <v>0</v>
          </cell>
          <cell r="P93">
            <v>0</v>
          </cell>
        </row>
        <row r="94">
          <cell r="C94" t="str">
            <v>J) Generator</v>
          </cell>
        </row>
        <row r="97">
          <cell r="A97" t="str">
            <v>SCHEDULE A</v>
          </cell>
          <cell r="I97" t="str">
            <v>SCHEDULE A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 2"/>
      <sheetName val="A 3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2"/>
      <sheetName val="B 3"/>
      <sheetName val="B 4"/>
      <sheetName val="B 6"/>
      <sheetName val="B 8"/>
      <sheetName val="B 9"/>
      <sheetName val="B 10"/>
      <sheetName val="B 11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B 14"/>
      <sheetName val="B 15"/>
      <sheetName val="C INSTRUCT"/>
      <sheetName val="C 1"/>
      <sheetName val="C 2 (s)"/>
      <sheetName val="C 3"/>
      <sheetName val="C 4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s)"/>
      <sheetName val="E 2 (s)"/>
      <sheetName val="E 3"/>
      <sheetName val="E 4 (s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A 2 (I)"/>
      <sheetName val="A 3 (I)"/>
      <sheetName val="B 2 (I)"/>
      <sheetName val="B 3 (I)"/>
      <sheetName val="B 15 (I)"/>
      <sheetName val="C 1 (I)"/>
      <sheetName val="C 2 (S) (I)"/>
      <sheetName val="C 5 (S) (I)"/>
      <sheetName val="D 1 (I)"/>
      <sheetName val="D 2 (I)"/>
      <sheetName val="E 1 S (I)"/>
      <sheetName val="E 2 S (I)"/>
      <sheetName val="F-2"/>
      <sheetName val="F-4"/>
      <sheetName val="F-6"/>
      <sheetName val="F-6(2)"/>
      <sheetName val="F-7"/>
      <sheetName val="F-8"/>
      <sheetName val="F-10"/>
      <sheetName val="AR to MFR"/>
      <sheetName val="Trial Blc"/>
      <sheetName val="O&amp;M Per TB"/>
      <sheetName val="PROFORMA ADJUSTMENTS"/>
      <sheetName val="12-31-15 Plant Acc Bal_PerAR"/>
      <sheetName val="12-31-15 CIAC Bal &amp; Proj_PerAR"/>
      <sheetName val="Other BalSheet Acct_PerAR"/>
      <sheetName val="O&amp;M"/>
      <sheetName val="12-31-15 Depreciation Exp_PerAR"/>
      <sheetName val="12-31-13 CIAC Amort Exp_PerAR"/>
      <sheetName val="Rev &amp; other exp"/>
      <sheetName val="Working Capital_PerAR"/>
      <sheetName val="Property Taxes"/>
      <sheetName val="IncomeAccountsAllocationPerAR "/>
      <sheetName val="IncomeAccounts_Water BU"/>
      <sheetName val="IncomeAccounts_Sewer BU"/>
      <sheetName val="ADJUSTED MONTHLY FINAL"/>
      <sheetName val="APPENDIX B INC. STAT.ACCT RECON"/>
      <sheetName val="CommonPlant_PerAR"/>
      <sheetName val="APPENDIX A PLANT ACCT REC"/>
      <sheetName val="Interest Expense Adj_PerAR"/>
      <sheetName val="AR_F-23"/>
      <sheetName val="RateCase&amp;Other Deferred_PerAR"/>
      <sheetName val="C 5 Calculation"/>
      <sheetName val="Rev Requirements Final"/>
      <sheetName val="Rev Requirements Interim"/>
      <sheetName val="Reuse RateBase"/>
      <sheetName val="REVENUE REQUIREMENTS"/>
      <sheetName val="PROFORMA YEAR"/>
      <sheetName val="INTERIM COST OF CAPITAL"/>
    </sheetNames>
    <sheetDataSet>
      <sheetData sheetId="0">
        <row r="6">
          <cell r="E6" t="str">
            <v>Docket No.: 160101 - WS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 2"/>
      <sheetName val="A 3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2"/>
      <sheetName val="B 3"/>
      <sheetName val="B 4"/>
      <sheetName val="B 6"/>
      <sheetName val="B 8"/>
      <sheetName val="B 9"/>
      <sheetName val="B 10"/>
      <sheetName val="B 11"/>
      <sheetName val="B 14"/>
      <sheetName val="B 15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C INSTRUCT"/>
      <sheetName val="C 1"/>
      <sheetName val="C 2 (s)"/>
      <sheetName val="C 3"/>
      <sheetName val="C 4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s)"/>
      <sheetName val="E 2 (s)"/>
      <sheetName val="E 3"/>
      <sheetName val="E 4 (s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A 2 (I)"/>
      <sheetName val="A 3 (I)"/>
      <sheetName val="B 2 (I)"/>
      <sheetName val="B 3 (I)"/>
      <sheetName val="B 15 (I)"/>
      <sheetName val="C 1 (I)"/>
      <sheetName val="C 2 (S) (I)"/>
      <sheetName val="C 5 (S) (I)"/>
      <sheetName val="D 1 (I)"/>
      <sheetName val="D 2 (I)"/>
      <sheetName val="E 1 S (I)"/>
      <sheetName val="E 2 S (I)"/>
      <sheetName val="AR to MFR"/>
      <sheetName val="Trial Blc"/>
      <sheetName val="O&amp;M Per TB"/>
      <sheetName val="PROFORMA ADJUSTMENTS"/>
      <sheetName val="12-31-15 Plant Acc Bal_PerAR"/>
      <sheetName val="12-31-15 CIAC Bal &amp; Proj_PerAR"/>
      <sheetName val="Other BalSheet Acct_PerAR"/>
      <sheetName val="O&amp;M"/>
      <sheetName val="12-31-15 Depreciation Exp_PerAR"/>
      <sheetName val="12-31-13 CIAC Amort Exp_PerAR"/>
      <sheetName val="Rev &amp; other exp"/>
      <sheetName val="Working Capital_PerAR"/>
      <sheetName val="Property Taxes"/>
      <sheetName val="IncomeAccountsAllocationPerAR "/>
      <sheetName val="IncomeAccounts_Water BU"/>
      <sheetName val="IncomeAccounts_Sewer BU"/>
      <sheetName val="ADJUSTED MONTHLY FINAL"/>
      <sheetName val="APPENDIX B INC. STAT.ACCT RECON"/>
      <sheetName val="CommonPlant_PerAR"/>
      <sheetName val="APPENDIX A PLANT ACCT REC"/>
      <sheetName val="Interest Expense Adj_PerAR"/>
      <sheetName val="AR_F-23"/>
      <sheetName val="RateCase&amp;Other Deferred_PerAR"/>
      <sheetName val="C 5 Calculation"/>
      <sheetName val="Rev Requirements Final"/>
      <sheetName val="Rev Requirements Interim"/>
      <sheetName val="Reuse RateBase"/>
      <sheetName val="REVENUE REQUIREMENTS"/>
      <sheetName val="PROFORMA YEAR"/>
      <sheetName val="INTERIM COST OF CAPITAL"/>
    </sheetNames>
    <sheetDataSet>
      <sheetData sheetId="0" refreshError="1">
        <row r="6">
          <cell r="E6" t="str">
            <v>Docket No.: 160101 - WS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TB2015"/>
      <sheetName val="COVER"/>
      <sheetName val="CONTENTS vol 1"/>
      <sheetName val="CONTENTS vol 2"/>
      <sheetName val="APPENDIX A PLANT ACCT REC"/>
      <sheetName val="A 1"/>
      <sheetName val="A 2"/>
      <sheetName val="A 3 "/>
      <sheetName val="A 4"/>
      <sheetName val="A 5 "/>
      <sheetName val="ProformaAdd"/>
      <sheetName val="ProformaExp"/>
      <sheetName val="A 5 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 "/>
      <sheetName val="A 18"/>
      <sheetName val="A 18 (a)"/>
      <sheetName val="A 19 "/>
      <sheetName val="A 19 (a) "/>
      <sheetName val="B 1"/>
      <sheetName val="B 2"/>
      <sheetName val="B 3"/>
      <sheetName val="B 4"/>
      <sheetName val="B 5"/>
      <sheetName val="B 6"/>
      <sheetName val="B 7"/>
      <sheetName val="B 8"/>
      <sheetName val="B 9 "/>
      <sheetName val="B 10"/>
      <sheetName val="B 11"/>
      <sheetName val="B 12"/>
      <sheetName val="B 12 (2)"/>
      <sheetName val="B 12 (3)"/>
      <sheetName val="B 12 (4)"/>
      <sheetName val="B 12 (5)"/>
      <sheetName val="B 12 (6)"/>
      <sheetName val="B 12 (7)"/>
      <sheetName val="B 12 (8)"/>
      <sheetName val="B 12 (9)"/>
      <sheetName val="B 12 (10)"/>
      <sheetName val="B 12 (11)"/>
      <sheetName val="B 12 (12)"/>
      <sheetName val="B 12 (13)"/>
      <sheetName val="B 13"/>
      <sheetName val="B 14"/>
      <sheetName val="B 15"/>
      <sheetName val="C INSTRUCT"/>
      <sheetName val="C 1"/>
      <sheetName val="C 2 (W)"/>
      <sheetName val="C 2 (S)"/>
      <sheetName val="C 3 "/>
      <sheetName val="C 4"/>
      <sheetName val="C 5  (W)"/>
      <sheetName val="C 5 (S)"/>
      <sheetName val="C 6"/>
      <sheetName val="C 7"/>
      <sheetName val="C 8"/>
      <sheetName val="C 9"/>
      <sheetName val="C 10"/>
      <sheetName val="D 1"/>
      <sheetName val="D 2 "/>
      <sheetName val="D 3"/>
      <sheetName val="D 4"/>
      <sheetName val="D 5"/>
      <sheetName val="D 6"/>
      <sheetName val="D 7"/>
      <sheetName val="E 1 W"/>
      <sheetName val="E 1 S"/>
      <sheetName val="E 2 W"/>
      <sheetName val="E 2 S"/>
      <sheetName val="E 3"/>
      <sheetName val="E 4 Water"/>
      <sheetName val="E 4 Sewer"/>
      <sheetName val="E 5 (W)"/>
      <sheetName val="E 5 (S) "/>
      <sheetName val="E 6"/>
      <sheetName val="E 7"/>
      <sheetName val="E 8"/>
      <sheetName val="E 9 "/>
      <sheetName val="E 10"/>
      <sheetName val="E 11"/>
      <sheetName val="E 12"/>
      <sheetName val="E 13"/>
      <sheetName val="E 14"/>
      <sheetName val="F 1"/>
      <sheetName val="F 2"/>
      <sheetName val="F 3"/>
      <sheetName val="F 4"/>
      <sheetName val="F 5"/>
      <sheetName val="F 6"/>
      <sheetName val="F 6(2)"/>
      <sheetName val="F 7"/>
      <sheetName val="F 8"/>
      <sheetName val="F 9"/>
      <sheetName val="F 10"/>
      <sheetName val="A 1 (I)"/>
      <sheetName val="A 2 (I) "/>
      <sheetName val="A 3 (I) "/>
      <sheetName val="B 1 (I)"/>
      <sheetName val="B 2 (I)"/>
      <sheetName val="B 3 (I)"/>
      <sheetName val="B 15 (I)"/>
      <sheetName val="C 1 (I)"/>
      <sheetName val="C 2 (W) (I)"/>
      <sheetName val="C 2 (S) (I)"/>
      <sheetName val="C 5  (W) (I)"/>
      <sheetName val="C 5 (S) (I)"/>
      <sheetName val="D 1 (I) "/>
      <sheetName val="D 2 (I) "/>
      <sheetName val="E 1 W (I)"/>
      <sheetName val="E 1 S (I)"/>
      <sheetName val="E 2 W (I)"/>
      <sheetName val="E 2 S (I)"/>
      <sheetName val="12-31-15Plant Acc Bal_PerAR"/>
      <sheetName val="12-31-15 CIAC Bal &amp; Proj_PerAR"/>
      <sheetName val="IncAllocPerAR "/>
      <sheetName val="IncomeAccounts_Water BU"/>
      <sheetName val="IncomeAccounts_Sewer BU"/>
      <sheetName val="12-31-15 Depreciation Exp_PerAR"/>
      <sheetName val="12-31-15 CIAC Amort Exp_PerAR"/>
      <sheetName val="Working Capital_PerAR"/>
      <sheetName val="ADJUSTED MONTHLY FINAL"/>
      <sheetName val="APPENDIX B INC. STAT.ACCT RECON"/>
      <sheetName val="CommonPlant_PerAR"/>
      <sheetName val="Interest Expense Adj_PerAR"/>
      <sheetName val="Other BalSheet Acct_PerAR"/>
      <sheetName val="RateCase&amp;Other Deferred_PerAR"/>
      <sheetName val="Property Taxes"/>
      <sheetName val="C 5 Calculation"/>
      <sheetName val="Rev Requirements Final"/>
      <sheetName val="Rev Requirements Interim"/>
      <sheetName val="Reuse RateBase"/>
      <sheetName val="REVENUE REQUIREMENTS"/>
      <sheetName val="PROFORMA YEAR"/>
      <sheetName val="INTERIM COST OF CAPITAL"/>
      <sheetName val="Chemicals"/>
      <sheetName val="MFR to AR"/>
    </sheetNames>
    <sheetDataSet>
      <sheetData sheetId="0">
        <row r="11">
          <cell r="E11" t="str">
            <v>Preparer: John Hoy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Request"/>
      <sheetName val="General Inputs"/>
      <sheetName val="Plant Inputs"/>
      <sheetName val="TOC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D-1"/>
      <sheetName val="D-2"/>
      <sheetName val="D-3"/>
      <sheetName val="D-4"/>
      <sheetName val="D-5"/>
      <sheetName val="D-6"/>
      <sheetName val="D-7"/>
      <sheetName val="E-1"/>
      <sheetName val="E-2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3"/>
      <sheetName val="E-14"/>
      <sheetName val="F 1"/>
      <sheetName val="F 2"/>
      <sheetName val="F 3"/>
      <sheetName val="F 4"/>
      <sheetName val="F 5"/>
      <sheetName val="F 6"/>
      <sheetName val="F 7"/>
      <sheetName val="F 8"/>
      <sheetName val="F 9"/>
      <sheetName val="F 10"/>
      <sheetName val="Rates Calculations Water"/>
      <sheetName val="Rates Calculations Wastewater"/>
    </sheetNames>
    <sheetDataSet>
      <sheetData sheetId="0" refreshError="1"/>
      <sheetData sheetId="1" refreshError="1"/>
      <sheetData sheetId="2">
        <row r="4">
          <cell r="D4" t="str">
            <v>A-5 Label</v>
          </cell>
          <cell r="F4">
            <v>2002</v>
          </cell>
          <cell r="G4">
            <v>2003</v>
          </cell>
          <cell r="H4">
            <v>2004</v>
          </cell>
          <cell r="I4">
            <v>2005</v>
          </cell>
        </row>
        <row r="5">
          <cell r="A5">
            <v>1</v>
          </cell>
          <cell r="B5" t="str">
            <v>Intangible Plant</v>
          </cell>
          <cell r="D5" t="str">
            <v>INTANGIBLE PLANT</v>
          </cell>
        </row>
        <row r="6">
          <cell r="A6">
            <v>2</v>
          </cell>
          <cell r="B6">
            <v>301</v>
          </cell>
          <cell r="C6">
            <v>1</v>
          </cell>
          <cell r="D6" t="str">
            <v>301.1  Organization</v>
          </cell>
          <cell r="E6" t="str">
            <v>Organization</v>
          </cell>
          <cell r="F6">
            <v>5274</v>
          </cell>
          <cell r="G6">
            <v>15288</v>
          </cell>
          <cell r="H6">
            <v>15288</v>
          </cell>
          <cell r="I6">
            <v>15338</v>
          </cell>
        </row>
        <row r="7">
          <cell r="A7">
            <v>3</v>
          </cell>
          <cell r="B7">
            <v>302</v>
          </cell>
          <cell r="C7">
            <v>1</v>
          </cell>
          <cell r="D7" t="str">
            <v>302.1  Franchises</v>
          </cell>
          <cell r="E7" t="str">
            <v>Franchises</v>
          </cell>
          <cell r="F7">
            <v>7933</v>
          </cell>
          <cell r="G7">
            <v>7933</v>
          </cell>
          <cell r="H7">
            <v>7933</v>
          </cell>
          <cell r="I7">
            <v>7933</v>
          </cell>
        </row>
        <row r="8">
          <cell r="A8">
            <v>4</v>
          </cell>
          <cell r="B8">
            <v>339</v>
          </cell>
          <cell r="C8">
            <v>1</v>
          </cell>
          <cell r="D8" t="str">
            <v>339.1  Other Plant &amp; Misc. Equipment</v>
          </cell>
          <cell r="E8" t="str">
            <v>Other Plant &amp; Misc. Equipment</v>
          </cell>
          <cell r="F8">
            <v>0</v>
          </cell>
        </row>
        <row r="9">
          <cell r="A9">
            <v>5</v>
          </cell>
          <cell r="B9" t="str">
            <v>Source of Supply and Pumping Plant</v>
          </cell>
          <cell r="D9" t="str">
            <v>SOURCE OF SUPPLY AND PUMPING PLANT</v>
          </cell>
        </row>
        <row r="10">
          <cell r="A10">
            <v>6</v>
          </cell>
          <cell r="B10">
            <v>303</v>
          </cell>
          <cell r="C10">
            <v>2</v>
          </cell>
          <cell r="D10" t="str">
            <v>303.2  Land &amp; Land Rights</v>
          </cell>
          <cell r="E10" t="str">
            <v>Land &amp; Land Rights</v>
          </cell>
          <cell r="F10">
            <v>0</v>
          </cell>
        </row>
        <row r="11">
          <cell r="A11">
            <v>7</v>
          </cell>
          <cell r="B11">
            <v>304</v>
          </cell>
          <cell r="C11">
            <v>2</v>
          </cell>
          <cell r="D11" t="str">
            <v>304.2  Structrures &amp; Improvements</v>
          </cell>
          <cell r="E11" t="str">
            <v>Structrures &amp; Improvements</v>
          </cell>
          <cell r="F11">
            <v>280</v>
          </cell>
          <cell r="G11">
            <v>9349</v>
          </cell>
          <cell r="H11">
            <v>9435</v>
          </cell>
          <cell r="I11">
            <v>14759</v>
          </cell>
        </row>
        <row r="12">
          <cell r="A12">
            <v>8</v>
          </cell>
          <cell r="B12">
            <v>305</v>
          </cell>
          <cell r="C12">
            <v>2</v>
          </cell>
          <cell r="D12" t="str">
            <v>305.2  Collect. &amp; Impound. Reservoirs</v>
          </cell>
          <cell r="E12" t="str">
            <v>Collect. &amp; Impound. Reservoirs</v>
          </cell>
          <cell r="F12">
            <v>0</v>
          </cell>
        </row>
        <row r="13">
          <cell r="A13">
            <v>9</v>
          </cell>
          <cell r="B13">
            <v>306</v>
          </cell>
          <cell r="C13">
            <v>2</v>
          </cell>
          <cell r="D13" t="str">
            <v>306.2  Lake, River &amp; Other Intakes</v>
          </cell>
          <cell r="E13" t="str">
            <v>Lake, River &amp; Other Intakes</v>
          </cell>
          <cell r="F13">
            <v>0</v>
          </cell>
        </row>
        <row r="14">
          <cell r="A14">
            <v>10</v>
          </cell>
          <cell r="B14">
            <v>307</v>
          </cell>
          <cell r="C14">
            <v>2</v>
          </cell>
          <cell r="D14" t="str">
            <v>307.2  Wells &amp; Springs</v>
          </cell>
          <cell r="E14" t="str">
            <v>Wells &amp; Springs</v>
          </cell>
          <cell r="F14">
            <v>47406</v>
          </cell>
          <cell r="G14">
            <v>52075</v>
          </cell>
          <cell r="H14">
            <v>52432</v>
          </cell>
          <cell r="I14">
            <v>55401</v>
          </cell>
        </row>
        <row r="15">
          <cell r="A15">
            <v>11</v>
          </cell>
          <cell r="B15">
            <v>308</v>
          </cell>
          <cell r="C15">
            <v>2</v>
          </cell>
          <cell r="D15" t="str">
            <v>308.2  Infiltration Galleries &amp; Tunnels</v>
          </cell>
          <cell r="E15" t="str">
            <v>Infiltration Galleries &amp; Tunnels</v>
          </cell>
          <cell r="F15">
            <v>0</v>
          </cell>
        </row>
        <row r="16">
          <cell r="A16">
            <v>12</v>
          </cell>
          <cell r="B16">
            <v>309</v>
          </cell>
          <cell r="C16">
            <v>2</v>
          </cell>
          <cell r="D16" t="str">
            <v>309.2  Supply Mains</v>
          </cell>
          <cell r="E16" t="str">
            <v>Supply Mains</v>
          </cell>
          <cell r="F16">
            <v>0</v>
          </cell>
        </row>
        <row r="17">
          <cell r="A17">
            <v>13</v>
          </cell>
          <cell r="B17">
            <v>310</v>
          </cell>
          <cell r="C17">
            <v>2</v>
          </cell>
          <cell r="D17" t="str">
            <v>310.2  Power Generation Equipment</v>
          </cell>
          <cell r="E17" t="str">
            <v>Power Generation Equipment</v>
          </cell>
          <cell r="F17">
            <v>0</v>
          </cell>
        </row>
        <row r="18">
          <cell r="A18">
            <v>14</v>
          </cell>
          <cell r="B18">
            <v>311</v>
          </cell>
          <cell r="C18">
            <v>2</v>
          </cell>
          <cell r="D18" t="str">
            <v>311.2  Pumping Equipment</v>
          </cell>
          <cell r="E18" t="str">
            <v>Pumping Equipment</v>
          </cell>
          <cell r="F18">
            <v>15752</v>
          </cell>
          <cell r="G18">
            <v>20314</v>
          </cell>
          <cell r="H18">
            <v>55149</v>
          </cell>
          <cell r="I18">
            <v>54992</v>
          </cell>
        </row>
        <row r="19">
          <cell r="A19">
            <v>15</v>
          </cell>
          <cell r="B19">
            <v>339</v>
          </cell>
          <cell r="C19">
            <v>2</v>
          </cell>
          <cell r="D19" t="str">
            <v>339.2  Other Plant &amp; Misc. Equipment</v>
          </cell>
          <cell r="E19" t="str">
            <v>Other Plant &amp; Misc. Equipment</v>
          </cell>
          <cell r="F19">
            <v>0</v>
          </cell>
        </row>
        <row r="20">
          <cell r="A20">
            <v>16</v>
          </cell>
          <cell r="B20" t="str">
            <v>Water Treatment Plant</v>
          </cell>
          <cell r="D20" t="str">
            <v>WATER TREATMENT PLANT</v>
          </cell>
        </row>
        <row r="21">
          <cell r="A21">
            <v>17</v>
          </cell>
          <cell r="B21">
            <v>303</v>
          </cell>
          <cell r="C21">
            <v>3</v>
          </cell>
          <cell r="D21" t="str">
            <v>303.3  Land &amp; Land Rights</v>
          </cell>
          <cell r="E21" t="str">
            <v>Land &amp; Land Rights</v>
          </cell>
          <cell r="F21">
            <v>0</v>
          </cell>
        </row>
        <row r="22">
          <cell r="A22">
            <v>18</v>
          </cell>
          <cell r="B22">
            <v>304</v>
          </cell>
          <cell r="C22">
            <v>3</v>
          </cell>
          <cell r="D22" t="str">
            <v>304.3  Structrures &amp; Improvements</v>
          </cell>
          <cell r="E22" t="str">
            <v>Structrures &amp; Improvements</v>
          </cell>
          <cell r="F22">
            <v>0</v>
          </cell>
        </row>
        <row r="23">
          <cell r="A23">
            <v>19</v>
          </cell>
          <cell r="B23">
            <v>320</v>
          </cell>
          <cell r="C23">
            <v>3</v>
          </cell>
          <cell r="D23" t="str">
            <v>320.3  Water Treatment Equipment</v>
          </cell>
          <cell r="E23" t="str">
            <v>Water Treatment Equipment</v>
          </cell>
          <cell r="F23">
            <v>5046</v>
          </cell>
          <cell r="G23">
            <v>5283</v>
          </cell>
          <cell r="H23">
            <v>6609</v>
          </cell>
          <cell r="I23">
            <v>10347</v>
          </cell>
        </row>
        <row r="24">
          <cell r="A24">
            <v>20</v>
          </cell>
          <cell r="B24">
            <v>339</v>
          </cell>
          <cell r="C24">
            <v>3</v>
          </cell>
          <cell r="D24" t="str">
            <v>339.3  Other Plant &amp; Misc. Equipment</v>
          </cell>
          <cell r="E24" t="str">
            <v>Other Plant &amp; Misc. Equipment</v>
          </cell>
          <cell r="F24">
            <v>0</v>
          </cell>
        </row>
        <row r="25">
          <cell r="A25">
            <v>21</v>
          </cell>
          <cell r="B25" t="str">
            <v>Transmission and Distribution Plant</v>
          </cell>
          <cell r="D25" t="str">
            <v>TRANSMISSION AND DISTRIBUTION PLANT</v>
          </cell>
        </row>
        <row r="26">
          <cell r="A26">
            <v>22</v>
          </cell>
          <cell r="B26">
            <v>303</v>
          </cell>
          <cell r="C26">
            <v>4</v>
          </cell>
          <cell r="D26" t="str">
            <v>303.4  Land &amp; Land Rights</v>
          </cell>
          <cell r="E26" t="str">
            <v>Land &amp; Land Rights</v>
          </cell>
          <cell r="F26">
            <v>0</v>
          </cell>
        </row>
        <row r="27">
          <cell r="A27">
            <v>23</v>
          </cell>
          <cell r="B27">
            <v>304</v>
          </cell>
          <cell r="C27">
            <v>4</v>
          </cell>
          <cell r="D27" t="str">
            <v>304.4  Structrures &amp; Improvements</v>
          </cell>
          <cell r="E27" t="str">
            <v>Structrures &amp; Improvements</v>
          </cell>
          <cell r="F27">
            <v>0</v>
          </cell>
        </row>
        <row r="28">
          <cell r="A28">
            <v>24</v>
          </cell>
          <cell r="B28">
            <v>330</v>
          </cell>
          <cell r="C28">
            <v>4</v>
          </cell>
          <cell r="D28" t="str">
            <v>330.4  Distr. Reservoirs &amp; Standpipes</v>
          </cell>
          <cell r="E28" t="str">
            <v>Distr. Reservoirs &amp; Standpipes</v>
          </cell>
          <cell r="F28">
            <v>30988</v>
          </cell>
          <cell r="G28">
            <v>31780</v>
          </cell>
          <cell r="H28">
            <v>35581</v>
          </cell>
          <cell r="I28">
            <v>35822</v>
          </cell>
        </row>
        <row r="29">
          <cell r="A29">
            <v>25</v>
          </cell>
          <cell r="B29">
            <v>331</v>
          </cell>
          <cell r="C29">
            <v>4</v>
          </cell>
          <cell r="D29" t="str">
            <v>331.4  Transm. &amp; Distribution Mains</v>
          </cell>
          <cell r="E29" t="str">
            <v>Transm. &amp; Distribution Mains</v>
          </cell>
          <cell r="F29">
            <v>249642</v>
          </cell>
          <cell r="G29">
            <v>249699</v>
          </cell>
          <cell r="H29">
            <v>250269</v>
          </cell>
          <cell r="I29">
            <v>250269</v>
          </cell>
        </row>
        <row r="30">
          <cell r="A30">
            <v>26</v>
          </cell>
          <cell r="B30">
            <v>333</v>
          </cell>
          <cell r="C30">
            <v>4</v>
          </cell>
          <cell r="D30" t="str">
            <v>333.4  Services</v>
          </cell>
          <cell r="E30" t="str">
            <v>Services</v>
          </cell>
          <cell r="F30">
            <v>2975</v>
          </cell>
          <cell r="G30">
            <v>10625</v>
          </cell>
          <cell r="H30">
            <v>14161</v>
          </cell>
          <cell r="I30">
            <v>17949</v>
          </cell>
        </row>
        <row r="31">
          <cell r="A31">
            <v>27</v>
          </cell>
          <cell r="B31">
            <v>334</v>
          </cell>
          <cell r="C31">
            <v>4</v>
          </cell>
          <cell r="D31" t="str">
            <v>334.4  Meters &amp; Meter Installations</v>
          </cell>
          <cell r="E31" t="str">
            <v>Meters &amp; Meter Installations</v>
          </cell>
          <cell r="F31">
            <v>11859</v>
          </cell>
          <cell r="G31">
            <v>16813</v>
          </cell>
          <cell r="H31">
            <v>19654</v>
          </cell>
          <cell r="I31">
            <v>34918</v>
          </cell>
        </row>
        <row r="32">
          <cell r="A32">
            <v>28</v>
          </cell>
          <cell r="B32">
            <v>335</v>
          </cell>
          <cell r="C32">
            <v>4</v>
          </cell>
          <cell r="D32" t="str">
            <v>335.4  Hydrants</v>
          </cell>
          <cell r="E32" t="str">
            <v>Hydrants</v>
          </cell>
          <cell r="F32">
            <v>0</v>
          </cell>
          <cell r="G32">
            <v>56</v>
          </cell>
          <cell r="H32">
            <v>3356</v>
          </cell>
          <cell r="I32">
            <v>3356</v>
          </cell>
        </row>
        <row r="33">
          <cell r="A33">
            <v>29</v>
          </cell>
          <cell r="B33">
            <v>339</v>
          </cell>
          <cell r="C33">
            <v>4</v>
          </cell>
          <cell r="D33" t="str">
            <v>339.4  Other Plant &amp; Misc. Equipment</v>
          </cell>
          <cell r="E33" t="str">
            <v>Other Plant &amp; Misc. Equipment</v>
          </cell>
          <cell r="F33">
            <v>0</v>
          </cell>
        </row>
        <row r="34">
          <cell r="A34">
            <v>30</v>
          </cell>
          <cell r="B34" t="str">
            <v>General Plant</v>
          </cell>
          <cell r="D34" t="str">
            <v>GENERAL PLANT</v>
          </cell>
        </row>
        <row r="35">
          <cell r="A35">
            <v>31</v>
          </cell>
          <cell r="B35">
            <v>303</v>
          </cell>
          <cell r="C35">
            <v>5</v>
          </cell>
          <cell r="D35" t="str">
            <v>303.5  Land &amp; Land Rights</v>
          </cell>
          <cell r="E35" t="str">
            <v>Land &amp; Land Rights</v>
          </cell>
          <cell r="F35">
            <v>0</v>
          </cell>
        </row>
        <row r="36">
          <cell r="A36">
            <v>32</v>
          </cell>
          <cell r="B36">
            <v>304</v>
          </cell>
          <cell r="C36">
            <v>5</v>
          </cell>
          <cell r="D36" t="str">
            <v>304.5  Structrures &amp; Improvements</v>
          </cell>
          <cell r="E36" t="str">
            <v>Structrures &amp; Improvements</v>
          </cell>
          <cell r="F36">
            <v>0</v>
          </cell>
        </row>
        <row r="37">
          <cell r="A37">
            <v>33</v>
          </cell>
          <cell r="B37">
            <v>340</v>
          </cell>
          <cell r="C37">
            <v>5</v>
          </cell>
          <cell r="D37" t="str">
            <v>340.5  Office Furniture &amp; Equipment</v>
          </cell>
          <cell r="E37" t="str">
            <v>Office Furniture &amp; Equipment</v>
          </cell>
          <cell r="F37">
            <v>383</v>
          </cell>
          <cell r="G37">
            <v>765</v>
          </cell>
          <cell r="H37">
            <v>977</v>
          </cell>
          <cell r="I37">
            <v>1711</v>
          </cell>
        </row>
        <row r="38">
          <cell r="A38">
            <v>34</v>
          </cell>
          <cell r="B38">
            <v>341</v>
          </cell>
          <cell r="C38">
            <v>5</v>
          </cell>
          <cell r="D38" t="str">
            <v>341.5  Transportation Equipment</v>
          </cell>
          <cell r="E38" t="str">
            <v>Transportation Equipment</v>
          </cell>
          <cell r="F38">
            <v>19053</v>
          </cell>
          <cell r="G38">
            <v>19053</v>
          </cell>
          <cell r="H38">
            <v>16588</v>
          </cell>
          <cell r="I38">
            <v>-2409</v>
          </cell>
        </row>
        <row r="39">
          <cell r="A39">
            <v>35</v>
          </cell>
          <cell r="B39">
            <v>342</v>
          </cell>
          <cell r="C39">
            <v>5</v>
          </cell>
          <cell r="D39" t="str">
            <v>342.5  Stores Equipment</v>
          </cell>
          <cell r="E39" t="str">
            <v>Stores Equipment</v>
          </cell>
          <cell r="F39">
            <v>0</v>
          </cell>
        </row>
        <row r="40">
          <cell r="A40">
            <v>36</v>
          </cell>
          <cell r="B40">
            <v>343</v>
          </cell>
          <cell r="C40">
            <v>5</v>
          </cell>
          <cell r="D40" t="str">
            <v>343.5  Tools, Shop &amp; Garage Equipment</v>
          </cell>
          <cell r="E40" t="str">
            <v>Tools, Shop &amp; Garage Equipment</v>
          </cell>
          <cell r="F40">
            <v>15573</v>
          </cell>
          <cell r="G40">
            <v>32948</v>
          </cell>
          <cell r="H40">
            <v>33286</v>
          </cell>
          <cell r="I40">
            <v>28720</v>
          </cell>
        </row>
        <row r="41">
          <cell r="A41">
            <v>37</v>
          </cell>
          <cell r="B41">
            <v>344</v>
          </cell>
          <cell r="C41">
            <v>5</v>
          </cell>
          <cell r="D41" t="str">
            <v>344.5  Laboratory Equipment</v>
          </cell>
          <cell r="E41" t="str">
            <v>Laboratory Equipment</v>
          </cell>
          <cell r="F41">
            <v>358</v>
          </cell>
          <cell r="G41">
            <v>358</v>
          </cell>
          <cell r="H41">
            <v>358</v>
          </cell>
          <cell r="I41">
            <v>358</v>
          </cell>
        </row>
        <row r="42">
          <cell r="A42">
            <v>38</v>
          </cell>
          <cell r="B42">
            <v>345</v>
          </cell>
          <cell r="C42">
            <v>5</v>
          </cell>
          <cell r="D42" t="str">
            <v>345.5  Power Operated Equipment</v>
          </cell>
          <cell r="E42" t="str">
            <v>Power Operated Equipment</v>
          </cell>
          <cell r="F42">
            <v>0</v>
          </cell>
        </row>
        <row r="43">
          <cell r="A43">
            <v>39</v>
          </cell>
          <cell r="B43">
            <v>346</v>
          </cell>
          <cell r="C43">
            <v>5</v>
          </cell>
          <cell r="D43" t="str">
            <v>346.5  Communication Equipment</v>
          </cell>
          <cell r="E43" t="str">
            <v>Communication Equipment</v>
          </cell>
          <cell r="F43">
            <v>0</v>
          </cell>
          <cell r="G43">
            <v>1079</v>
          </cell>
          <cell r="H43">
            <v>1079</v>
          </cell>
          <cell r="I43">
            <v>1079</v>
          </cell>
        </row>
        <row r="44">
          <cell r="A44">
            <v>40</v>
          </cell>
          <cell r="B44">
            <v>347</v>
          </cell>
          <cell r="C44">
            <v>5</v>
          </cell>
          <cell r="D44" t="str">
            <v>347.5  Miscellaneous Equipment</v>
          </cell>
          <cell r="E44" t="str">
            <v>Miscellaneous Equipment</v>
          </cell>
          <cell r="F44">
            <v>0</v>
          </cell>
        </row>
        <row r="45">
          <cell r="A45">
            <v>41</v>
          </cell>
          <cell r="B45">
            <v>348</v>
          </cell>
          <cell r="C45">
            <v>5</v>
          </cell>
          <cell r="D45" t="str">
            <v>348.5  Other Tangible Plant</v>
          </cell>
          <cell r="E45" t="str">
            <v>Other Tangible Plant</v>
          </cell>
          <cell r="F45">
            <v>22165</v>
          </cell>
          <cell r="G45">
            <v>34061</v>
          </cell>
          <cell r="H45">
            <v>32405</v>
          </cell>
          <cell r="I45">
            <v>24105</v>
          </cell>
        </row>
        <row r="149">
          <cell r="D149" t="str">
            <v>A-10 Label</v>
          </cell>
          <cell r="F149">
            <v>2002</v>
          </cell>
          <cell r="G149">
            <v>2003</v>
          </cell>
          <cell r="H149">
            <v>2004</v>
          </cell>
          <cell r="I149">
            <v>2005</v>
          </cell>
        </row>
        <row r="150">
          <cell r="A150">
            <v>1</v>
          </cell>
          <cell r="B150" t="str">
            <v>Intangible Plant</v>
          </cell>
          <cell r="D150" t="str">
            <v>INTANGIBLE PLANT</v>
          </cell>
        </row>
        <row r="151">
          <cell r="A151">
            <v>2</v>
          </cell>
          <cell r="B151">
            <v>351</v>
          </cell>
          <cell r="C151">
            <v>1</v>
          </cell>
          <cell r="D151" t="str">
            <v>351.1  Organization</v>
          </cell>
          <cell r="E151" t="str">
            <v>Organization</v>
          </cell>
        </row>
        <row r="152">
          <cell r="A152">
            <v>3</v>
          </cell>
          <cell r="B152">
            <v>352</v>
          </cell>
          <cell r="C152">
            <v>1</v>
          </cell>
          <cell r="D152" t="str">
            <v>352.1  Franchises</v>
          </cell>
          <cell r="E152" t="str">
            <v>Franchises</v>
          </cell>
        </row>
        <row r="153">
          <cell r="A153">
            <v>4</v>
          </cell>
          <cell r="B153">
            <v>389</v>
          </cell>
          <cell r="C153">
            <v>1</v>
          </cell>
          <cell r="D153" t="str">
            <v>389.1  Other Plant &amp; Misc. Equipment</v>
          </cell>
          <cell r="E153" t="str">
            <v>Other Plant &amp; Misc. Equipment</v>
          </cell>
        </row>
        <row r="154">
          <cell r="A154">
            <v>5</v>
          </cell>
          <cell r="B154" t="str">
            <v>Collection Plant</v>
          </cell>
          <cell r="D154" t="str">
            <v>COLLECTION PLANT</v>
          </cell>
        </row>
        <row r="155">
          <cell r="A155">
            <v>6</v>
          </cell>
          <cell r="B155">
            <v>353</v>
          </cell>
          <cell r="C155">
            <v>2</v>
          </cell>
          <cell r="D155" t="str">
            <v>353.2  Land &amp; Land Rights</v>
          </cell>
          <cell r="E155" t="str">
            <v>Land &amp; Land Rights</v>
          </cell>
        </row>
        <row r="156">
          <cell r="A156">
            <v>7</v>
          </cell>
          <cell r="B156">
            <v>354</v>
          </cell>
          <cell r="C156">
            <v>2</v>
          </cell>
          <cell r="D156" t="str">
            <v>354.2  Structrures &amp; Improvements</v>
          </cell>
          <cell r="E156" t="str">
            <v>Structrures &amp; Improvements</v>
          </cell>
          <cell r="F156">
            <v>198</v>
          </cell>
          <cell r="G156">
            <v>-3397</v>
          </cell>
          <cell r="H156">
            <v>-3198</v>
          </cell>
          <cell r="I156">
            <v>203006</v>
          </cell>
        </row>
        <row r="157">
          <cell r="A157">
            <v>8</v>
          </cell>
          <cell r="B157">
            <v>360</v>
          </cell>
          <cell r="C157">
            <v>2</v>
          </cell>
          <cell r="D157" t="str">
            <v>360.2  Collection Sewers - Force</v>
          </cell>
          <cell r="E157" t="str">
            <v>Collection Sewers - Force</v>
          </cell>
          <cell r="F157">
            <v>96188</v>
          </cell>
          <cell r="G157">
            <v>-1942</v>
          </cell>
          <cell r="H157">
            <v>-1858</v>
          </cell>
          <cell r="I157">
            <v>-6167</v>
          </cell>
        </row>
        <row r="158">
          <cell r="A158">
            <v>9</v>
          </cell>
          <cell r="B158">
            <v>361</v>
          </cell>
          <cell r="C158">
            <v>2</v>
          </cell>
          <cell r="D158" t="str">
            <v>361.2  Collection Sewers - Gravity</v>
          </cell>
          <cell r="E158" t="str">
            <v>Collection Sewers - Gravity</v>
          </cell>
          <cell r="G158">
            <v>112949</v>
          </cell>
          <cell r="H158">
            <v>119704</v>
          </cell>
          <cell r="I158">
            <v>127908</v>
          </cell>
        </row>
        <row r="159">
          <cell r="A159">
            <v>10</v>
          </cell>
          <cell r="B159">
            <v>362</v>
          </cell>
          <cell r="C159">
            <v>2</v>
          </cell>
          <cell r="D159" t="str">
            <v>362.2  Special Collecting Structures</v>
          </cell>
          <cell r="E159" t="str">
            <v>Special Collecting Structures</v>
          </cell>
        </row>
        <row r="160">
          <cell r="A160">
            <v>11</v>
          </cell>
          <cell r="B160">
            <v>363</v>
          </cell>
          <cell r="C160">
            <v>2</v>
          </cell>
          <cell r="D160" t="str">
            <v>363.2  Services to Customers</v>
          </cell>
          <cell r="E160" t="str">
            <v>Services to Customers</v>
          </cell>
        </row>
        <row r="161">
          <cell r="A161">
            <v>12</v>
          </cell>
          <cell r="B161">
            <v>364</v>
          </cell>
          <cell r="C161">
            <v>2</v>
          </cell>
          <cell r="D161" t="str">
            <v>364.2  Flow Measuring Devices</v>
          </cell>
          <cell r="E161" t="str">
            <v>Flow Measuring Devices</v>
          </cell>
        </row>
        <row r="162">
          <cell r="A162">
            <v>13</v>
          </cell>
          <cell r="B162">
            <v>365</v>
          </cell>
          <cell r="C162">
            <v>2</v>
          </cell>
          <cell r="D162" t="str">
            <v>365.2  Flow Measuring Installations</v>
          </cell>
          <cell r="E162" t="str">
            <v>Flow Measuring Installations</v>
          </cell>
        </row>
        <row r="163">
          <cell r="A163">
            <v>14</v>
          </cell>
          <cell r="B163">
            <v>375</v>
          </cell>
          <cell r="C163">
            <v>2</v>
          </cell>
          <cell r="D163" t="str">
            <v>375.2  Reuse Services</v>
          </cell>
          <cell r="E163" t="str">
            <v>Reuse Services</v>
          </cell>
        </row>
        <row r="164">
          <cell r="A164">
            <v>15</v>
          </cell>
          <cell r="B164">
            <v>389</v>
          </cell>
          <cell r="C164">
            <v>2</v>
          </cell>
          <cell r="D164" t="str">
            <v>389.2  Other Plant &amp; Misc. Equipment</v>
          </cell>
          <cell r="E164" t="str">
            <v>Other Plant &amp; Misc. Equipment</v>
          </cell>
        </row>
        <row r="165">
          <cell r="A165">
            <v>16</v>
          </cell>
          <cell r="B165" t="str">
            <v>System Pumping Plant</v>
          </cell>
          <cell r="D165" t="str">
            <v>SYSTEM PUMPING PLANT</v>
          </cell>
        </row>
        <row r="166">
          <cell r="A166">
            <v>17</v>
          </cell>
          <cell r="B166">
            <v>353</v>
          </cell>
          <cell r="C166">
            <v>3</v>
          </cell>
          <cell r="D166" t="str">
            <v>353.3  Land &amp; Land Rights</v>
          </cell>
          <cell r="E166" t="str">
            <v>Land &amp; Land Rights</v>
          </cell>
        </row>
        <row r="167">
          <cell r="A167">
            <v>18</v>
          </cell>
          <cell r="B167">
            <v>354</v>
          </cell>
          <cell r="C167">
            <v>3</v>
          </cell>
          <cell r="D167" t="str">
            <v>354.3  Structrures &amp; Improvements</v>
          </cell>
          <cell r="E167" t="str">
            <v>Structrures &amp; Improvements</v>
          </cell>
        </row>
        <row r="168">
          <cell r="A168">
            <v>19</v>
          </cell>
          <cell r="B168">
            <v>370</v>
          </cell>
          <cell r="C168">
            <v>3</v>
          </cell>
          <cell r="D168" t="str">
            <v>370.3  Receiving Wells</v>
          </cell>
          <cell r="E168" t="str">
            <v>Receiving Wells</v>
          </cell>
          <cell r="F168">
            <v>11000</v>
          </cell>
        </row>
        <row r="169">
          <cell r="A169">
            <v>20</v>
          </cell>
          <cell r="B169">
            <v>371</v>
          </cell>
          <cell r="C169">
            <v>3</v>
          </cell>
          <cell r="D169" t="str">
            <v>371.3  Pumping Equipment</v>
          </cell>
          <cell r="E169" t="str">
            <v>Pumping Equipment</v>
          </cell>
        </row>
        <row r="170">
          <cell r="A170">
            <v>21</v>
          </cell>
          <cell r="B170">
            <v>389</v>
          </cell>
          <cell r="C170">
            <v>3</v>
          </cell>
          <cell r="D170" t="str">
            <v>389.3  Other Plant &amp; Misc. Equipment</v>
          </cell>
          <cell r="E170" t="str">
            <v>Other Plant &amp; Misc. Equipment</v>
          </cell>
        </row>
        <row r="171">
          <cell r="A171">
            <v>22</v>
          </cell>
          <cell r="B171" t="str">
            <v>Treatment and Disposal Plant</v>
          </cell>
          <cell r="D171" t="str">
            <v>TREATMENT AND DISPOSAL PLANT</v>
          </cell>
        </row>
        <row r="172">
          <cell r="A172">
            <v>23</v>
          </cell>
          <cell r="B172">
            <v>353</v>
          </cell>
          <cell r="C172">
            <v>4</v>
          </cell>
          <cell r="D172" t="str">
            <v>353.4  Land &amp; Land Rights</v>
          </cell>
          <cell r="E172" t="str">
            <v>Land &amp; Land Rights</v>
          </cell>
        </row>
        <row r="173">
          <cell r="A173">
            <v>24</v>
          </cell>
          <cell r="B173">
            <v>354</v>
          </cell>
          <cell r="C173">
            <v>4</v>
          </cell>
          <cell r="D173" t="str">
            <v>354.4  Structrures &amp; Improvements</v>
          </cell>
          <cell r="E173" t="str">
            <v>Structrures &amp; Improvements</v>
          </cell>
        </row>
        <row r="174">
          <cell r="A174">
            <v>25</v>
          </cell>
          <cell r="B174">
            <v>380</v>
          </cell>
          <cell r="C174">
            <v>4</v>
          </cell>
          <cell r="D174" t="str">
            <v>380.4  Treatment &amp; Disposal Equipment</v>
          </cell>
          <cell r="E174" t="str">
            <v>Treatment &amp; Disposal Equipment</v>
          </cell>
          <cell r="G174">
            <v>235491</v>
          </cell>
          <cell r="H174">
            <v>256760</v>
          </cell>
          <cell r="I174">
            <v>74852</v>
          </cell>
        </row>
        <row r="175">
          <cell r="A175">
            <v>26</v>
          </cell>
          <cell r="B175">
            <v>381</v>
          </cell>
          <cell r="C175">
            <v>4</v>
          </cell>
          <cell r="D175" t="str">
            <v>381.4  Plant Sewers</v>
          </cell>
          <cell r="E175" t="str">
            <v>Plant Sewers</v>
          </cell>
          <cell r="F175">
            <v>153339</v>
          </cell>
        </row>
        <row r="176">
          <cell r="A176">
            <v>27</v>
          </cell>
          <cell r="B176">
            <v>382</v>
          </cell>
          <cell r="C176">
            <v>4</v>
          </cell>
          <cell r="D176" t="str">
            <v>382.4  Outfall Sewer Lines</v>
          </cell>
          <cell r="E176" t="str">
            <v>Outfall Sewer Lines</v>
          </cell>
        </row>
        <row r="177">
          <cell r="A177">
            <v>28</v>
          </cell>
          <cell r="B177">
            <v>389</v>
          </cell>
          <cell r="C177">
            <v>4</v>
          </cell>
          <cell r="D177" t="str">
            <v>389.4  Other Plant &amp; Misc. Equipment</v>
          </cell>
          <cell r="E177" t="str">
            <v>Other Plant &amp; Misc. Equipment</v>
          </cell>
        </row>
        <row r="178">
          <cell r="A178">
            <v>29</v>
          </cell>
          <cell r="B178" t="str">
            <v>General Plant</v>
          </cell>
          <cell r="D178" t="str">
            <v>GENERAL PLANT</v>
          </cell>
        </row>
        <row r="179">
          <cell r="A179">
            <v>30</v>
          </cell>
          <cell r="B179">
            <v>353</v>
          </cell>
          <cell r="C179">
            <v>5</v>
          </cell>
          <cell r="D179" t="str">
            <v>353.5  Land &amp; Land Rights</v>
          </cell>
          <cell r="E179" t="str">
            <v>Land &amp; Land Rights</v>
          </cell>
        </row>
        <row r="180">
          <cell r="A180">
            <v>31</v>
          </cell>
          <cell r="B180">
            <v>354</v>
          </cell>
          <cell r="C180">
            <v>5</v>
          </cell>
          <cell r="D180" t="str">
            <v>354.5  Structrures &amp; Improvements</v>
          </cell>
          <cell r="E180" t="str">
            <v>Structrures &amp; Improvements</v>
          </cell>
        </row>
        <row r="181">
          <cell r="A181">
            <v>32</v>
          </cell>
          <cell r="B181">
            <v>390</v>
          </cell>
          <cell r="C181">
            <v>5</v>
          </cell>
          <cell r="D181" t="str">
            <v>390.5  Office Furniture &amp; Equipment</v>
          </cell>
          <cell r="E181" t="str">
            <v>Office Furniture &amp; Equipment</v>
          </cell>
          <cell r="F181">
            <v>38</v>
          </cell>
          <cell r="G181">
            <v>9</v>
          </cell>
          <cell r="H181">
            <v>18</v>
          </cell>
          <cell r="I181">
            <v>27</v>
          </cell>
        </row>
        <row r="182">
          <cell r="A182">
            <v>33</v>
          </cell>
          <cell r="B182">
            <v>391</v>
          </cell>
          <cell r="C182">
            <v>5</v>
          </cell>
          <cell r="D182" t="str">
            <v>391.5  Transportation Equipment</v>
          </cell>
          <cell r="E182" t="str">
            <v>Transportation Equipment</v>
          </cell>
        </row>
        <row r="183">
          <cell r="A183">
            <v>34</v>
          </cell>
          <cell r="B183">
            <v>392</v>
          </cell>
          <cell r="C183">
            <v>5</v>
          </cell>
          <cell r="D183" t="str">
            <v>392.5  Stores Equipment</v>
          </cell>
          <cell r="E183" t="str">
            <v>Stores Equipment</v>
          </cell>
        </row>
        <row r="184">
          <cell r="A184">
            <v>35</v>
          </cell>
          <cell r="B184">
            <v>393</v>
          </cell>
          <cell r="C184">
            <v>5</v>
          </cell>
          <cell r="D184" t="str">
            <v>393.5  Tools, Shop &amp; Garage Equipment</v>
          </cell>
          <cell r="E184" t="str">
            <v>Tools, Shop &amp; Garage Equipment</v>
          </cell>
          <cell r="F184">
            <v>2020</v>
          </cell>
          <cell r="G184">
            <v>4</v>
          </cell>
          <cell r="H184">
            <v>7</v>
          </cell>
          <cell r="I184">
            <v>11</v>
          </cell>
        </row>
        <row r="185">
          <cell r="A185">
            <v>36</v>
          </cell>
          <cell r="B185">
            <v>394</v>
          </cell>
          <cell r="C185">
            <v>5</v>
          </cell>
          <cell r="D185" t="str">
            <v>394.5  Laboratory Equipment</v>
          </cell>
          <cell r="E185" t="str">
            <v>Laboratory Equipment</v>
          </cell>
        </row>
        <row r="186">
          <cell r="A186">
            <v>37</v>
          </cell>
          <cell r="B186">
            <v>395</v>
          </cell>
          <cell r="C186">
            <v>5</v>
          </cell>
          <cell r="D186" t="str">
            <v>395.5  Power Operated Equipment</v>
          </cell>
          <cell r="E186" t="str">
            <v>Power Operated Equipment</v>
          </cell>
        </row>
        <row r="187">
          <cell r="A187">
            <v>38</v>
          </cell>
          <cell r="B187">
            <v>396</v>
          </cell>
          <cell r="C187">
            <v>5</v>
          </cell>
          <cell r="D187" t="str">
            <v>396.5  Communication Equipment</v>
          </cell>
          <cell r="E187" t="str">
            <v>Communication Equipment</v>
          </cell>
        </row>
        <row r="188">
          <cell r="A188">
            <v>39</v>
          </cell>
          <cell r="B188">
            <v>397</v>
          </cell>
          <cell r="C188">
            <v>5</v>
          </cell>
          <cell r="D188" t="str">
            <v>397.5  Miscellaneous Equipment</v>
          </cell>
          <cell r="E188" t="str">
            <v>Miscellaneous Equipment</v>
          </cell>
        </row>
        <row r="189">
          <cell r="A189">
            <v>40</v>
          </cell>
          <cell r="B189">
            <v>398</v>
          </cell>
          <cell r="C189">
            <v>5</v>
          </cell>
          <cell r="D189" t="str">
            <v>398.5  Other Tangible Plant</v>
          </cell>
          <cell r="E189" t="str">
            <v>Other Tangible Plant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9 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 8"/>
      <sheetName val="B-9"/>
      <sheetName val="B 10"/>
      <sheetName val="B 11"/>
      <sheetName val="B12 - 1.31.2010"/>
      <sheetName val="B12 - 2.28.2010"/>
      <sheetName val="B12 - 3.31.2010"/>
      <sheetName val="B12 - 4.30.2010"/>
      <sheetName val="B12 - 5.31.2010"/>
      <sheetName val="B12 - 6.30.2010"/>
      <sheetName val="B12 - 7.31.2010"/>
      <sheetName val="B12 - 8.31.2010"/>
      <sheetName val="B12 - 9.30.2010"/>
      <sheetName val="B12 - 10.31.2010"/>
      <sheetName val="B12 - 11.30.2010"/>
      <sheetName val="B12 - 12.31.2010"/>
      <sheetName val="B12 - Test Year"/>
      <sheetName val="B 13"/>
      <sheetName val="B 14"/>
      <sheetName val="B 15"/>
      <sheetName val="C INSTRUCT"/>
      <sheetName val="C 1"/>
      <sheetName val="C 2 (W) (S)"/>
      <sheetName val="C 3"/>
      <sheetName val="C 4"/>
      <sheetName val="C 5 (W) (S)"/>
      <sheetName val="C 6"/>
      <sheetName val="C 7"/>
      <sheetName val="C 8"/>
      <sheetName val="C 9"/>
      <sheetName val="C 10"/>
      <sheetName val="D-1"/>
      <sheetName val="D-2"/>
      <sheetName val="D 2 (a)"/>
      <sheetName val="D-3"/>
      <sheetName val="D-4"/>
      <sheetName val="D-5"/>
      <sheetName val="D-6"/>
      <sheetName val="D 7"/>
      <sheetName val="E-1 W"/>
      <sheetName val="E-1 S"/>
      <sheetName val="E-2 W "/>
      <sheetName val="E-2 S"/>
      <sheetName val="E-3"/>
      <sheetName val="E-4 W"/>
      <sheetName val="E-4 S"/>
      <sheetName val="E-5 W"/>
      <sheetName val="E-5 S"/>
      <sheetName val="E-6"/>
      <sheetName val="E 7"/>
      <sheetName val="E 8"/>
      <sheetName val="E 9"/>
      <sheetName val="E 10 Water"/>
      <sheetName val="E 10 Sewer"/>
      <sheetName val="E 11"/>
      <sheetName val="E 12"/>
      <sheetName val="E 13"/>
      <sheetName val="E 14"/>
      <sheetName val="F-1"/>
      <sheetName val="F-2"/>
      <sheetName val="F-3"/>
      <sheetName val="F-4"/>
      <sheetName val="F-5"/>
      <sheetName val="F-6"/>
      <sheetName val="F-6(2)"/>
      <sheetName val="F-7"/>
      <sheetName val="F-8"/>
      <sheetName val="F-9"/>
      <sheetName val="F-10"/>
      <sheetName val="A 1 INT"/>
      <sheetName val="A 2 INT"/>
      <sheetName val="A 3 INT"/>
      <sheetName val="A 7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E-1 W INT"/>
      <sheetName val="E-1 S INT"/>
      <sheetName val="E-2 W INT"/>
      <sheetName val="E-2 S INT"/>
      <sheetName val="APPENDIX A PLANT ACCT "/>
      <sheetName val="O&amp;M EXPENSES ALLOCATED"/>
      <sheetName val="TAX EXPENSE"/>
      <sheetName val="REVENUE REQUIREMENTS"/>
      <sheetName val="PROFORMA YEAR"/>
      <sheetName val="INTERIM COST OF CAPITAL"/>
      <sheetName val="EQUITY RETURN CALCULATION"/>
      <sheetName val="259 13 Month BS UC"/>
      <sheetName val="259 12 Month IS UC"/>
      <sheetName val="2007 - 2009 &amp; Test Year BS"/>
      <sheetName val="259 ERC Count Companies 12-10"/>
      <sheetName val="tax calculations"/>
      <sheetName val="SE3"/>
      <sheetName val="LTD-lead"/>
      <sheetName val="LTD-detail"/>
      <sheetName val="STD"/>
      <sheetName val="Common Equity"/>
      <sheetName val="ADIT, CD, ITC"/>
      <sheetName val="Leverage Formula in D schedule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9">
          <cell r="F39">
            <v>703973.15827196208</v>
          </cell>
        </row>
      </sheetData>
      <sheetData sheetId="5">
        <row r="40">
          <cell r="F40">
            <v>1354886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7">
          <cell r="F17">
            <v>249568.3</v>
          </cell>
        </row>
      </sheetData>
      <sheetData sheetId="30">
        <row r="17">
          <cell r="F17">
            <v>445644.24</v>
          </cell>
        </row>
      </sheetData>
      <sheetData sheetId="31">
        <row r="178">
          <cell r="I178">
            <v>1455</v>
          </cell>
        </row>
      </sheetData>
      <sheetData sheetId="32">
        <row r="42">
          <cell r="D42">
            <v>955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43">
          <cell r="D43">
            <v>11231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19">
          <cell r="E19">
            <v>1001064.6102467715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>
        <row r="65">
          <cell r="E65">
            <v>924950</v>
          </cell>
        </row>
      </sheetData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>
        <row r="10">
          <cell r="E10" t="str">
            <v>Preparer: John Hoy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>
        <row r="10">
          <cell r="E10" t="str">
            <v>Preparer: John Hoy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"/>
      <sheetName val="A 3"/>
      <sheetName val="A 4"/>
      <sheetName val="A 6"/>
      <sheetName val="A 7"/>
      <sheetName val="A 8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2"/>
      <sheetName val="B 3"/>
      <sheetName val="B 4"/>
      <sheetName val="B 6"/>
      <sheetName val="B 8"/>
      <sheetName val="B 9"/>
      <sheetName val="B 10"/>
      <sheetName val="B 11"/>
      <sheetName val="B12 (1)"/>
      <sheetName val="B12 (2)"/>
      <sheetName val="B12 (3)"/>
      <sheetName val="B12 (4)"/>
      <sheetName val="B12 (5)"/>
      <sheetName val="B 14"/>
      <sheetName val="C INSTRUCT"/>
      <sheetName val="B 15"/>
      <sheetName val="C 1"/>
      <sheetName val="C 2 (S)"/>
      <sheetName val="C 3 (S)"/>
      <sheetName val="C 4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S"/>
      <sheetName val="E-2"/>
      <sheetName val="E-3"/>
      <sheetName val="E-4 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-2"/>
      <sheetName val="F-4"/>
      <sheetName val="F-6"/>
      <sheetName val="F-6(2)"/>
      <sheetName val="F-7"/>
      <sheetName val="F-8"/>
      <sheetName val="F-10"/>
      <sheetName val="A 2 (I)"/>
      <sheetName val="A 3 (I)"/>
      <sheetName val="B 2 (I)"/>
      <sheetName val="B 3 (I)"/>
      <sheetName val="B 15 (I)"/>
      <sheetName val="C 1 (I)"/>
      <sheetName val="C 2 (I)"/>
      <sheetName val="C 3 (I)"/>
      <sheetName val="C 5 (I) "/>
      <sheetName val="D-1 (I)"/>
      <sheetName val="D-2 (I)"/>
      <sheetName val="D 4 (I)"/>
      <sheetName val="E 1 S (I)"/>
      <sheetName val="E-2 (I)"/>
      <sheetName val=" Plant Acc Bal"/>
      <sheetName val=" CIAC Bal &amp; Proj"/>
      <sheetName val="Balance Sheet"/>
      <sheetName val="Income Acc  Alloc "/>
      <sheetName val="Interest Expense Adj"/>
      <sheetName val=" Depreciation Exp"/>
      <sheetName val="Rev Requirements Final"/>
      <sheetName val="Rev Req Interim"/>
      <sheetName val="Computation of Rates Final"/>
      <sheetName val="ADJUSTED MONTHLY FINAL"/>
      <sheetName val="APPENDIX B INC. STAT.ACCT 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Page 1 of 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base"/>
      <sheetName val="Noi"/>
      <sheetName val="Adjs"/>
      <sheetName val="Cap"/>
      <sheetName val="Plnt"/>
      <sheetName val="Ciac"/>
      <sheetName val="UUsum"/>
      <sheetName val="Wca"/>
      <sheetName val="AnnualizedRevs"/>
      <sheetName val="OMexp"/>
      <sheetName val="Toti"/>
      <sheetName val="RevRq"/>
      <sheetName val="RevAlloc"/>
      <sheetName val="RateSch"/>
      <sheetName val="BillDeter"/>
      <sheetName val="Security"/>
      <sheetName val="Agreed Audit Adjs."/>
      <sheetName val="A.F.No 2 Plant Sample"/>
      <sheetName val="A.F. No. 3 Proforma"/>
      <sheetName val="A.F. No. 4  ERC Proforma Adj."/>
      <sheetName val="A.F. No. 5 Proj. Phoenix"/>
      <sheetName val="A.F. No. 8-Acc.Amort. of CIAC "/>
      <sheetName val="A.F. 11 Salaries"/>
      <sheetName val="A.F. No. 14 Rate Case Exp."/>
      <sheetName val="A.F.No. 15-HDQ Samples "/>
      <sheetName val="A.F. No. 16-Deferred Maint."/>
      <sheetName val="A.F. 17 O&amp;M Sample"/>
      <sheetName val="A.F. No. 19-Alloc. of TOTI"/>
      <sheetName val="Bad Debt Exp. Adj."/>
      <sheetName val="Chem.Exp.Adj."/>
      <sheetName val="Fuel Expense"/>
      <sheetName val="Plant-CWIP"/>
      <sheetName val="Relocation Exp."/>
      <sheetName val="Working Capital Adj. "/>
      <sheetName val="Reuse bills"/>
      <sheetName val="Macros"/>
    </sheetNames>
    <sheetDataSet>
      <sheetData sheetId="0">
        <row r="14">
          <cell r="D14" t="str">
            <v>Sanlando Utilities Corporation</v>
          </cell>
        </row>
        <row r="16">
          <cell r="D16" t="str">
            <v>Test Year Ended 12/31/08</v>
          </cell>
        </row>
      </sheetData>
      <sheetData sheetId="1"/>
      <sheetData sheetId="2">
        <row r="12">
          <cell r="I12">
            <v>3089848.466365152</v>
          </cell>
        </row>
      </sheetData>
      <sheetData sheetId="3"/>
      <sheetData sheetId="4"/>
      <sheetData sheetId="5">
        <row r="1">
          <cell r="A1" t="str">
            <v>Sanlando Utilities Corporation</v>
          </cell>
        </row>
      </sheetData>
      <sheetData sheetId="6"/>
      <sheetData sheetId="7"/>
      <sheetData sheetId="8"/>
      <sheetData sheetId="9"/>
      <sheetData sheetId="10">
        <row r="9">
          <cell r="H9">
            <v>390658.74406797998</v>
          </cell>
        </row>
      </sheetData>
      <sheetData sheetId="11">
        <row r="11">
          <cell r="I11">
            <v>199091.68212887936</v>
          </cell>
        </row>
      </sheetData>
      <sheetData sheetId="12"/>
      <sheetData sheetId="13"/>
      <sheetData sheetId="14"/>
      <sheetData sheetId="15">
        <row r="49">
          <cell r="E49">
            <v>217874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 12"/>
      <sheetName val="B 13"/>
      <sheetName val="B 14"/>
      <sheetName val="B 15"/>
      <sheetName val="C INSTRUCT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B 15 (I)"/>
      <sheetName val="A 1 (I)"/>
      <sheetName val="A 2 (I) "/>
      <sheetName val="A 3 (I) "/>
      <sheetName val="B 1 (I) "/>
      <sheetName val="B 2 (I) "/>
      <sheetName val="B 3 (I)"/>
      <sheetName val="C 1 (I)"/>
      <sheetName val="C 2 (W) (I)"/>
      <sheetName val="C 2 (S) (I)"/>
      <sheetName val="C 5 (W) (I)"/>
      <sheetName val="C 5 (S) (I)"/>
      <sheetName val="D 1 (I)"/>
      <sheetName val="D 2 (I)"/>
      <sheetName val="E 1 W (I)"/>
      <sheetName val="E 1 S (I)"/>
      <sheetName val="E 2 W (I)"/>
      <sheetName val="E 2 S (I)"/>
      <sheetName val="Trial Blc"/>
      <sheetName val="P&amp;L Per TB"/>
      <sheetName val="12-31-15 Plant Acc Bal_PerAR"/>
      <sheetName val="12-31-15 Depreciation Exp_PerAR"/>
      <sheetName val="12-31-15 CIAC Bal &amp; Proj_PerAR"/>
      <sheetName val="Other BalSheet Acct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Working Capital_PerAR"/>
      <sheetName val="ADJUSTED MONTHLY FINAL"/>
      <sheetName val="APPENDIX B INC. STAT.ACCT RECON"/>
      <sheetName val="Interest Expense Adj_PerAR"/>
      <sheetName val="C 5 Calculation"/>
      <sheetName val="Property Taxes"/>
      <sheetName val="AR to MFR"/>
      <sheetName val="Rev Requirements Final"/>
      <sheetName val="Rev Requirements Interim"/>
      <sheetName val="Reuse RateBase"/>
      <sheetName val="CommonPlant_PerAR-not used"/>
      <sheetName val="TAX EXPENSE-not used"/>
      <sheetName val="REVENUE REQUIREMENTS"/>
      <sheetName val="PROFORMA YEAR"/>
      <sheetName val="INTERIM COST OF CAPI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Page 1 of 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-3 COA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1"/>
      <sheetName val="B 2"/>
      <sheetName val="B 3"/>
      <sheetName val="B-3 COA"/>
      <sheetName val="B 4"/>
      <sheetName val="B 5"/>
      <sheetName val="B 6"/>
      <sheetName val="B 7"/>
      <sheetName val="B 8"/>
      <sheetName val="B 9"/>
      <sheetName val="B 10"/>
      <sheetName val="B 11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C INSTRUCT"/>
      <sheetName val="B 13"/>
      <sheetName val="B 14"/>
      <sheetName val="B 15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A 1 (I)"/>
      <sheetName val="A 2 (I) "/>
      <sheetName val="A 3 (I) "/>
      <sheetName val="B 1 (I)"/>
      <sheetName val="B 2 (I)"/>
      <sheetName val="B 3 (I)"/>
      <sheetName val="B 15 (I)"/>
      <sheetName val="C 1 (I)"/>
      <sheetName val="C 2 (W) (I)"/>
      <sheetName val="C 2 (S) (I)"/>
      <sheetName val="C 5 (W) (I)"/>
      <sheetName val="C 5 (S) (I)"/>
      <sheetName val="D 1 (I)"/>
      <sheetName val="D 2 (I)"/>
      <sheetName val="E 1 W (I)"/>
      <sheetName val="E 1 S (I)"/>
      <sheetName val="E 2 W (I)"/>
      <sheetName val="E 2 S (I)"/>
      <sheetName val="F 1"/>
      <sheetName val="F 2"/>
      <sheetName val="F 3"/>
      <sheetName val="F 4"/>
      <sheetName val="F 5"/>
      <sheetName val="F 6"/>
      <sheetName val="F 6 (2)"/>
      <sheetName val="F 7"/>
      <sheetName val="F 8"/>
      <sheetName val="F 9"/>
      <sheetName val="F 10"/>
      <sheetName val="AR to MFR"/>
      <sheetName val="PROFORMA ADJUSTMENTS"/>
      <sheetName val="Trial Blc"/>
      <sheetName val="P&amp;L Per TB"/>
      <sheetName val="12-31-15 Plant Acc Bal_PerAR"/>
      <sheetName val="12-31-15 CIAC Bal &amp; Proj_PerAR"/>
      <sheetName val="Other BalSheet Acct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Working Capital_PerAR"/>
      <sheetName val="ADJUSTED MONTHLY FINAL"/>
      <sheetName val="APPENDIX B INC. STAT.ACCT RECON"/>
      <sheetName val="Interest Expense Adj_PerAR"/>
      <sheetName val="AR_F-23"/>
      <sheetName val="C 5 Calculation"/>
      <sheetName val="Property Taxes"/>
      <sheetName val="12-31-15 Depreciation Exp_PerAR"/>
      <sheetName val="Rev Requirements Final"/>
      <sheetName val="Rev Requirements Interim"/>
      <sheetName val="Reuse RateBase"/>
      <sheetName val="CommonPlant_PerAR-not used"/>
      <sheetName val="TAX EXPENSE-not used"/>
      <sheetName val="REVENUE REQUIREMENTS"/>
      <sheetName val="PROFORMA YEAR"/>
      <sheetName val="INTERIM COST OF CAPITAL"/>
      <sheetName val="COA Adjustment to MFRS"/>
      <sheetName val="COA F1-F6"/>
      <sheetName val="COA Revision"/>
      <sheetName val="COA -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C4" t="str">
            <v>Page 1 of 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I13">
            <v>1</v>
          </cell>
          <cell r="J13">
            <v>-149165.1</v>
          </cell>
          <cell r="L13">
            <v>1</v>
          </cell>
          <cell r="M13">
            <v>-9632854</v>
          </cell>
          <cell r="O13">
            <v>4</v>
          </cell>
          <cell r="P13">
            <v>450000</v>
          </cell>
          <cell r="R13">
            <v>4</v>
          </cell>
          <cell r="S13">
            <v>-340495.16</v>
          </cell>
          <cell r="U13">
            <v>2</v>
          </cell>
          <cell r="V13">
            <v>0</v>
          </cell>
          <cell r="X13">
            <v>1</v>
          </cell>
          <cell r="Y13">
            <v>-1412616.3</v>
          </cell>
          <cell r="AA13">
            <v>6</v>
          </cell>
          <cell r="AB13">
            <v>-350</v>
          </cell>
          <cell r="BE13">
            <v>5</v>
          </cell>
          <cell r="BF13">
            <v>24823.043409200007</v>
          </cell>
          <cell r="CF13">
            <v>1</v>
          </cell>
          <cell r="CG13" t="str">
            <v>Y</v>
          </cell>
        </row>
        <row r="14">
          <cell r="C14">
            <v>2</v>
          </cell>
          <cell r="D14">
            <v>6756002.0199999996</v>
          </cell>
          <cell r="F14">
            <v>5</v>
          </cell>
          <cell r="G14">
            <v>0</v>
          </cell>
          <cell r="I14">
            <v>2</v>
          </cell>
          <cell r="J14">
            <v>-4691567.1500000004</v>
          </cell>
          <cell r="L14">
            <v>18</v>
          </cell>
          <cell r="M14">
            <v>27837.56</v>
          </cell>
          <cell r="O14">
            <v>5</v>
          </cell>
          <cell r="P14">
            <v>-450000</v>
          </cell>
          <cell r="R14">
            <v>5</v>
          </cell>
          <cell r="S14">
            <v>-583336.21</v>
          </cell>
          <cell r="U14">
            <v>5</v>
          </cell>
          <cell r="V14">
            <v>3446.76</v>
          </cell>
          <cell r="X14">
            <v>2</v>
          </cell>
          <cell r="Y14">
            <v>-417573</v>
          </cell>
          <cell r="AA14">
            <v>13</v>
          </cell>
          <cell r="AB14">
            <v>-145</v>
          </cell>
          <cell r="BE14">
            <v>6</v>
          </cell>
          <cell r="BF14">
            <v>6108.3140748000005</v>
          </cell>
          <cell r="CF14">
            <v>2</v>
          </cell>
          <cell r="CG14" t="str">
            <v>Y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I15">
            <v>5</v>
          </cell>
          <cell r="J15">
            <v>-538733.71</v>
          </cell>
          <cell r="L15">
            <v>21</v>
          </cell>
          <cell r="M15">
            <v>102722.39</v>
          </cell>
          <cell r="O15">
            <v>23</v>
          </cell>
          <cell r="P15">
            <v>-975</v>
          </cell>
          <cell r="R15">
            <v>6</v>
          </cell>
          <cell r="S15">
            <v>-272780</v>
          </cell>
          <cell r="U15">
            <v>7</v>
          </cell>
          <cell r="V15">
            <v>3101.75</v>
          </cell>
          <cell r="X15">
            <v>4</v>
          </cell>
          <cell r="Y15">
            <v>1405724</v>
          </cell>
          <cell r="AA15">
            <v>24</v>
          </cell>
          <cell r="AB15">
            <v>-312</v>
          </cell>
          <cell r="BE15">
            <v>7</v>
          </cell>
          <cell r="BF15">
            <v>1074.4178665000002</v>
          </cell>
          <cell r="CF15">
            <v>4</v>
          </cell>
          <cell r="CG15" t="str">
            <v>Y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I16">
            <v>6</v>
          </cell>
          <cell r="J16">
            <v>-213683.09</v>
          </cell>
          <cell r="L16">
            <v>25</v>
          </cell>
          <cell r="M16">
            <v>24482</v>
          </cell>
          <cell r="O16">
            <v>28</v>
          </cell>
          <cell r="P16">
            <v>-5475</v>
          </cell>
          <cell r="R16">
            <v>7</v>
          </cell>
          <cell r="S16">
            <v>-1672</v>
          </cell>
          <cell r="U16">
            <v>8</v>
          </cell>
          <cell r="V16">
            <v>3964.03</v>
          </cell>
          <cell r="X16">
            <v>5</v>
          </cell>
          <cell r="Y16">
            <v>-93194</v>
          </cell>
          <cell r="AA16">
            <v>30</v>
          </cell>
          <cell r="AB16">
            <v>-36</v>
          </cell>
          <cell r="BE16">
            <v>8</v>
          </cell>
          <cell r="BF16">
            <v>4739.6431473000011</v>
          </cell>
          <cell r="CF16">
            <v>5</v>
          </cell>
          <cell r="CG16" t="str">
            <v>Y</v>
          </cell>
        </row>
        <row r="17">
          <cell r="C17">
            <v>7</v>
          </cell>
          <cell r="D17">
            <v>149716.32999999999</v>
          </cell>
          <cell r="F17">
            <v>34</v>
          </cell>
          <cell r="G17">
            <v>3168.25</v>
          </cell>
          <cell r="I17">
            <v>7</v>
          </cell>
          <cell r="J17">
            <v>-8889.58</v>
          </cell>
          <cell r="L17">
            <v>27</v>
          </cell>
          <cell r="M17">
            <v>-963620.89</v>
          </cell>
          <cell r="O17">
            <v>36</v>
          </cell>
          <cell r="P17">
            <v>-56796</v>
          </cell>
          <cell r="R17">
            <v>8</v>
          </cell>
          <cell r="S17">
            <v>-3043.45</v>
          </cell>
          <cell r="U17">
            <v>11</v>
          </cell>
          <cell r="V17">
            <v>0</v>
          </cell>
          <cell r="X17">
            <v>6</v>
          </cell>
          <cell r="Y17">
            <v>-147945</v>
          </cell>
          <cell r="AA17">
            <v>32</v>
          </cell>
          <cell r="AB17">
            <v>-280</v>
          </cell>
          <cell r="BE17">
            <v>9</v>
          </cell>
          <cell r="BF17">
            <v>7262.0274267000023</v>
          </cell>
          <cell r="CF17">
            <v>6</v>
          </cell>
          <cell r="CG17" t="str">
            <v>Y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I18">
            <v>8</v>
          </cell>
          <cell r="J18">
            <v>-18446.599999999999</v>
          </cell>
          <cell r="L18">
            <v>34</v>
          </cell>
          <cell r="M18">
            <v>485498.88</v>
          </cell>
          <cell r="O18">
            <v>70</v>
          </cell>
          <cell r="P18">
            <v>2400</v>
          </cell>
          <cell r="R18">
            <v>9</v>
          </cell>
          <cell r="S18">
            <v>-33384.82</v>
          </cell>
          <cell r="U18">
            <v>12</v>
          </cell>
          <cell r="V18">
            <v>8414.3700000000008</v>
          </cell>
          <cell r="X18">
            <v>7</v>
          </cell>
          <cell r="Y18">
            <v>-16011</v>
          </cell>
          <cell r="AA18">
            <v>33</v>
          </cell>
          <cell r="AB18">
            <v>-250</v>
          </cell>
          <cell r="BE18">
            <v>10</v>
          </cell>
          <cell r="BF18">
            <v>0</v>
          </cell>
          <cell r="CF18">
            <v>7</v>
          </cell>
          <cell r="CG18" t="str">
            <v>Y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I19">
            <v>9</v>
          </cell>
          <cell r="J19">
            <v>-52441.39</v>
          </cell>
          <cell r="L19">
            <v>36</v>
          </cell>
          <cell r="M19">
            <v>-117417.65</v>
          </cell>
          <cell r="O19">
            <v>80</v>
          </cell>
          <cell r="P19">
            <v>-34510</v>
          </cell>
          <cell r="R19">
            <v>11</v>
          </cell>
          <cell r="S19">
            <v>-17294.22</v>
          </cell>
          <cell r="U19">
            <v>13</v>
          </cell>
          <cell r="V19">
            <v>2984.25</v>
          </cell>
          <cell r="X19">
            <v>8</v>
          </cell>
          <cell r="Y19">
            <v>-11577</v>
          </cell>
          <cell r="AA19">
            <v>34</v>
          </cell>
          <cell r="AB19">
            <v>-84250</v>
          </cell>
          <cell r="BE19">
            <v>11</v>
          </cell>
          <cell r="BF19">
            <v>2277.1194064000001</v>
          </cell>
          <cell r="CF19">
            <v>8</v>
          </cell>
          <cell r="CG19" t="str">
            <v>Y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I20">
            <v>11</v>
          </cell>
          <cell r="J20">
            <v>-18023.96</v>
          </cell>
          <cell r="L20">
            <v>38</v>
          </cell>
          <cell r="M20">
            <v>-6341801.4500000002</v>
          </cell>
          <cell r="O20">
            <v>89</v>
          </cell>
          <cell r="P20">
            <v>-38400</v>
          </cell>
          <cell r="R20">
            <v>13</v>
          </cell>
          <cell r="S20">
            <v>-1032850.1</v>
          </cell>
          <cell r="U20">
            <v>14</v>
          </cell>
          <cell r="V20">
            <v>0</v>
          </cell>
          <cell r="X20">
            <v>9</v>
          </cell>
          <cell r="Y20">
            <v>-40240</v>
          </cell>
          <cell r="AA20">
            <v>35</v>
          </cell>
          <cell r="AB20">
            <v>-33840.53</v>
          </cell>
          <cell r="BE20">
            <v>12</v>
          </cell>
          <cell r="BF20">
            <v>1040.1696474999999</v>
          </cell>
          <cell r="CF20">
            <v>9</v>
          </cell>
          <cell r="CG20" t="str">
            <v>Y</v>
          </cell>
        </row>
        <row r="21">
          <cell r="C21">
            <v>12</v>
          </cell>
          <cell r="D21">
            <v>291422.34999999998</v>
          </cell>
          <cell r="F21">
            <v>40</v>
          </cell>
          <cell r="G21">
            <v>12530</v>
          </cell>
          <cell r="I21">
            <v>12</v>
          </cell>
          <cell r="J21">
            <v>22146.25</v>
          </cell>
          <cell r="L21">
            <v>40</v>
          </cell>
          <cell r="M21">
            <v>65673.55</v>
          </cell>
          <cell r="O21">
            <v>90</v>
          </cell>
          <cell r="P21">
            <v>-97052</v>
          </cell>
          <cell r="R21">
            <v>14</v>
          </cell>
          <cell r="S21">
            <v>-3091748.55</v>
          </cell>
          <cell r="U21">
            <v>15</v>
          </cell>
          <cell r="V21">
            <v>1175.3</v>
          </cell>
          <cell r="X21">
            <v>11</v>
          </cell>
          <cell r="Y21">
            <v>-9391</v>
          </cell>
          <cell r="AA21">
            <v>36</v>
          </cell>
          <cell r="AB21">
            <v>-193723.6</v>
          </cell>
          <cell r="BE21">
            <v>13</v>
          </cell>
          <cell r="BF21">
            <v>10580.711716199998</v>
          </cell>
          <cell r="CF21">
            <v>11</v>
          </cell>
          <cell r="CG21" t="str">
            <v>Y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I22">
            <v>13</v>
          </cell>
          <cell r="J22">
            <v>-821309.92</v>
          </cell>
          <cell r="L22">
            <v>42</v>
          </cell>
          <cell r="M22">
            <v>40720.080000000002</v>
          </cell>
          <cell r="O22">
            <v>135</v>
          </cell>
          <cell r="P22">
            <v>-658710.19999999995</v>
          </cell>
          <cell r="R22">
            <v>15</v>
          </cell>
          <cell r="S22">
            <v>-32215.34</v>
          </cell>
          <cell r="U22">
            <v>16</v>
          </cell>
          <cell r="V22">
            <v>4276</v>
          </cell>
          <cell r="X22">
            <v>12</v>
          </cell>
          <cell r="Y22">
            <v>-56556</v>
          </cell>
          <cell r="AA22">
            <v>38</v>
          </cell>
          <cell r="AB22">
            <v>-102861.1</v>
          </cell>
          <cell r="BE22">
            <v>14</v>
          </cell>
          <cell r="BF22">
            <v>45948.676116100003</v>
          </cell>
          <cell r="CF22">
            <v>12</v>
          </cell>
          <cell r="CG22" t="str">
            <v>Y</v>
          </cell>
        </row>
        <row r="23">
          <cell r="C23">
            <v>14</v>
          </cell>
          <cell r="D23">
            <v>7411838.9100000001</v>
          </cell>
          <cell r="F23">
            <v>47</v>
          </cell>
          <cell r="G23">
            <v>585306.77</v>
          </cell>
          <cell r="I23">
            <v>14</v>
          </cell>
          <cell r="J23">
            <v>-1853280.79</v>
          </cell>
          <cell r="L23">
            <v>43</v>
          </cell>
          <cell r="M23">
            <v>198411.88</v>
          </cell>
          <cell r="O23">
            <v>160</v>
          </cell>
          <cell r="P23">
            <v>-113080.53</v>
          </cell>
          <cell r="R23">
            <v>16</v>
          </cell>
          <cell r="S23">
            <v>-380488</v>
          </cell>
          <cell r="U23">
            <v>17</v>
          </cell>
          <cell r="V23">
            <v>0</v>
          </cell>
          <cell r="X23">
            <v>13</v>
          </cell>
          <cell r="Y23">
            <v>-90076</v>
          </cell>
          <cell r="AA23">
            <v>40</v>
          </cell>
          <cell r="AB23">
            <v>-42215.58</v>
          </cell>
          <cell r="BE23">
            <v>15</v>
          </cell>
          <cell r="BF23">
            <v>6754.151913900002</v>
          </cell>
          <cell r="CF23">
            <v>13</v>
          </cell>
          <cell r="CG23" t="str">
            <v>Y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I24">
            <v>15</v>
          </cell>
          <cell r="J24">
            <v>-78528.899999999994</v>
          </cell>
          <cell r="L24">
            <v>44</v>
          </cell>
          <cell r="M24">
            <v>-87611.65</v>
          </cell>
          <cell r="R24">
            <v>17</v>
          </cell>
          <cell r="S24">
            <v>-109915.67</v>
          </cell>
          <cell r="U24">
            <v>18</v>
          </cell>
          <cell r="V24">
            <v>3950.24</v>
          </cell>
          <cell r="X24">
            <v>14</v>
          </cell>
          <cell r="Y24">
            <v>-312170</v>
          </cell>
          <cell r="AA24">
            <v>44</v>
          </cell>
          <cell r="AB24">
            <v>-12905</v>
          </cell>
          <cell r="BE24">
            <v>16</v>
          </cell>
          <cell r="BF24">
            <v>35390.350280199993</v>
          </cell>
          <cell r="CF24">
            <v>14</v>
          </cell>
          <cell r="CG24" t="str">
            <v>Y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I25">
            <v>16</v>
          </cell>
          <cell r="J25">
            <v>-623130.59</v>
          </cell>
          <cell r="L25">
            <v>51</v>
          </cell>
          <cell r="M25">
            <v>136624</v>
          </cell>
          <cell r="R25">
            <v>18</v>
          </cell>
          <cell r="S25">
            <v>-321287.40999999997</v>
          </cell>
          <cell r="U25">
            <v>20</v>
          </cell>
          <cell r="V25">
            <v>2395</v>
          </cell>
          <cell r="X25">
            <v>15</v>
          </cell>
          <cell r="Y25">
            <v>-34102</v>
          </cell>
          <cell r="AA25">
            <v>47</v>
          </cell>
          <cell r="AB25">
            <v>-36412.5</v>
          </cell>
          <cell r="BE25">
            <v>17</v>
          </cell>
          <cell r="BF25">
            <v>16165.407129700001</v>
          </cell>
          <cell r="CF25">
            <v>15</v>
          </cell>
          <cell r="CG25" t="str">
            <v>Y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I26">
            <v>17</v>
          </cell>
          <cell r="J26">
            <v>-340533.38</v>
          </cell>
          <cell r="L26">
            <v>52</v>
          </cell>
          <cell r="M26">
            <v>-561576</v>
          </cell>
          <cell r="R26">
            <v>20</v>
          </cell>
          <cell r="S26">
            <v>-20875.810000000001</v>
          </cell>
          <cell r="U26">
            <v>24</v>
          </cell>
          <cell r="V26">
            <v>13373.75</v>
          </cell>
          <cell r="X26">
            <v>16</v>
          </cell>
          <cell r="Y26">
            <v>-81770</v>
          </cell>
          <cell r="AA26">
            <v>53</v>
          </cell>
          <cell r="AB26">
            <v>-6238.44</v>
          </cell>
          <cell r="BE26">
            <v>18</v>
          </cell>
          <cell r="BF26">
            <v>5298.7770282999991</v>
          </cell>
          <cell r="CF26">
            <v>16</v>
          </cell>
          <cell r="CG26" t="str">
            <v>Y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I27">
            <v>18</v>
          </cell>
          <cell r="J27">
            <v>-332223.99</v>
          </cell>
          <cell r="L27">
            <v>53</v>
          </cell>
          <cell r="M27">
            <v>-2798273.96</v>
          </cell>
          <cell r="R27">
            <v>23</v>
          </cell>
          <cell r="S27">
            <v>-20239.14</v>
          </cell>
          <cell r="U27">
            <v>26</v>
          </cell>
          <cell r="V27">
            <v>0</v>
          </cell>
          <cell r="X27">
            <v>17</v>
          </cell>
          <cell r="Y27">
            <v>-30767</v>
          </cell>
          <cell r="AA27">
            <v>57</v>
          </cell>
          <cell r="AB27">
            <v>-47465.43</v>
          </cell>
          <cell r="BE27">
            <v>20</v>
          </cell>
          <cell r="BF27">
            <v>6115.2491770000015</v>
          </cell>
          <cell r="CF27">
            <v>17</v>
          </cell>
          <cell r="CG27" t="str">
            <v>Y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I28">
            <v>20</v>
          </cell>
          <cell r="J28">
            <v>-172583.83</v>
          </cell>
          <cell r="L28">
            <v>55</v>
          </cell>
          <cell r="M28">
            <v>-1601495.92</v>
          </cell>
          <cell r="R28">
            <v>24</v>
          </cell>
          <cell r="S28">
            <v>-474134.68</v>
          </cell>
          <cell r="U28">
            <v>27</v>
          </cell>
          <cell r="V28">
            <v>33094.400000000001</v>
          </cell>
          <cell r="X28">
            <v>18</v>
          </cell>
          <cell r="Y28">
            <v>-35731</v>
          </cell>
          <cell r="AA28">
            <v>60</v>
          </cell>
          <cell r="AB28">
            <v>-1615</v>
          </cell>
          <cell r="BE28">
            <v>21</v>
          </cell>
          <cell r="BF28">
            <v>4122.2344814999997</v>
          </cell>
          <cell r="CF28">
            <v>18</v>
          </cell>
          <cell r="CG28" t="str">
            <v>N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I29">
            <v>21</v>
          </cell>
          <cell r="J29">
            <v>-115696.76</v>
          </cell>
          <cell r="L29">
            <v>56</v>
          </cell>
          <cell r="M29">
            <v>-232530.46</v>
          </cell>
          <cell r="R29">
            <v>25</v>
          </cell>
          <cell r="S29">
            <v>-19067.2</v>
          </cell>
          <cell r="U29">
            <v>28</v>
          </cell>
          <cell r="V29">
            <v>2629.25</v>
          </cell>
          <cell r="X29">
            <v>20</v>
          </cell>
          <cell r="Y29">
            <v>-47458</v>
          </cell>
          <cell r="AA29">
            <v>62</v>
          </cell>
          <cell r="AB29">
            <v>-1524</v>
          </cell>
          <cell r="BE29">
            <v>22</v>
          </cell>
          <cell r="BF29">
            <v>1350.7821603999998</v>
          </cell>
          <cell r="CF29">
            <v>20</v>
          </cell>
          <cell r="CG29" t="str">
            <v>Y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I30">
            <v>22</v>
          </cell>
          <cell r="J30">
            <v>-6767.08</v>
          </cell>
          <cell r="L30">
            <v>61</v>
          </cell>
          <cell r="M30">
            <v>280033.48</v>
          </cell>
          <cell r="R30">
            <v>26</v>
          </cell>
          <cell r="S30">
            <v>-56246.13</v>
          </cell>
          <cell r="U30">
            <v>29</v>
          </cell>
          <cell r="V30">
            <v>1698</v>
          </cell>
          <cell r="X30">
            <v>21</v>
          </cell>
          <cell r="Y30">
            <v>-18874</v>
          </cell>
          <cell r="AA30">
            <v>64</v>
          </cell>
          <cell r="AB30">
            <v>-47743</v>
          </cell>
          <cell r="BE30">
            <v>23</v>
          </cell>
          <cell r="BF30">
            <v>4081.6110252000008</v>
          </cell>
          <cell r="CF30">
            <v>21</v>
          </cell>
          <cell r="CG30" t="str">
            <v>Y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I31">
            <v>23</v>
          </cell>
          <cell r="J31">
            <v>-36069.78</v>
          </cell>
          <cell r="L31">
            <v>70</v>
          </cell>
          <cell r="M31">
            <v>-464265.59</v>
          </cell>
          <cell r="R31">
            <v>27</v>
          </cell>
          <cell r="S31">
            <v>-1842389.92</v>
          </cell>
          <cell r="U31">
            <v>31</v>
          </cell>
          <cell r="V31">
            <v>11394.74</v>
          </cell>
          <cell r="X31">
            <v>22</v>
          </cell>
          <cell r="Y31">
            <v>-17440</v>
          </cell>
          <cell r="AA31">
            <v>65</v>
          </cell>
          <cell r="AB31">
            <v>-35468</v>
          </cell>
          <cell r="BE31">
            <v>24</v>
          </cell>
          <cell r="BF31">
            <v>44815.010341200003</v>
          </cell>
          <cell r="CF31">
            <v>22</v>
          </cell>
          <cell r="CG31" t="str">
            <v>Y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I32">
            <v>24</v>
          </cell>
          <cell r="J32">
            <v>-1005501.67</v>
          </cell>
          <cell r="L32">
            <v>71</v>
          </cell>
          <cell r="M32">
            <v>1220293.1100000001</v>
          </cell>
          <cell r="R32">
            <v>28</v>
          </cell>
          <cell r="S32">
            <v>-209858.6</v>
          </cell>
          <cell r="U32">
            <v>34</v>
          </cell>
          <cell r="V32">
            <v>93182.19</v>
          </cell>
          <cell r="X32">
            <v>23</v>
          </cell>
          <cell r="Y32">
            <v>-18872</v>
          </cell>
          <cell r="AA32">
            <v>66</v>
          </cell>
          <cell r="AB32">
            <v>-50955</v>
          </cell>
          <cell r="BE32">
            <v>25</v>
          </cell>
          <cell r="BF32">
            <v>5164.661117900001</v>
          </cell>
          <cell r="CF32">
            <v>23</v>
          </cell>
          <cell r="CG32" t="str">
            <v>Y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I33">
            <v>25</v>
          </cell>
          <cell r="J33">
            <v>-144440.88</v>
          </cell>
          <cell r="L33">
            <v>73</v>
          </cell>
          <cell r="M33">
            <v>336502.6</v>
          </cell>
          <cell r="R33">
            <v>29</v>
          </cell>
          <cell r="S33">
            <v>-623717.93000000005</v>
          </cell>
          <cell r="U33">
            <v>35</v>
          </cell>
          <cell r="V33">
            <v>76688.53</v>
          </cell>
          <cell r="X33">
            <v>24</v>
          </cell>
          <cell r="Y33">
            <v>-350673</v>
          </cell>
          <cell r="AA33">
            <v>67</v>
          </cell>
          <cell r="AB33">
            <v>-128520</v>
          </cell>
          <cell r="BE33">
            <v>26</v>
          </cell>
          <cell r="BF33">
            <v>9044.5252213000022</v>
          </cell>
          <cell r="CF33">
            <v>24</v>
          </cell>
          <cell r="CG33" t="str">
            <v>Y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I34">
            <v>26</v>
          </cell>
          <cell r="J34">
            <v>-338936.06</v>
          </cell>
          <cell r="L34">
            <v>79</v>
          </cell>
          <cell r="M34">
            <v>284832.56</v>
          </cell>
          <cell r="R34">
            <v>30</v>
          </cell>
          <cell r="S34">
            <v>-109548.74</v>
          </cell>
          <cell r="U34">
            <v>36</v>
          </cell>
          <cell r="V34">
            <v>32834.71</v>
          </cell>
          <cell r="X34">
            <v>25</v>
          </cell>
          <cell r="Y34">
            <v>-38948</v>
          </cell>
          <cell r="AA34">
            <v>68</v>
          </cell>
          <cell r="AB34">
            <v>-30362</v>
          </cell>
          <cell r="BE34">
            <v>27</v>
          </cell>
          <cell r="BF34">
            <v>10698.011668800002</v>
          </cell>
          <cell r="CF34">
            <v>25</v>
          </cell>
          <cell r="CG34" t="str">
            <v>N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I35">
            <v>27</v>
          </cell>
          <cell r="J35">
            <v>-318539.34999999998</v>
          </cell>
          <cell r="L35">
            <v>80</v>
          </cell>
          <cell r="M35">
            <v>-1541397.86</v>
          </cell>
          <cell r="R35">
            <v>34</v>
          </cell>
          <cell r="S35">
            <v>-1756065.79</v>
          </cell>
          <cell r="U35">
            <v>38</v>
          </cell>
          <cell r="V35">
            <v>66039.210000000006</v>
          </cell>
          <cell r="X35">
            <v>26</v>
          </cell>
          <cell r="Y35">
            <v>-144207</v>
          </cell>
          <cell r="AA35">
            <v>69</v>
          </cell>
          <cell r="AB35">
            <v>-31800</v>
          </cell>
          <cell r="BE35">
            <v>28</v>
          </cell>
          <cell r="BF35">
            <v>2454.4645709000006</v>
          </cell>
          <cell r="CF35">
            <v>26</v>
          </cell>
          <cell r="CG35" t="str">
            <v>Y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I36">
            <v>28</v>
          </cell>
          <cell r="J36">
            <v>-141469.26</v>
          </cell>
          <cell r="L36">
            <v>83</v>
          </cell>
          <cell r="M36">
            <v>-235041.22</v>
          </cell>
          <cell r="R36">
            <v>35</v>
          </cell>
          <cell r="S36">
            <v>-2337923.81</v>
          </cell>
          <cell r="U36">
            <v>40</v>
          </cell>
          <cell r="V36">
            <v>0</v>
          </cell>
          <cell r="X36">
            <v>27</v>
          </cell>
          <cell r="Y36">
            <v>-113675</v>
          </cell>
          <cell r="AA36">
            <v>70</v>
          </cell>
          <cell r="AB36">
            <v>-215027.33</v>
          </cell>
          <cell r="BE36">
            <v>29</v>
          </cell>
          <cell r="BF36">
            <v>8762.436387400001</v>
          </cell>
          <cell r="CF36">
            <v>27</v>
          </cell>
          <cell r="CG36" t="str">
            <v>Y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I37">
            <v>29</v>
          </cell>
          <cell r="J37">
            <v>-264593.96999999997</v>
          </cell>
          <cell r="L37">
            <v>86</v>
          </cell>
          <cell r="M37">
            <v>341225.02</v>
          </cell>
          <cell r="R37">
            <v>36</v>
          </cell>
          <cell r="S37">
            <v>-6463721.5499999998</v>
          </cell>
          <cell r="U37">
            <v>41</v>
          </cell>
          <cell r="V37">
            <v>5027.5</v>
          </cell>
          <cell r="X37">
            <v>28</v>
          </cell>
          <cell r="Y37">
            <v>-16878</v>
          </cell>
          <cell r="AA37">
            <v>71</v>
          </cell>
          <cell r="AB37">
            <v>-120856.94</v>
          </cell>
          <cell r="BE37">
            <v>30</v>
          </cell>
          <cell r="BF37">
            <v>7574.9101197999998</v>
          </cell>
          <cell r="CF37">
            <v>28</v>
          </cell>
          <cell r="CG37" t="str">
            <v>Y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I38">
            <v>30</v>
          </cell>
          <cell r="J38">
            <v>-239932.23</v>
          </cell>
          <cell r="L38">
            <v>87</v>
          </cell>
          <cell r="M38">
            <v>-3777502.16</v>
          </cell>
          <cell r="R38">
            <v>38</v>
          </cell>
          <cell r="S38">
            <v>-3040932.78</v>
          </cell>
          <cell r="U38">
            <v>42</v>
          </cell>
          <cell r="V38">
            <v>12829.22</v>
          </cell>
          <cell r="X38">
            <v>29</v>
          </cell>
          <cell r="Y38">
            <v>-21250</v>
          </cell>
          <cell r="AA38">
            <v>72</v>
          </cell>
          <cell r="AB38">
            <v>-13800</v>
          </cell>
          <cell r="BE38">
            <v>32</v>
          </cell>
          <cell r="BF38">
            <v>160.50348879999993</v>
          </cell>
          <cell r="CF38">
            <v>29</v>
          </cell>
          <cell r="CG38" t="str">
            <v>Y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I39">
            <v>31</v>
          </cell>
          <cell r="J39">
            <v>-286864.78000000003</v>
          </cell>
          <cell r="L39">
            <v>90</v>
          </cell>
          <cell r="M39">
            <v>433739.42</v>
          </cell>
          <cell r="R39">
            <v>40</v>
          </cell>
          <cell r="S39">
            <v>-2667782.39</v>
          </cell>
          <cell r="U39">
            <v>43</v>
          </cell>
          <cell r="V39">
            <v>2655.75</v>
          </cell>
          <cell r="X39">
            <v>30</v>
          </cell>
          <cell r="Y39">
            <v>-28960</v>
          </cell>
          <cell r="AA39">
            <v>73</v>
          </cell>
          <cell r="AB39">
            <v>-36730.550000000003</v>
          </cell>
          <cell r="BE39">
            <v>33</v>
          </cell>
          <cell r="BF39">
            <v>895.31728299999975</v>
          </cell>
          <cell r="CF39">
            <v>30</v>
          </cell>
          <cell r="CG39" t="str">
            <v>Y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I40">
            <v>34</v>
          </cell>
          <cell r="J40">
            <v>-524274.72</v>
          </cell>
          <cell r="L40">
            <v>103</v>
          </cell>
          <cell r="M40">
            <v>441303.48</v>
          </cell>
          <cell r="R40">
            <v>41</v>
          </cell>
          <cell r="S40">
            <v>-384013.4</v>
          </cell>
          <cell r="U40">
            <v>44</v>
          </cell>
          <cell r="V40">
            <v>0</v>
          </cell>
          <cell r="X40">
            <v>31</v>
          </cell>
          <cell r="Y40">
            <v>-10408</v>
          </cell>
          <cell r="AA40">
            <v>74</v>
          </cell>
          <cell r="AB40">
            <v>-1200</v>
          </cell>
          <cell r="BE40">
            <v>34</v>
          </cell>
          <cell r="BF40">
            <v>22107.898132900002</v>
          </cell>
          <cell r="CF40">
            <v>31</v>
          </cell>
          <cell r="CG40" t="str">
            <v>Y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I41">
            <v>35</v>
          </cell>
          <cell r="J41">
            <v>-723303.78</v>
          </cell>
          <cell r="L41">
            <v>105</v>
          </cell>
          <cell r="M41">
            <v>958924.18</v>
          </cell>
          <cell r="R41">
            <v>42</v>
          </cell>
          <cell r="S41">
            <v>-328081.02</v>
          </cell>
          <cell r="U41">
            <v>47</v>
          </cell>
          <cell r="V41">
            <v>8730.5</v>
          </cell>
          <cell r="X41">
            <v>34</v>
          </cell>
          <cell r="Y41">
            <v>-269988</v>
          </cell>
          <cell r="AA41">
            <v>75</v>
          </cell>
          <cell r="AB41">
            <v>-35168</v>
          </cell>
          <cell r="BE41">
            <v>35</v>
          </cell>
          <cell r="BF41">
            <v>30831.339511800004</v>
          </cell>
          <cell r="CF41">
            <v>32</v>
          </cell>
          <cell r="CG41" t="str">
            <v>Y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I42">
            <v>36</v>
          </cell>
          <cell r="J42">
            <v>-2067870.39</v>
          </cell>
          <cell r="L42">
            <v>106</v>
          </cell>
          <cell r="M42">
            <v>-263680.64000000001</v>
          </cell>
          <cell r="R42">
            <v>43</v>
          </cell>
          <cell r="S42">
            <v>-597213.81000000006</v>
          </cell>
          <cell r="U42">
            <v>50</v>
          </cell>
          <cell r="V42">
            <v>20901.91</v>
          </cell>
          <cell r="X42">
            <v>35</v>
          </cell>
          <cell r="Y42">
            <v>-521846</v>
          </cell>
          <cell r="AA42">
            <v>77</v>
          </cell>
          <cell r="AB42">
            <v>0</v>
          </cell>
          <cell r="BE42">
            <v>36</v>
          </cell>
          <cell r="BF42">
            <v>50643.837685499981</v>
          </cell>
          <cell r="CF42">
            <v>33</v>
          </cell>
          <cell r="CG42" t="str">
            <v>Y</v>
          </cell>
        </row>
        <row r="43">
          <cell r="C43">
            <v>38</v>
          </cell>
          <cell r="D43">
            <v>22374298.640000001</v>
          </cell>
          <cell r="F43">
            <v>75</v>
          </cell>
          <cell r="G43">
            <v>266142.37</v>
          </cell>
          <cell r="I43">
            <v>38</v>
          </cell>
          <cell r="J43">
            <v>-4805178.1399999997</v>
          </cell>
          <cell r="L43">
            <v>107</v>
          </cell>
          <cell r="M43">
            <v>476560.11</v>
          </cell>
          <cell r="R43">
            <v>44</v>
          </cell>
          <cell r="S43">
            <v>-1217893.01</v>
          </cell>
          <cell r="U43">
            <v>51</v>
          </cell>
          <cell r="V43">
            <v>24597.439999999999</v>
          </cell>
          <cell r="X43">
            <v>36</v>
          </cell>
          <cell r="Y43">
            <v>-869454</v>
          </cell>
          <cell r="AA43">
            <v>79</v>
          </cell>
          <cell r="AB43">
            <v>-59355</v>
          </cell>
          <cell r="BE43">
            <v>38</v>
          </cell>
          <cell r="BF43">
            <v>41384.864358200015</v>
          </cell>
          <cell r="CF43">
            <v>34</v>
          </cell>
          <cell r="CG43" t="str">
            <v>N</v>
          </cell>
        </row>
        <row r="44">
          <cell r="C44">
            <v>40</v>
          </cell>
          <cell r="D44">
            <v>6854342.9100000001</v>
          </cell>
          <cell r="F44">
            <v>79</v>
          </cell>
          <cell r="G44">
            <v>312.5</v>
          </cell>
          <cell r="I44">
            <v>40</v>
          </cell>
          <cell r="J44">
            <v>-1182417.1299999999</v>
          </cell>
          <cell r="L44">
            <v>108</v>
          </cell>
          <cell r="M44">
            <v>465759</v>
          </cell>
          <cell r="R44">
            <v>47</v>
          </cell>
          <cell r="S44">
            <v>-16854127.93</v>
          </cell>
          <cell r="U44">
            <v>52</v>
          </cell>
          <cell r="V44">
            <v>1055.5</v>
          </cell>
          <cell r="X44">
            <v>38</v>
          </cell>
          <cell r="Y44">
            <v>-818893</v>
          </cell>
          <cell r="AA44">
            <v>80</v>
          </cell>
          <cell r="AB44">
            <v>-451397.88</v>
          </cell>
          <cell r="BE44">
            <v>40</v>
          </cell>
          <cell r="BF44">
            <v>10270.235442000001</v>
          </cell>
          <cell r="CF44">
            <v>35</v>
          </cell>
          <cell r="CG44" t="str">
            <v>Y</v>
          </cell>
        </row>
        <row r="45">
          <cell r="C45">
            <v>41</v>
          </cell>
          <cell r="D45">
            <v>1308825.4099999999</v>
          </cell>
          <cell r="F45">
            <v>80</v>
          </cell>
          <cell r="G45">
            <v>1076879.6599999999</v>
          </cell>
          <cell r="I45">
            <v>41</v>
          </cell>
          <cell r="J45">
            <v>-225019.62</v>
          </cell>
          <cell r="L45">
            <v>120</v>
          </cell>
          <cell r="M45">
            <v>883155.33</v>
          </cell>
          <cell r="R45">
            <v>50</v>
          </cell>
          <cell r="S45">
            <v>-70077.86</v>
          </cell>
          <cell r="U45">
            <v>53</v>
          </cell>
          <cell r="V45">
            <v>53197.79</v>
          </cell>
          <cell r="X45">
            <v>40</v>
          </cell>
          <cell r="Y45">
            <v>-502348</v>
          </cell>
          <cell r="AA45">
            <v>81</v>
          </cell>
          <cell r="AB45">
            <v>-600</v>
          </cell>
          <cell r="BE45">
            <v>41</v>
          </cell>
          <cell r="BF45">
            <v>1371.1207386999999</v>
          </cell>
          <cell r="CF45">
            <v>36</v>
          </cell>
          <cell r="CG45" t="str">
            <v>Y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I46">
            <v>42</v>
          </cell>
          <cell r="J46">
            <v>-405081.52</v>
          </cell>
          <cell r="L46">
            <v>121</v>
          </cell>
          <cell r="M46">
            <v>4106.7</v>
          </cell>
          <cell r="R46">
            <v>51</v>
          </cell>
          <cell r="S46">
            <v>-218902.12</v>
          </cell>
          <cell r="U46">
            <v>55</v>
          </cell>
          <cell r="V46">
            <v>0</v>
          </cell>
          <cell r="X46">
            <v>41</v>
          </cell>
          <cell r="Y46">
            <v>-104020</v>
          </cell>
          <cell r="AA46">
            <v>83</v>
          </cell>
          <cell r="AB46">
            <v>-42845</v>
          </cell>
          <cell r="BE46">
            <v>42</v>
          </cell>
          <cell r="BF46">
            <v>5406.1091174999983</v>
          </cell>
          <cell r="CF46">
            <v>38</v>
          </cell>
          <cell r="CG46" t="str">
            <v>Y</v>
          </cell>
        </row>
        <row r="47">
          <cell r="C47">
            <v>43</v>
          </cell>
          <cell r="D47">
            <v>2207031.3199999998</v>
          </cell>
          <cell r="F47">
            <v>86</v>
          </cell>
          <cell r="G47">
            <v>282956.40000000002</v>
          </cell>
          <cell r="I47">
            <v>43</v>
          </cell>
          <cell r="J47">
            <v>-869173.47</v>
          </cell>
          <cell r="L47">
            <v>123</v>
          </cell>
          <cell r="M47">
            <v>45333.52</v>
          </cell>
          <cell r="R47">
            <v>52</v>
          </cell>
          <cell r="S47">
            <v>-1658405.65</v>
          </cell>
          <cell r="U47">
            <v>56</v>
          </cell>
          <cell r="V47">
            <v>12769.75</v>
          </cell>
          <cell r="X47">
            <v>42</v>
          </cell>
          <cell r="Y47">
            <v>-78231</v>
          </cell>
          <cell r="AA47">
            <v>86</v>
          </cell>
          <cell r="AB47">
            <v>-5725</v>
          </cell>
          <cell r="BE47">
            <v>43</v>
          </cell>
          <cell r="BF47">
            <v>8572.7909542999987</v>
          </cell>
          <cell r="CF47">
            <v>40</v>
          </cell>
          <cell r="CG47" t="str">
            <v>Y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I48">
            <v>44</v>
          </cell>
          <cell r="J48">
            <v>-1447080.49</v>
          </cell>
          <cell r="L48">
            <v>133</v>
          </cell>
          <cell r="M48">
            <v>-1300309.8600000001</v>
          </cell>
          <cell r="R48">
            <v>55</v>
          </cell>
          <cell r="S48">
            <v>-13016904.640000001</v>
          </cell>
          <cell r="U48">
            <v>57</v>
          </cell>
          <cell r="V48">
            <v>253545.27</v>
          </cell>
          <cell r="X48">
            <v>43</v>
          </cell>
          <cell r="Y48">
            <v>-179342</v>
          </cell>
          <cell r="AA48">
            <v>87</v>
          </cell>
          <cell r="AB48">
            <v>-350</v>
          </cell>
          <cell r="BE48">
            <v>44</v>
          </cell>
          <cell r="BF48">
            <v>7985.5789596999994</v>
          </cell>
          <cell r="CF48">
            <v>41</v>
          </cell>
          <cell r="CG48" t="str">
            <v>Y</v>
          </cell>
        </row>
        <row r="49">
          <cell r="C49">
            <v>47</v>
          </cell>
          <cell r="D49">
            <v>23902484.170000002</v>
          </cell>
          <cell r="F49">
            <v>88</v>
          </cell>
          <cell r="G49">
            <v>255.25</v>
          </cell>
          <cell r="I49">
            <v>47</v>
          </cell>
          <cell r="J49">
            <v>-1720999.26</v>
          </cell>
          <cell r="L49">
            <v>140</v>
          </cell>
          <cell r="M49">
            <v>524032.2</v>
          </cell>
          <cell r="R49">
            <v>56</v>
          </cell>
          <cell r="S49">
            <v>-860113.12</v>
          </cell>
          <cell r="U49">
            <v>58</v>
          </cell>
          <cell r="V49">
            <v>6050.5</v>
          </cell>
          <cell r="X49">
            <v>44</v>
          </cell>
          <cell r="Y49">
            <v>-314366</v>
          </cell>
          <cell r="AA49">
            <v>89</v>
          </cell>
          <cell r="AB49">
            <v>-270975.21000000002</v>
          </cell>
          <cell r="BE49">
            <v>47</v>
          </cell>
          <cell r="BF49">
            <v>21997.196783200012</v>
          </cell>
          <cell r="CF49">
            <v>42</v>
          </cell>
          <cell r="CG49" t="str">
            <v>N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I50">
            <v>50</v>
          </cell>
          <cell r="J50">
            <v>-377677.53</v>
          </cell>
          <cell r="L50">
            <v>150</v>
          </cell>
          <cell r="M50">
            <v>162244.29999999999</v>
          </cell>
          <cell r="R50">
            <v>57</v>
          </cell>
          <cell r="S50">
            <v>-369385.7</v>
          </cell>
          <cell r="U50">
            <v>60</v>
          </cell>
          <cell r="V50">
            <v>173411.66</v>
          </cell>
          <cell r="X50">
            <v>47</v>
          </cell>
          <cell r="Y50">
            <v>-461936</v>
          </cell>
          <cell r="AA50">
            <v>90</v>
          </cell>
          <cell r="AB50">
            <v>-84690</v>
          </cell>
          <cell r="BE50">
            <v>50</v>
          </cell>
          <cell r="BF50">
            <v>5997.1502156999986</v>
          </cell>
          <cell r="CF50">
            <v>43</v>
          </cell>
          <cell r="CG50" t="str">
            <v>N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I51">
            <v>51</v>
          </cell>
          <cell r="J51">
            <v>-401003.12</v>
          </cell>
          <cell r="L51">
            <v>151</v>
          </cell>
          <cell r="M51">
            <v>1209503.26</v>
          </cell>
          <cell r="R51">
            <v>58</v>
          </cell>
          <cell r="S51">
            <v>-103730.28</v>
          </cell>
          <cell r="U51">
            <v>61</v>
          </cell>
          <cell r="V51">
            <v>74441.67</v>
          </cell>
          <cell r="X51">
            <v>50</v>
          </cell>
          <cell r="Y51">
            <v>-68215</v>
          </cell>
          <cell r="AA51">
            <v>91</v>
          </cell>
          <cell r="AB51">
            <v>-16325</v>
          </cell>
          <cell r="BE51">
            <v>51</v>
          </cell>
          <cell r="BF51">
            <v>3767.6126438999981</v>
          </cell>
          <cell r="CF51">
            <v>44</v>
          </cell>
          <cell r="CG51" t="str">
            <v>Y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I52">
            <v>52</v>
          </cell>
          <cell r="J52">
            <v>-1576284.55</v>
          </cell>
          <cell r="L52">
            <v>160</v>
          </cell>
          <cell r="M52">
            <v>-172043.12</v>
          </cell>
          <cell r="R52">
            <v>60</v>
          </cell>
          <cell r="S52">
            <v>-4703721.47</v>
          </cell>
          <cell r="U52">
            <v>62</v>
          </cell>
          <cell r="V52">
            <v>150</v>
          </cell>
          <cell r="X52">
            <v>51</v>
          </cell>
          <cell r="Y52">
            <v>-98179</v>
          </cell>
          <cell r="AA52">
            <v>92</v>
          </cell>
          <cell r="AB52">
            <v>-45</v>
          </cell>
          <cell r="BE52">
            <v>52</v>
          </cell>
          <cell r="BF52">
            <v>7379.2947365000009</v>
          </cell>
          <cell r="CF52">
            <v>47</v>
          </cell>
          <cell r="CG52" t="str">
            <v>Y</v>
          </cell>
        </row>
        <row r="53">
          <cell r="C53">
            <v>53</v>
          </cell>
          <cell r="D53">
            <v>8530989.9800000004</v>
          </cell>
          <cell r="F53">
            <v>93</v>
          </cell>
          <cell r="G53">
            <v>0</v>
          </cell>
          <cell r="I53">
            <v>53</v>
          </cell>
          <cell r="J53">
            <v>-2285484.8199999998</v>
          </cell>
          <cell r="L53">
            <v>165</v>
          </cell>
          <cell r="M53">
            <v>1017337.28</v>
          </cell>
          <cell r="R53">
            <v>61</v>
          </cell>
          <cell r="S53">
            <v>-638289.77</v>
          </cell>
          <cell r="U53">
            <v>64</v>
          </cell>
          <cell r="V53">
            <v>117707.89</v>
          </cell>
          <cell r="X53">
            <v>52</v>
          </cell>
          <cell r="Y53">
            <v>-113062</v>
          </cell>
          <cell r="AA53">
            <v>101</v>
          </cell>
          <cell r="AB53">
            <v>-125339.11</v>
          </cell>
          <cell r="BE53">
            <v>53</v>
          </cell>
          <cell r="BF53">
            <v>16655.742690500003</v>
          </cell>
          <cell r="CF53">
            <v>50</v>
          </cell>
          <cell r="CG53" t="str">
            <v>Y</v>
          </cell>
        </row>
        <row r="54">
          <cell r="C54">
            <v>55</v>
          </cell>
          <cell r="D54">
            <v>21289444.280000001</v>
          </cell>
          <cell r="F54">
            <v>101</v>
          </cell>
          <cell r="G54">
            <v>388441.11</v>
          </cell>
          <cell r="I54">
            <v>55</v>
          </cell>
          <cell r="J54">
            <v>-2861271.17</v>
          </cell>
          <cell r="R54">
            <v>62</v>
          </cell>
          <cell r="S54">
            <v>-96434.69</v>
          </cell>
          <cell r="U54">
            <v>65</v>
          </cell>
          <cell r="V54">
            <v>0</v>
          </cell>
          <cell r="X54">
            <v>53</v>
          </cell>
          <cell r="Y54">
            <v>-293613</v>
          </cell>
          <cell r="AA54">
            <v>103</v>
          </cell>
          <cell r="AB54">
            <v>-16500</v>
          </cell>
          <cell r="BE54">
            <v>55</v>
          </cell>
          <cell r="BF54">
            <v>41382.913161699995</v>
          </cell>
          <cell r="CF54">
            <v>51</v>
          </cell>
          <cell r="CG54" t="str">
            <v>N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I55">
            <v>56</v>
          </cell>
          <cell r="J55">
            <v>-589573.04</v>
          </cell>
          <cell r="R55">
            <v>64</v>
          </cell>
          <cell r="S55">
            <v>-145201.68</v>
          </cell>
          <cell r="U55">
            <v>66</v>
          </cell>
          <cell r="V55">
            <v>29246.61</v>
          </cell>
          <cell r="X55">
            <v>55</v>
          </cell>
          <cell r="Y55">
            <v>185917</v>
          </cell>
          <cell r="AA55">
            <v>104</v>
          </cell>
          <cell r="AB55">
            <v>-11424</v>
          </cell>
          <cell r="BE55">
            <v>56</v>
          </cell>
          <cell r="BF55">
            <v>2453.5620121999991</v>
          </cell>
          <cell r="CF55">
            <v>52</v>
          </cell>
          <cell r="CG55" t="str">
            <v>Y</v>
          </cell>
        </row>
        <row r="56">
          <cell r="C56">
            <v>57</v>
          </cell>
          <cell r="D56">
            <v>2169497.9700000002</v>
          </cell>
          <cell r="F56">
            <v>104</v>
          </cell>
          <cell r="G56">
            <v>0</v>
          </cell>
          <cell r="I56">
            <v>57</v>
          </cell>
          <cell r="J56">
            <v>-747885.22</v>
          </cell>
          <cell r="R56">
            <v>65</v>
          </cell>
          <cell r="S56">
            <v>-78140.649999999994</v>
          </cell>
          <cell r="U56">
            <v>67</v>
          </cell>
          <cell r="V56">
            <v>176495.72</v>
          </cell>
          <cell r="X56">
            <v>56</v>
          </cell>
          <cell r="Y56">
            <v>-48066</v>
          </cell>
          <cell r="AA56">
            <v>105</v>
          </cell>
          <cell r="AB56">
            <v>-41255</v>
          </cell>
          <cell r="BE56">
            <v>57</v>
          </cell>
          <cell r="BF56">
            <v>6736.9271866999961</v>
          </cell>
          <cell r="CF56">
            <v>53</v>
          </cell>
          <cell r="CG56" t="str">
            <v>Y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I57">
            <v>58</v>
          </cell>
          <cell r="J57">
            <v>-136550.89000000001</v>
          </cell>
          <cell r="R57">
            <v>66</v>
          </cell>
          <cell r="S57">
            <v>-1816888.82</v>
          </cell>
          <cell r="U57">
            <v>68</v>
          </cell>
          <cell r="V57">
            <v>56508.37</v>
          </cell>
          <cell r="X57">
            <v>57</v>
          </cell>
          <cell r="Y57">
            <v>-250693</v>
          </cell>
          <cell r="AA57">
            <v>107</v>
          </cell>
          <cell r="AB57">
            <v>-10706</v>
          </cell>
          <cell r="BE57">
            <v>60</v>
          </cell>
          <cell r="BF57">
            <v>42501.437761800007</v>
          </cell>
          <cell r="CF57">
            <v>55</v>
          </cell>
          <cell r="CG57" t="str">
            <v>Y</v>
          </cell>
        </row>
        <row r="58">
          <cell r="C58">
            <v>60</v>
          </cell>
          <cell r="D58">
            <v>16476701.039999999</v>
          </cell>
          <cell r="F58">
            <v>106</v>
          </cell>
          <cell r="G58">
            <v>109930.87</v>
          </cell>
          <cell r="I58">
            <v>60</v>
          </cell>
          <cell r="J58">
            <v>-3634428.02</v>
          </cell>
          <cell r="R58">
            <v>67</v>
          </cell>
          <cell r="S58">
            <v>-9859876.0299999993</v>
          </cell>
          <cell r="U58">
            <v>69</v>
          </cell>
          <cell r="V58">
            <v>40434.93</v>
          </cell>
          <cell r="X58">
            <v>58</v>
          </cell>
          <cell r="Y58">
            <v>-85254</v>
          </cell>
          <cell r="AA58">
            <v>109</v>
          </cell>
          <cell r="AB58">
            <v>-8534</v>
          </cell>
          <cell r="BE58">
            <v>61</v>
          </cell>
          <cell r="BF58">
            <v>5610.7077346999995</v>
          </cell>
          <cell r="CF58">
            <v>56</v>
          </cell>
          <cell r="CG58" t="str">
            <v>Y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I59">
            <v>61</v>
          </cell>
          <cell r="J59">
            <v>-1911967.45</v>
          </cell>
          <cell r="R59">
            <v>68</v>
          </cell>
          <cell r="S59">
            <v>-689127.77</v>
          </cell>
          <cell r="U59">
            <v>70</v>
          </cell>
          <cell r="V59">
            <v>353530.4</v>
          </cell>
          <cell r="X59">
            <v>60</v>
          </cell>
          <cell r="Y59">
            <v>-804889</v>
          </cell>
          <cell r="AA59">
            <v>120</v>
          </cell>
          <cell r="AB59">
            <v>-4742.5</v>
          </cell>
          <cell r="BE59">
            <v>62</v>
          </cell>
          <cell r="BF59">
            <v>1807.3653587999995</v>
          </cell>
          <cell r="CF59">
            <v>57</v>
          </cell>
          <cell r="CG59" t="str">
            <v>Y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I60">
            <v>62</v>
          </cell>
          <cell r="J60">
            <v>-440381.76</v>
          </cell>
          <cell r="R60">
            <v>69</v>
          </cell>
          <cell r="S60">
            <v>-3846987.72</v>
          </cell>
          <cell r="U60">
            <v>71</v>
          </cell>
          <cell r="V60">
            <v>236274.88</v>
          </cell>
          <cell r="X60">
            <v>61</v>
          </cell>
          <cell r="Y60">
            <v>-87493</v>
          </cell>
          <cell r="AA60">
            <v>121</v>
          </cell>
          <cell r="AB60">
            <v>-1425</v>
          </cell>
          <cell r="BE60">
            <v>64</v>
          </cell>
          <cell r="BF60">
            <v>6913.0273951000017</v>
          </cell>
          <cell r="CF60">
            <v>58</v>
          </cell>
          <cell r="CG60" t="str">
            <v>Y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I61">
            <v>64</v>
          </cell>
          <cell r="J61">
            <v>-2025911.26</v>
          </cell>
          <cell r="R61">
            <v>70</v>
          </cell>
          <cell r="S61">
            <v>-15157623.33</v>
          </cell>
          <cell r="U61">
            <v>72</v>
          </cell>
          <cell r="V61">
            <v>31885.51</v>
          </cell>
          <cell r="X61">
            <v>62</v>
          </cell>
          <cell r="Y61">
            <v>-20502</v>
          </cell>
          <cell r="AA61">
            <v>122</v>
          </cell>
          <cell r="AB61">
            <v>-24100</v>
          </cell>
          <cell r="BE61">
            <v>65</v>
          </cell>
          <cell r="BF61">
            <v>13446.453393099997</v>
          </cell>
          <cell r="CF61">
            <v>60</v>
          </cell>
          <cell r="CG61" t="str">
            <v>Y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I62">
            <v>65</v>
          </cell>
          <cell r="J62">
            <v>-245734.2</v>
          </cell>
          <cell r="R62">
            <v>71</v>
          </cell>
          <cell r="S62">
            <v>-36562.44</v>
          </cell>
          <cell r="U62">
            <v>73</v>
          </cell>
          <cell r="V62">
            <v>65779.62</v>
          </cell>
          <cell r="X62">
            <v>64</v>
          </cell>
          <cell r="Y62">
            <v>-228794</v>
          </cell>
          <cell r="AA62">
            <v>123</v>
          </cell>
          <cell r="AB62">
            <v>-550</v>
          </cell>
          <cell r="BE62">
            <v>66</v>
          </cell>
          <cell r="BF62">
            <v>14386.646283100003</v>
          </cell>
          <cell r="CF62">
            <v>61</v>
          </cell>
          <cell r="CG62" t="str">
            <v>N</v>
          </cell>
        </row>
        <row r="63">
          <cell r="C63">
            <v>66</v>
          </cell>
          <cell r="D63">
            <v>6542895.0700000003</v>
          </cell>
          <cell r="F63">
            <v>122</v>
          </cell>
          <cell r="G63">
            <v>210.25</v>
          </cell>
          <cell r="I63">
            <v>66</v>
          </cell>
          <cell r="J63">
            <v>-2020524.76</v>
          </cell>
          <cell r="R63">
            <v>72</v>
          </cell>
          <cell r="S63">
            <v>-769694.03</v>
          </cell>
          <cell r="U63">
            <v>74</v>
          </cell>
          <cell r="V63">
            <v>1648</v>
          </cell>
          <cell r="X63">
            <v>65</v>
          </cell>
          <cell r="Y63">
            <v>-186146</v>
          </cell>
          <cell r="AA63">
            <v>133</v>
          </cell>
          <cell r="AB63">
            <v>-3950</v>
          </cell>
          <cell r="BE63">
            <v>67</v>
          </cell>
          <cell r="BF63">
            <v>53238.977536699997</v>
          </cell>
          <cell r="CF63">
            <v>62</v>
          </cell>
          <cell r="CG63" t="str">
            <v>Y</v>
          </cell>
        </row>
        <row r="64">
          <cell r="C64">
            <v>67</v>
          </cell>
          <cell r="D64">
            <v>22426270.309999999</v>
          </cell>
          <cell r="F64">
            <v>123</v>
          </cell>
          <cell r="G64">
            <v>22072</v>
          </cell>
          <cell r="I64">
            <v>67</v>
          </cell>
          <cell r="J64">
            <v>-6106309.0300000003</v>
          </cell>
          <cell r="R64">
            <v>73</v>
          </cell>
          <cell r="S64">
            <v>-1268311.53</v>
          </cell>
          <cell r="U64">
            <v>75</v>
          </cell>
          <cell r="V64">
            <v>33226.559999999998</v>
          </cell>
          <cell r="X64">
            <v>66</v>
          </cell>
          <cell r="Y64">
            <v>-342456</v>
          </cell>
          <cell r="AA64">
            <v>135</v>
          </cell>
          <cell r="AB64">
            <v>-298078.84000000003</v>
          </cell>
          <cell r="BE64">
            <v>68</v>
          </cell>
          <cell r="BF64">
            <v>13272.657975799995</v>
          </cell>
          <cell r="CF64">
            <v>64</v>
          </cell>
          <cell r="CG64" t="str">
            <v>Y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I65">
            <v>68</v>
          </cell>
          <cell r="J65">
            <v>-1616352.38</v>
          </cell>
          <cell r="R65">
            <v>74</v>
          </cell>
          <cell r="S65">
            <v>-100281.8</v>
          </cell>
          <cell r="U65">
            <v>79</v>
          </cell>
          <cell r="V65">
            <v>0</v>
          </cell>
          <cell r="X65">
            <v>67</v>
          </cell>
          <cell r="Y65">
            <v>766</v>
          </cell>
          <cell r="AA65">
            <v>140</v>
          </cell>
          <cell r="AB65">
            <v>-30779.85</v>
          </cell>
          <cell r="BE65">
            <v>69</v>
          </cell>
          <cell r="BF65">
            <v>15384.653113999997</v>
          </cell>
          <cell r="CF65">
            <v>65</v>
          </cell>
          <cell r="CG65" t="str">
            <v>Y</v>
          </cell>
        </row>
        <row r="66">
          <cell r="C66">
            <v>69</v>
          </cell>
          <cell r="D66">
            <v>10712588.039999999</v>
          </cell>
          <cell r="F66">
            <v>135</v>
          </cell>
          <cell r="G66">
            <v>154335.32</v>
          </cell>
          <cell r="I66">
            <v>69</v>
          </cell>
          <cell r="J66">
            <v>-4686497.8499999996</v>
          </cell>
          <cell r="R66">
            <v>75</v>
          </cell>
          <cell r="S66">
            <v>-2596111.9700000002</v>
          </cell>
          <cell r="U66">
            <v>80</v>
          </cell>
          <cell r="V66">
            <v>922879.56</v>
          </cell>
          <cell r="X66">
            <v>68</v>
          </cell>
          <cell r="Y66">
            <v>-271575</v>
          </cell>
          <cell r="AA66">
            <v>151</v>
          </cell>
          <cell r="AB66">
            <v>-21074.25</v>
          </cell>
          <cell r="BE66">
            <v>70</v>
          </cell>
          <cell r="BF66">
            <v>101945.3959799</v>
          </cell>
          <cell r="CF66">
            <v>66</v>
          </cell>
          <cell r="CG66" t="str">
            <v>Y</v>
          </cell>
        </row>
        <row r="67">
          <cell r="C67">
            <v>70</v>
          </cell>
          <cell r="D67">
            <v>39970342.579999998</v>
          </cell>
          <cell r="F67">
            <v>140</v>
          </cell>
          <cell r="G67">
            <v>4721115.71</v>
          </cell>
          <cell r="I67">
            <v>70</v>
          </cell>
          <cell r="J67">
            <v>-5323401.34</v>
          </cell>
          <cell r="R67">
            <v>77</v>
          </cell>
          <cell r="S67">
            <v>0</v>
          </cell>
          <cell r="U67">
            <v>81</v>
          </cell>
          <cell r="V67">
            <v>11436</v>
          </cell>
          <cell r="X67">
            <v>69</v>
          </cell>
          <cell r="Y67">
            <v>229531</v>
          </cell>
          <cell r="AA67">
            <v>160</v>
          </cell>
          <cell r="AB67">
            <v>-118949.1</v>
          </cell>
          <cell r="BE67">
            <v>71</v>
          </cell>
          <cell r="BF67">
            <v>49876.842957700035</v>
          </cell>
          <cell r="CF67">
            <v>67</v>
          </cell>
          <cell r="CG67" t="str">
            <v>Y</v>
          </cell>
        </row>
        <row r="68">
          <cell r="C68">
            <v>71</v>
          </cell>
          <cell r="D68">
            <v>9609705.4900000002</v>
          </cell>
          <cell r="F68">
            <v>151</v>
          </cell>
          <cell r="G68">
            <v>0</v>
          </cell>
          <cell r="I68">
            <v>71</v>
          </cell>
          <cell r="J68">
            <v>-1583103.82</v>
          </cell>
          <cell r="R68">
            <v>79</v>
          </cell>
          <cell r="S68">
            <v>-6777533.75</v>
          </cell>
          <cell r="U68">
            <v>83</v>
          </cell>
          <cell r="V68">
            <v>72005.990000000005</v>
          </cell>
          <cell r="X68">
            <v>70</v>
          </cell>
          <cell r="Y68">
            <v>-1798289</v>
          </cell>
          <cell r="AA68">
            <v>165</v>
          </cell>
          <cell r="AB68">
            <v>-21500</v>
          </cell>
          <cell r="BE68">
            <v>72</v>
          </cell>
          <cell r="BF68">
            <v>11342.433411999995</v>
          </cell>
          <cell r="CF68">
            <v>68</v>
          </cell>
          <cell r="CG68" t="str">
            <v>Y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I69">
            <v>72</v>
          </cell>
          <cell r="J69">
            <v>-1280756.05</v>
          </cell>
          <cell r="R69">
            <v>80</v>
          </cell>
          <cell r="S69">
            <v>-33046498.280000001</v>
          </cell>
          <cell r="U69">
            <v>85</v>
          </cell>
          <cell r="V69">
            <v>0</v>
          </cell>
          <cell r="X69">
            <v>71</v>
          </cell>
          <cell r="Y69">
            <v>-530116</v>
          </cell>
          <cell r="BE69">
            <v>73</v>
          </cell>
          <cell r="BF69">
            <v>14301.041122599996</v>
          </cell>
          <cell r="CF69">
            <v>69</v>
          </cell>
          <cell r="CG69" t="str">
            <v>Y</v>
          </cell>
        </row>
        <row r="70">
          <cell r="C70">
            <v>73</v>
          </cell>
          <cell r="D70">
            <v>6191525.9500000002</v>
          </cell>
          <cell r="F70">
            <v>165</v>
          </cell>
          <cell r="G70">
            <v>0</v>
          </cell>
          <cell r="I70">
            <v>73</v>
          </cell>
          <cell r="J70">
            <v>-2935368.34</v>
          </cell>
          <cell r="R70">
            <v>81</v>
          </cell>
          <cell r="S70">
            <v>-47497.59</v>
          </cell>
          <cell r="U70">
            <v>86</v>
          </cell>
          <cell r="V70">
            <v>3428.44</v>
          </cell>
          <cell r="X70">
            <v>72</v>
          </cell>
          <cell r="Y70">
            <v>-30698</v>
          </cell>
          <cell r="BE70">
            <v>74</v>
          </cell>
          <cell r="BF70">
            <v>1138.7309018999995</v>
          </cell>
          <cell r="CF70">
            <v>70</v>
          </cell>
          <cell r="CG70" t="str">
            <v>Y</v>
          </cell>
        </row>
        <row r="71">
          <cell r="C71">
            <v>74</v>
          </cell>
          <cell r="D71">
            <v>307832.58</v>
          </cell>
          <cell r="I71">
            <v>74</v>
          </cell>
          <cell r="J71">
            <v>-27787.43</v>
          </cell>
          <cell r="R71">
            <v>83</v>
          </cell>
          <cell r="S71">
            <v>-10265035.779999999</v>
          </cell>
          <cell r="U71">
            <v>87</v>
          </cell>
          <cell r="V71">
            <v>60249.8</v>
          </cell>
          <cell r="X71">
            <v>73</v>
          </cell>
          <cell r="Y71">
            <v>-154709</v>
          </cell>
          <cell r="BE71">
            <v>75</v>
          </cell>
          <cell r="BF71">
            <v>12115.671968600003</v>
          </cell>
          <cell r="CF71">
            <v>71</v>
          </cell>
          <cell r="CG71" t="str">
            <v>N</v>
          </cell>
        </row>
        <row r="72">
          <cell r="C72">
            <v>75</v>
          </cell>
          <cell r="D72">
            <v>5431410.4900000002</v>
          </cell>
          <cell r="I72">
            <v>75</v>
          </cell>
          <cell r="J72">
            <v>-599780.57999999996</v>
          </cell>
          <cell r="R72">
            <v>85</v>
          </cell>
          <cell r="S72">
            <v>-50894.94</v>
          </cell>
          <cell r="U72">
            <v>88</v>
          </cell>
          <cell r="V72">
            <v>72969.119999999995</v>
          </cell>
          <cell r="X72">
            <v>74</v>
          </cell>
          <cell r="Y72">
            <v>-42757</v>
          </cell>
          <cell r="BE72">
            <v>77</v>
          </cell>
          <cell r="BF72">
            <v>0</v>
          </cell>
          <cell r="CF72">
            <v>72</v>
          </cell>
          <cell r="CG72" t="str">
            <v>Y</v>
          </cell>
        </row>
        <row r="73">
          <cell r="C73">
            <v>77</v>
          </cell>
          <cell r="D73">
            <v>0</v>
          </cell>
          <cell r="I73">
            <v>77</v>
          </cell>
          <cell r="J73">
            <v>0</v>
          </cell>
          <cell r="R73">
            <v>86</v>
          </cell>
          <cell r="S73">
            <v>-3854909.92</v>
          </cell>
          <cell r="U73">
            <v>89</v>
          </cell>
          <cell r="V73">
            <v>2781</v>
          </cell>
          <cell r="X73">
            <v>75</v>
          </cell>
          <cell r="Y73">
            <v>-384570</v>
          </cell>
          <cell r="BE73">
            <v>79</v>
          </cell>
          <cell r="BF73">
            <v>17336.925242000001</v>
          </cell>
          <cell r="CF73">
            <v>73</v>
          </cell>
          <cell r="CG73" t="str">
            <v>N</v>
          </cell>
        </row>
        <row r="74">
          <cell r="C74">
            <v>79</v>
          </cell>
          <cell r="D74">
            <v>12004929.439999999</v>
          </cell>
          <cell r="I74">
            <v>79</v>
          </cell>
          <cell r="J74">
            <v>-2964792.57</v>
          </cell>
          <cell r="R74">
            <v>87</v>
          </cell>
          <cell r="S74">
            <v>-519851.69</v>
          </cell>
          <cell r="U74">
            <v>90</v>
          </cell>
          <cell r="V74">
            <v>393334.43</v>
          </cell>
          <cell r="X74">
            <v>77</v>
          </cell>
          <cell r="Y74">
            <v>0</v>
          </cell>
          <cell r="BE74">
            <v>80</v>
          </cell>
          <cell r="BF74">
            <v>216066.30235519994</v>
          </cell>
          <cell r="CF74">
            <v>74</v>
          </cell>
          <cell r="CG74" t="str">
            <v>Y</v>
          </cell>
        </row>
        <row r="75">
          <cell r="C75">
            <v>80</v>
          </cell>
          <cell r="D75">
            <v>87305363.549999997</v>
          </cell>
          <cell r="I75">
            <v>80</v>
          </cell>
          <cell r="J75">
            <v>-15777978.869999999</v>
          </cell>
          <cell r="R75">
            <v>88</v>
          </cell>
          <cell r="S75">
            <v>-1521082.66</v>
          </cell>
          <cell r="U75">
            <v>91</v>
          </cell>
          <cell r="V75">
            <v>70160.179999999993</v>
          </cell>
          <cell r="X75">
            <v>79</v>
          </cell>
          <cell r="Y75">
            <v>-511171</v>
          </cell>
          <cell r="BE75">
            <v>81</v>
          </cell>
          <cell r="BF75">
            <v>1967.8688475999993</v>
          </cell>
          <cell r="CF75">
            <v>75</v>
          </cell>
          <cell r="CG75" t="str">
            <v>Y</v>
          </cell>
        </row>
        <row r="76">
          <cell r="C76">
            <v>81</v>
          </cell>
          <cell r="D76">
            <v>1537084.66</v>
          </cell>
          <cell r="I76">
            <v>81</v>
          </cell>
          <cell r="J76">
            <v>-252784.59</v>
          </cell>
          <cell r="R76">
            <v>89</v>
          </cell>
          <cell r="S76">
            <v>-17267824.66</v>
          </cell>
          <cell r="U76">
            <v>92</v>
          </cell>
          <cell r="V76">
            <v>2333</v>
          </cell>
          <cell r="X76">
            <v>80</v>
          </cell>
          <cell r="Y76">
            <v>-4922354</v>
          </cell>
          <cell r="BE76">
            <v>83</v>
          </cell>
          <cell r="BF76">
            <v>61038.529934400009</v>
          </cell>
          <cell r="CF76">
            <v>77</v>
          </cell>
          <cell r="CG76" t="str">
            <v>Y</v>
          </cell>
        </row>
        <row r="77">
          <cell r="C77">
            <v>83</v>
          </cell>
          <cell r="D77">
            <v>20649057.960000001</v>
          </cell>
          <cell r="I77">
            <v>83</v>
          </cell>
          <cell r="J77">
            <v>-4284777.1500000004</v>
          </cell>
          <cell r="R77">
            <v>90</v>
          </cell>
          <cell r="S77">
            <v>-988573.75</v>
          </cell>
          <cell r="U77">
            <v>101</v>
          </cell>
          <cell r="V77">
            <v>31909.05</v>
          </cell>
          <cell r="X77">
            <v>81</v>
          </cell>
          <cell r="Y77">
            <v>-92428</v>
          </cell>
          <cell r="BE77">
            <v>85</v>
          </cell>
          <cell r="BF77">
            <v>1244.4690747999996</v>
          </cell>
          <cell r="CF77">
            <v>79</v>
          </cell>
          <cell r="CG77" t="str">
            <v>N</v>
          </cell>
        </row>
        <row r="78">
          <cell r="C78">
            <v>85</v>
          </cell>
          <cell r="D78">
            <v>277282.78000000003</v>
          </cell>
          <cell r="I78">
            <v>85</v>
          </cell>
          <cell r="J78">
            <v>-42959.86</v>
          </cell>
          <cell r="R78">
            <v>91</v>
          </cell>
          <cell r="S78">
            <v>-473233.51</v>
          </cell>
          <cell r="U78">
            <v>103</v>
          </cell>
          <cell r="V78">
            <v>38183.72</v>
          </cell>
          <cell r="X78">
            <v>83</v>
          </cell>
          <cell r="Y78">
            <v>-1333565</v>
          </cell>
          <cell r="BE78">
            <v>86</v>
          </cell>
          <cell r="BF78">
            <v>13367.725961199996</v>
          </cell>
          <cell r="CF78">
            <v>80</v>
          </cell>
          <cell r="CG78" t="str">
            <v>Y</v>
          </cell>
        </row>
        <row r="79">
          <cell r="C79">
            <v>86</v>
          </cell>
          <cell r="D79">
            <v>6309084.3399999999</v>
          </cell>
          <cell r="I79">
            <v>86</v>
          </cell>
          <cell r="J79">
            <v>-1043550.19</v>
          </cell>
          <cell r="R79">
            <v>92</v>
          </cell>
          <cell r="S79">
            <v>-837770.99</v>
          </cell>
          <cell r="U79">
            <v>104</v>
          </cell>
          <cell r="V79">
            <v>68131.899999999994</v>
          </cell>
          <cell r="X79">
            <v>85</v>
          </cell>
          <cell r="Y79">
            <v>-34693</v>
          </cell>
          <cell r="BE79">
            <v>87</v>
          </cell>
          <cell r="BF79">
            <v>15203.626373500001</v>
          </cell>
          <cell r="CF79">
            <v>81</v>
          </cell>
          <cell r="CG79" t="str">
            <v>Y</v>
          </cell>
        </row>
        <row r="80">
          <cell r="C80">
            <v>87</v>
          </cell>
          <cell r="D80">
            <v>9945525.0199999996</v>
          </cell>
          <cell r="I80">
            <v>87</v>
          </cell>
          <cell r="J80">
            <v>-2825445.2</v>
          </cell>
          <cell r="R80">
            <v>101</v>
          </cell>
          <cell r="S80">
            <v>-7352578.4100000001</v>
          </cell>
          <cell r="U80">
            <v>105</v>
          </cell>
          <cell r="V80">
            <v>31199.89</v>
          </cell>
          <cell r="X80">
            <v>86</v>
          </cell>
          <cell r="Y80">
            <v>-220972</v>
          </cell>
          <cell r="BE80">
            <v>88</v>
          </cell>
          <cell r="BF80">
            <v>15778.216984100003</v>
          </cell>
          <cell r="CF80">
            <v>83</v>
          </cell>
          <cell r="CG80" t="str">
            <v>Y</v>
          </cell>
        </row>
        <row r="81">
          <cell r="C81">
            <v>88</v>
          </cell>
          <cell r="D81">
            <v>6575926.7000000002</v>
          </cell>
          <cell r="I81">
            <v>88</v>
          </cell>
          <cell r="J81">
            <v>-1828359.89</v>
          </cell>
          <cell r="R81">
            <v>103</v>
          </cell>
          <cell r="S81">
            <v>-1495918.53</v>
          </cell>
          <cell r="U81">
            <v>106</v>
          </cell>
          <cell r="V81">
            <v>77097.37</v>
          </cell>
          <cell r="X81">
            <v>87</v>
          </cell>
          <cell r="Y81">
            <v>-288895</v>
          </cell>
          <cell r="BE81">
            <v>89</v>
          </cell>
          <cell r="BF81">
            <v>60526.496573299992</v>
          </cell>
          <cell r="CF81">
            <v>85</v>
          </cell>
          <cell r="CG81" t="str">
            <v>Y</v>
          </cell>
        </row>
        <row r="82">
          <cell r="C82">
            <v>89</v>
          </cell>
          <cell r="D82">
            <v>29794822.359999999</v>
          </cell>
          <cell r="I82">
            <v>89</v>
          </cell>
          <cell r="J82">
            <v>-3753981.35</v>
          </cell>
          <cell r="R82">
            <v>104</v>
          </cell>
          <cell r="S82">
            <v>-9126.7999999999993</v>
          </cell>
          <cell r="U82">
            <v>107</v>
          </cell>
          <cell r="V82">
            <v>150</v>
          </cell>
          <cell r="X82">
            <v>88</v>
          </cell>
          <cell r="Y82">
            <v>-135386</v>
          </cell>
          <cell r="BE82">
            <v>90</v>
          </cell>
          <cell r="BF82">
            <v>58043.765607800007</v>
          </cell>
          <cell r="CF82">
            <v>86</v>
          </cell>
          <cell r="CG82" t="str">
            <v>N</v>
          </cell>
        </row>
        <row r="83">
          <cell r="C83">
            <v>90</v>
          </cell>
          <cell r="D83">
            <v>13495427.01</v>
          </cell>
          <cell r="I83">
            <v>90</v>
          </cell>
          <cell r="J83">
            <v>-4406658.1100000003</v>
          </cell>
          <cell r="R83">
            <v>105</v>
          </cell>
          <cell r="S83">
            <v>-327585.15000000002</v>
          </cell>
          <cell r="U83">
            <v>108</v>
          </cell>
          <cell r="V83">
            <v>23721.26</v>
          </cell>
          <cell r="X83">
            <v>89</v>
          </cell>
          <cell r="Y83">
            <v>-417186.12</v>
          </cell>
          <cell r="BE83">
            <v>91</v>
          </cell>
          <cell r="BF83">
            <v>9717.228866899999</v>
          </cell>
          <cell r="CF83">
            <v>87</v>
          </cell>
          <cell r="CG83" t="str">
            <v>Y</v>
          </cell>
        </row>
        <row r="84">
          <cell r="C84">
            <v>91</v>
          </cell>
          <cell r="D84">
            <v>3826020.21</v>
          </cell>
          <cell r="I84">
            <v>91</v>
          </cell>
          <cell r="J84">
            <v>-1044086.75</v>
          </cell>
          <cell r="R84">
            <v>106</v>
          </cell>
          <cell r="S84">
            <v>-342</v>
          </cell>
          <cell r="U84">
            <v>109</v>
          </cell>
          <cell r="V84">
            <v>9151.7800000000007</v>
          </cell>
          <cell r="X84">
            <v>90</v>
          </cell>
          <cell r="Y84">
            <v>-1076805</v>
          </cell>
          <cell r="BE84">
            <v>92</v>
          </cell>
          <cell r="BF84">
            <v>2081.9724169000006</v>
          </cell>
          <cell r="CF84">
            <v>88</v>
          </cell>
          <cell r="CG84" t="str">
            <v>Y</v>
          </cell>
        </row>
        <row r="85">
          <cell r="C85">
            <v>92</v>
          </cell>
          <cell r="D85">
            <v>1529495.68</v>
          </cell>
          <cell r="I85">
            <v>92</v>
          </cell>
          <cell r="J85">
            <v>-206276.28</v>
          </cell>
          <cell r="R85">
            <v>107</v>
          </cell>
          <cell r="S85">
            <v>-1468875.64</v>
          </cell>
          <cell r="U85">
            <v>120</v>
          </cell>
          <cell r="V85">
            <v>9760.06</v>
          </cell>
          <cell r="X85">
            <v>91</v>
          </cell>
          <cell r="Y85">
            <v>-386189</v>
          </cell>
          <cell r="BE85">
            <v>93</v>
          </cell>
          <cell r="BF85">
            <v>2031.7800385004375</v>
          </cell>
          <cell r="CF85">
            <v>89</v>
          </cell>
          <cell r="CG85" t="str">
            <v>Y</v>
          </cell>
        </row>
        <row r="86">
          <cell r="C86">
            <v>93</v>
          </cell>
          <cell r="D86">
            <v>3046256.94</v>
          </cell>
          <cell r="I86">
            <v>93</v>
          </cell>
          <cell r="J86">
            <v>-1028137.25</v>
          </cell>
          <cell r="R86">
            <v>108</v>
          </cell>
          <cell r="S86">
            <v>-324508.32</v>
          </cell>
          <cell r="U86">
            <v>121</v>
          </cell>
          <cell r="V86">
            <v>24431.82</v>
          </cell>
          <cell r="X86">
            <v>92</v>
          </cell>
          <cell r="Y86">
            <v>-62086</v>
          </cell>
          <cell r="BE86">
            <v>94</v>
          </cell>
          <cell r="BF86">
            <v>976.7031006000002</v>
          </cell>
          <cell r="CF86">
            <v>90</v>
          </cell>
          <cell r="CG86" t="str">
            <v>N</v>
          </cell>
        </row>
        <row r="87">
          <cell r="C87">
            <v>94</v>
          </cell>
          <cell r="D87">
            <v>11634.19</v>
          </cell>
          <cell r="I87">
            <v>94</v>
          </cell>
          <cell r="J87">
            <v>7099.3</v>
          </cell>
          <cell r="R87">
            <v>109</v>
          </cell>
          <cell r="S87">
            <v>-88173.62</v>
          </cell>
          <cell r="U87">
            <v>122</v>
          </cell>
          <cell r="V87">
            <v>47017.13</v>
          </cell>
          <cell r="X87">
            <v>93</v>
          </cell>
          <cell r="Y87">
            <v>37244</v>
          </cell>
          <cell r="BE87">
            <v>101</v>
          </cell>
          <cell r="BF87">
            <v>105625.41562209999</v>
          </cell>
          <cell r="CF87">
            <v>91</v>
          </cell>
          <cell r="CG87" t="str">
            <v>Y</v>
          </cell>
        </row>
        <row r="88">
          <cell r="C88">
            <v>101</v>
          </cell>
          <cell r="D88">
            <v>38755270.740000002</v>
          </cell>
          <cell r="I88">
            <v>101</v>
          </cell>
          <cell r="J88">
            <v>-19234060.050000001</v>
          </cell>
          <cell r="R88">
            <v>120</v>
          </cell>
          <cell r="S88">
            <v>-6636518.1299999999</v>
          </cell>
          <cell r="U88">
            <v>123</v>
          </cell>
          <cell r="V88">
            <v>26600.78</v>
          </cell>
          <cell r="X88">
            <v>94</v>
          </cell>
          <cell r="Y88">
            <v>-10</v>
          </cell>
          <cell r="BE88">
            <v>103</v>
          </cell>
          <cell r="BF88">
            <v>7098.6270731000013</v>
          </cell>
          <cell r="CF88">
            <v>92</v>
          </cell>
          <cell r="CG88" t="str">
            <v>Y</v>
          </cell>
        </row>
        <row r="89">
          <cell r="C89">
            <v>103</v>
          </cell>
          <cell r="D89">
            <v>2570856.2000000002</v>
          </cell>
          <cell r="I89">
            <v>103</v>
          </cell>
          <cell r="J89">
            <v>-833588.68</v>
          </cell>
          <cell r="R89">
            <v>121</v>
          </cell>
          <cell r="S89">
            <v>-18961.72</v>
          </cell>
          <cell r="U89">
            <v>133</v>
          </cell>
          <cell r="V89">
            <v>5167.32</v>
          </cell>
          <cell r="X89">
            <v>101</v>
          </cell>
          <cell r="Y89">
            <v>-47656</v>
          </cell>
          <cell r="BE89">
            <v>104</v>
          </cell>
          <cell r="BF89">
            <v>2270.6207198999982</v>
          </cell>
          <cell r="CF89">
            <v>93</v>
          </cell>
          <cell r="CG89" t="str">
            <v>Y</v>
          </cell>
        </row>
        <row r="90">
          <cell r="C90">
            <v>104</v>
          </cell>
          <cell r="D90">
            <v>716119.17</v>
          </cell>
          <cell r="I90">
            <v>104</v>
          </cell>
          <cell r="J90">
            <v>-329726.15999999997</v>
          </cell>
          <cell r="R90">
            <v>122</v>
          </cell>
          <cell r="S90">
            <v>-280640.56</v>
          </cell>
          <cell r="U90">
            <v>135</v>
          </cell>
          <cell r="V90">
            <v>16920.04</v>
          </cell>
          <cell r="X90">
            <v>103</v>
          </cell>
          <cell r="Y90">
            <v>84835</v>
          </cell>
          <cell r="BE90">
            <v>105</v>
          </cell>
          <cell r="BF90">
            <v>26108.754381600014</v>
          </cell>
          <cell r="CF90">
            <v>94</v>
          </cell>
          <cell r="CG90" t="str">
            <v>Y</v>
          </cell>
        </row>
        <row r="91">
          <cell r="C91">
            <v>105</v>
          </cell>
          <cell r="D91">
            <v>2830210.65</v>
          </cell>
          <cell r="I91">
            <v>105</v>
          </cell>
          <cell r="J91">
            <v>-1539261.59</v>
          </cell>
          <cell r="R91">
            <v>123</v>
          </cell>
          <cell r="S91">
            <v>-409933.66</v>
          </cell>
          <cell r="U91">
            <v>140</v>
          </cell>
          <cell r="V91">
            <v>28890.45</v>
          </cell>
          <cell r="X91">
            <v>104</v>
          </cell>
          <cell r="Y91">
            <v>-51305</v>
          </cell>
          <cell r="BE91">
            <v>106</v>
          </cell>
          <cell r="BF91">
            <v>8369.7166496000027</v>
          </cell>
          <cell r="CF91">
            <v>101</v>
          </cell>
          <cell r="CG91" t="str">
            <v>Y</v>
          </cell>
        </row>
        <row r="92">
          <cell r="C92">
            <v>106</v>
          </cell>
          <cell r="D92">
            <v>2178170.15</v>
          </cell>
          <cell r="I92">
            <v>106</v>
          </cell>
          <cell r="J92">
            <v>-538214.98</v>
          </cell>
          <cell r="R92">
            <v>135</v>
          </cell>
          <cell r="S92">
            <v>-2427089.38</v>
          </cell>
          <cell r="U92">
            <v>150</v>
          </cell>
          <cell r="V92">
            <v>53193.120000000003</v>
          </cell>
          <cell r="X92">
            <v>105</v>
          </cell>
          <cell r="Y92">
            <v>-71259</v>
          </cell>
          <cell r="BE92">
            <v>107</v>
          </cell>
          <cell r="BF92">
            <v>13318.277416699999</v>
          </cell>
          <cell r="CF92">
            <v>103</v>
          </cell>
          <cell r="CG92" t="str">
            <v>N</v>
          </cell>
        </row>
        <row r="93">
          <cell r="C93">
            <v>107</v>
          </cell>
          <cell r="D93">
            <v>4550461.16</v>
          </cell>
          <cell r="I93">
            <v>107</v>
          </cell>
          <cell r="J93">
            <v>-1436091.03</v>
          </cell>
          <cell r="R93">
            <v>140</v>
          </cell>
          <cell r="S93">
            <v>-13532276.01</v>
          </cell>
          <cell r="U93">
            <v>151</v>
          </cell>
          <cell r="V93">
            <v>0</v>
          </cell>
          <cell r="X93">
            <v>106</v>
          </cell>
          <cell r="Y93">
            <v>-118946</v>
          </cell>
          <cell r="BE93">
            <v>108</v>
          </cell>
          <cell r="BF93">
            <v>2207.0997682999996</v>
          </cell>
          <cell r="CF93">
            <v>104</v>
          </cell>
          <cell r="CG93" t="str">
            <v>Y</v>
          </cell>
        </row>
        <row r="94">
          <cell r="C94">
            <v>108</v>
          </cell>
          <cell r="D94">
            <v>3448405.55</v>
          </cell>
          <cell r="I94">
            <v>108</v>
          </cell>
          <cell r="J94">
            <v>-1524294.43</v>
          </cell>
          <cell r="R94">
            <v>150</v>
          </cell>
          <cell r="S94">
            <v>-3242.27</v>
          </cell>
          <cell r="U94">
            <v>160</v>
          </cell>
          <cell r="V94">
            <v>249269.69</v>
          </cell>
          <cell r="X94">
            <v>107</v>
          </cell>
          <cell r="Y94">
            <v>-31625</v>
          </cell>
          <cell r="BE94">
            <v>109</v>
          </cell>
          <cell r="BF94">
            <v>2349.3481518000003</v>
          </cell>
          <cell r="CF94">
            <v>105</v>
          </cell>
          <cell r="CG94" t="str">
            <v>N</v>
          </cell>
        </row>
        <row r="95">
          <cell r="C95">
            <v>109</v>
          </cell>
          <cell r="D95">
            <v>1864421.95</v>
          </cell>
          <cell r="I95">
            <v>109</v>
          </cell>
          <cell r="J95">
            <v>-794791.98</v>
          </cell>
          <cell r="R95">
            <v>151</v>
          </cell>
          <cell r="S95">
            <v>-392975.69</v>
          </cell>
          <cell r="X95">
            <v>108</v>
          </cell>
          <cell r="Y95">
            <v>-24687</v>
          </cell>
          <cell r="BE95">
            <v>120</v>
          </cell>
          <cell r="BF95">
            <v>19795.060191700009</v>
          </cell>
          <cell r="CF95">
            <v>106</v>
          </cell>
          <cell r="CG95" t="str">
            <v>N</v>
          </cell>
        </row>
        <row r="96">
          <cell r="C96">
            <v>120</v>
          </cell>
          <cell r="D96">
            <v>9833724.2599999998</v>
          </cell>
          <cell r="I96">
            <v>120</v>
          </cell>
          <cell r="J96">
            <v>-1744987.04</v>
          </cell>
          <cell r="R96">
            <v>160</v>
          </cell>
          <cell r="S96">
            <v>-76251.429999999993</v>
          </cell>
          <cell r="X96">
            <v>109</v>
          </cell>
          <cell r="Y96">
            <v>-79441</v>
          </cell>
          <cell r="BE96">
            <v>121</v>
          </cell>
          <cell r="BF96">
            <v>1634.3137754000006</v>
          </cell>
          <cell r="CF96">
            <v>107</v>
          </cell>
          <cell r="CG96" t="str">
            <v>N</v>
          </cell>
        </row>
        <row r="97">
          <cell r="C97">
            <v>121</v>
          </cell>
          <cell r="D97">
            <v>461430.26</v>
          </cell>
          <cell r="I97">
            <v>121</v>
          </cell>
          <cell r="J97">
            <v>-310966.19</v>
          </cell>
          <cell r="R97">
            <v>165</v>
          </cell>
          <cell r="S97">
            <v>-46098.14</v>
          </cell>
          <cell r="X97">
            <v>120</v>
          </cell>
          <cell r="Y97">
            <v>-100024</v>
          </cell>
          <cell r="BE97">
            <v>122</v>
          </cell>
          <cell r="BF97">
            <v>10397.667584499997</v>
          </cell>
          <cell r="CF97">
            <v>108</v>
          </cell>
          <cell r="CG97" t="str">
            <v>N</v>
          </cell>
        </row>
        <row r="98">
          <cell r="C98">
            <v>122</v>
          </cell>
          <cell r="D98">
            <v>3989333.29</v>
          </cell>
          <cell r="I98">
            <v>122</v>
          </cell>
          <cell r="J98">
            <v>-888980.55</v>
          </cell>
          <cell r="X98">
            <v>121</v>
          </cell>
          <cell r="Y98">
            <v>-26823</v>
          </cell>
          <cell r="BE98">
            <v>123</v>
          </cell>
          <cell r="BF98">
            <v>1379.4861351</v>
          </cell>
          <cell r="CF98">
            <v>109</v>
          </cell>
          <cell r="CG98" t="str">
            <v>Y</v>
          </cell>
        </row>
        <row r="99">
          <cell r="C99">
            <v>123</v>
          </cell>
          <cell r="D99">
            <v>546039.87</v>
          </cell>
          <cell r="I99">
            <v>123</v>
          </cell>
          <cell r="J99">
            <v>-62611.56</v>
          </cell>
          <cell r="X99">
            <v>122</v>
          </cell>
          <cell r="Y99">
            <v>-181561</v>
          </cell>
          <cell r="BE99">
            <v>133</v>
          </cell>
          <cell r="BF99">
            <v>4597.5310681999963</v>
          </cell>
          <cell r="CF99">
            <v>120</v>
          </cell>
          <cell r="CG99" t="str">
            <v>N</v>
          </cell>
        </row>
        <row r="100">
          <cell r="C100">
            <v>133</v>
          </cell>
          <cell r="D100">
            <v>2356116.27</v>
          </cell>
          <cell r="I100">
            <v>133</v>
          </cell>
          <cell r="J100">
            <v>-373811.89</v>
          </cell>
          <cell r="X100">
            <v>123</v>
          </cell>
          <cell r="Y100">
            <v>-27383</v>
          </cell>
          <cell r="BE100">
            <v>135</v>
          </cell>
          <cell r="BF100">
            <v>60878.416684899996</v>
          </cell>
          <cell r="CF100">
            <v>121</v>
          </cell>
          <cell r="CG100" t="str">
            <v>N</v>
          </cell>
        </row>
        <row r="101">
          <cell r="C101">
            <v>135</v>
          </cell>
          <cell r="D101">
            <v>10390962.67</v>
          </cell>
          <cell r="I101">
            <v>135</v>
          </cell>
          <cell r="J101">
            <v>-3805428.59</v>
          </cell>
          <cell r="X101">
            <v>133</v>
          </cell>
          <cell r="Y101">
            <v>-43217</v>
          </cell>
          <cell r="BE101">
            <v>140</v>
          </cell>
          <cell r="BF101">
            <v>55868.066294499993</v>
          </cell>
          <cell r="CF101">
            <v>122</v>
          </cell>
          <cell r="CG101" t="str">
            <v>Y</v>
          </cell>
        </row>
        <row r="102">
          <cell r="C102">
            <v>140</v>
          </cell>
          <cell r="D102">
            <v>26677223.27</v>
          </cell>
          <cell r="I102">
            <v>140</v>
          </cell>
          <cell r="J102">
            <v>-10111066.41</v>
          </cell>
          <cell r="X102">
            <v>135</v>
          </cell>
          <cell r="Y102">
            <v>-504503</v>
          </cell>
          <cell r="BE102">
            <v>150</v>
          </cell>
          <cell r="BF102">
            <v>5697.056729099997</v>
          </cell>
          <cell r="CF102">
            <v>123</v>
          </cell>
          <cell r="CG102" t="str">
            <v>N</v>
          </cell>
        </row>
        <row r="103">
          <cell r="C103">
            <v>150</v>
          </cell>
          <cell r="D103">
            <v>911439.58</v>
          </cell>
          <cell r="I103">
            <v>150</v>
          </cell>
          <cell r="J103">
            <v>-225628.1</v>
          </cell>
          <cell r="X103">
            <v>140</v>
          </cell>
          <cell r="Y103">
            <v>527767</v>
          </cell>
          <cell r="BE103">
            <v>151</v>
          </cell>
          <cell r="BF103">
            <v>12084.868768700004</v>
          </cell>
          <cell r="CF103">
            <v>133</v>
          </cell>
          <cell r="CG103" t="str">
            <v>Y</v>
          </cell>
        </row>
        <row r="104">
          <cell r="C104">
            <v>151</v>
          </cell>
          <cell r="D104">
            <v>1232028.31</v>
          </cell>
          <cell r="I104">
            <v>151</v>
          </cell>
          <cell r="J104">
            <v>-283063.76</v>
          </cell>
          <cell r="X104">
            <v>150</v>
          </cell>
          <cell r="Y104">
            <v>-146625</v>
          </cell>
          <cell r="BE104">
            <v>160</v>
          </cell>
          <cell r="BF104">
            <v>39447.98193400001</v>
          </cell>
          <cell r="CF104">
            <v>135</v>
          </cell>
          <cell r="CG104" t="str">
            <v>Y</v>
          </cell>
        </row>
        <row r="105">
          <cell r="C105">
            <v>160</v>
          </cell>
          <cell r="D105">
            <v>7692277.9299999997</v>
          </cell>
          <cell r="I105">
            <v>160</v>
          </cell>
          <cell r="J105">
            <v>-3194558</v>
          </cell>
          <cell r="X105">
            <v>151</v>
          </cell>
          <cell r="Y105">
            <v>-114843</v>
          </cell>
          <cell r="BE105">
            <v>165</v>
          </cell>
          <cell r="BF105">
            <v>15260.306241200004</v>
          </cell>
          <cell r="CF105">
            <v>140</v>
          </cell>
          <cell r="CG105" t="str">
            <v>N</v>
          </cell>
        </row>
        <row r="106">
          <cell r="C106">
            <v>165</v>
          </cell>
          <cell r="D106">
            <v>1994603.87</v>
          </cell>
          <cell r="I106">
            <v>165</v>
          </cell>
          <cell r="J106">
            <v>-121322.2</v>
          </cell>
          <cell r="X106">
            <v>160</v>
          </cell>
          <cell r="Y106">
            <v>-358150</v>
          </cell>
          <cell r="CF106">
            <v>150</v>
          </cell>
          <cell r="CG106" t="str">
            <v>Y</v>
          </cell>
        </row>
        <row r="107">
          <cell r="X107">
            <v>165</v>
          </cell>
          <cell r="Y107">
            <v>-160563</v>
          </cell>
          <cell r="CF107">
            <v>151</v>
          </cell>
          <cell r="CG107" t="str">
            <v>N</v>
          </cell>
        </row>
        <row r="108">
          <cell r="CF108">
            <v>160</v>
          </cell>
          <cell r="CG108" t="str">
            <v>Y</v>
          </cell>
        </row>
        <row r="109">
          <cell r="CF109">
            <v>165</v>
          </cell>
          <cell r="CG109" t="str">
            <v>Y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opLeftCell="A7" zoomScaleNormal="100" workbookViewId="0"/>
  </sheetViews>
  <sheetFormatPr defaultColWidth="10.85546875" defaultRowHeight="12.75"/>
  <cols>
    <col min="1" max="1" width="7.85546875" style="2" customWidth="1"/>
    <col min="2" max="2" width="27.5703125" style="2" customWidth="1"/>
    <col min="3" max="3" width="15" style="2" bestFit="1" customWidth="1"/>
    <col min="4" max="4" width="12.5703125" style="2" bestFit="1" customWidth="1"/>
    <col min="5" max="5" width="3.28515625" style="81" customWidth="1"/>
    <col min="6" max="8" width="14.85546875" style="2" customWidth="1"/>
    <col min="9" max="9" width="13.28515625" style="2" customWidth="1"/>
    <col min="10" max="10" width="2" style="2" customWidth="1"/>
    <col min="11" max="11" width="11.7109375" style="19" bestFit="1" customWidth="1"/>
    <col min="12" max="14" width="10.85546875" style="19"/>
    <col min="15" max="15" width="12" style="19" bestFit="1" customWidth="1"/>
    <col min="16" max="16384" width="10.85546875" style="19"/>
  </cols>
  <sheetData>
    <row r="1" spans="1:10" s="3" customFormat="1" ht="12">
      <c r="A1" s="1" t="s">
        <v>194</v>
      </c>
      <c r="B1" s="1"/>
      <c r="C1" s="1"/>
      <c r="E1" s="81"/>
      <c r="H1" s="303" t="s">
        <v>0</v>
      </c>
      <c r="J1" s="2"/>
    </row>
    <row r="2" spans="1:10" s="3" customFormat="1" ht="12">
      <c r="A2" s="1"/>
      <c r="B2" s="1"/>
      <c r="C2" s="1"/>
      <c r="E2" s="81"/>
      <c r="H2" s="303"/>
      <c r="J2" s="2"/>
    </row>
    <row r="3" spans="1:10" s="3" customFormat="1" ht="12">
      <c r="A3" s="1" t="s">
        <v>193</v>
      </c>
      <c r="B3" s="1"/>
      <c r="C3" s="1"/>
      <c r="E3" s="81"/>
      <c r="H3" s="303" t="s">
        <v>1</v>
      </c>
      <c r="J3" s="2"/>
    </row>
    <row r="4" spans="1:10" s="3" customFormat="1" ht="12">
      <c r="A4" s="1" t="s">
        <v>105</v>
      </c>
      <c r="B4" s="4"/>
      <c r="C4" s="1"/>
      <c r="E4" s="81"/>
      <c r="H4" s="303" t="s">
        <v>41</v>
      </c>
      <c r="J4" s="2"/>
    </row>
    <row r="5" spans="1:10" s="3" customFormat="1" ht="12">
      <c r="A5" s="1" t="s">
        <v>42</v>
      </c>
      <c r="B5" s="4"/>
      <c r="C5" s="1"/>
      <c r="E5" s="81"/>
      <c r="H5" s="303" t="s">
        <v>43</v>
      </c>
      <c r="J5" s="2"/>
    </row>
    <row r="6" spans="1:10" s="3" customFormat="1" ht="12">
      <c r="A6" s="1" t="s">
        <v>2</v>
      </c>
      <c r="B6" s="1"/>
      <c r="C6" s="1"/>
      <c r="D6" s="1"/>
      <c r="E6" s="82"/>
      <c r="F6" s="2"/>
      <c r="G6" s="2"/>
      <c r="H6" s="2"/>
      <c r="I6" s="1"/>
      <c r="J6" s="2"/>
    </row>
    <row r="7" spans="1:10" s="3" customFormat="1" ht="12">
      <c r="A7" s="5" t="s">
        <v>3</v>
      </c>
      <c r="B7" s="4"/>
      <c r="C7" s="1"/>
      <c r="D7" s="1"/>
      <c r="E7" s="82"/>
      <c r="F7" s="1"/>
      <c r="G7" s="1"/>
      <c r="H7" s="1"/>
      <c r="I7" s="1"/>
      <c r="J7" s="2"/>
    </row>
    <row r="8" spans="1:10" s="3" customFormat="1" ht="12">
      <c r="A8" s="1"/>
      <c r="B8" s="1"/>
      <c r="C8" s="1"/>
      <c r="D8" s="1"/>
      <c r="E8" s="82"/>
      <c r="F8" s="1"/>
      <c r="G8" s="1"/>
      <c r="H8" s="1"/>
      <c r="I8" s="1"/>
      <c r="J8" s="2"/>
    </row>
    <row r="9" spans="1:10" s="3" customFormat="1" ht="12" customHeight="1">
      <c r="A9" s="322" t="s">
        <v>4</v>
      </c>
      <c r="B9" s="322"/>
      <c r="C9" s="322"/>
      <c r="D9" s="322"/>
      <c r="E9" s="322"/>
      <c r="F9" s="322"/>
      <c r="G9" s="322"/>
      <c r="H9" s="322"/>
      <c r="I9" s="309"/>
      <c r="J9" s="2"/>
    </row>
    <row r="10" spans="1:10" s="3" customFormat="1" ht="12">
      <c r="A10" s="322"/>
      <c r="B10" s="322"/>
      <c r="C10" s="322"/>
      <c r="D10" s="322"/>
      <c r="E10" s="322"/>
      <c r="F10" s="322"/>
      <c r="G10" s="322"/>
      <c r="H10" s="322"/>
      <c r="I10" s="309"/>
      <c r="J10" s="2"/>
    </row>
    <row r="11" spans="1:10" s="3" customFormat="1" ht="12">
      <c r="A11" s="322"/>
      <c r="B11" s="322"/>
      <c r="C11" s="322"/>
      <c r="D11" s="322"/>
      <c r="E11" s="322"/>
      <c r="F11" s="322"/>
      <c r="G11" s="322"/>
      <c r="H11" s="322"/>
      <c r="I11" s="309"/>
      <c r="J11" s="2"/>
    </row>
    <row r="12" spans="1:10" s="3" customFormat="1" ht="12">
      <c r="A12" s="322"/>
      <c r="B12" s="322"/>
      <c r="C12" s="322"/>
      <c r="D12" s="322"/>
      <c r="E12" s="322"/>
      <c r="F12" s="322"/>
      <c r="G12" s="322"/>
      <c r="H12" s="322"/>
      <c r="I12" s="309"/>
      <c r="J12" s="2"/>
    </row>
    <row r="13" spans="1:10" s="3" customFormat="1" thickBot="1">
      <c r="A13" s="6"/>
      <c r="B13" s="6"/>
      <c r="C13" s="6"/>
      <c r="D13" s="6"/>
      <c r="E13" s="83"/>
      <c r="F13" s="6"/>
      <c r="G13" s="6"/>
      <c r="H13" s="6"/>
      <c r="I13" s="6"/>
      <c r="J13" s="2"/>
    </row>
    <row r="14" spans="1:10" s="3" customFormat="1" ht="12">
      <c r="A14" s="1"/>
      <c r="B14" s="7" t="s">
        <v>5</v>
      </c>
      <c r="C14" s="124" t="s">
        <v>6</v>
      </c>
      <c r="D14" s="7" t="s">
        <v>7</v>
      </c>
      <c r="E14" s="84"/>
      <c r="F14" s="124" t="s">
        <v>8</v>
      </c>
      <c r="G14" s="124" t="s">
        <v>9</v>
      </c>
      <c r="H14" s="9" t="s">
        <v>44</v>
      </c>
      <c r="I14" s="9" t="s">
        <v>45</v>
      </c>
      <c r="J14" s="2"/>
    </row>
    <row r="15" spans="1:10" s="3" customFormat="1" ht="12">
      <c r="A15" s="8"/>
      <c r="B15" s="7"/>
      <c r="C15" s="9" t="s">
        <v>10</v>
      </c>
      <c r="D15" s="7" t="s">
        <v>11</v>
      </c>
      <c r="E15" s="84"/>
      <c r="F15" s="124" t="s">
        <v>12</v>
      </c>
      <c r="G15" s="124"/>
      <c r="H15" s="124" t="s">
        <v>214</v>
      </c>
      <c r="I15" s="7"/>
      <c r="J15" s="2"/>
    </row>
    <row r="16" spans="1:10" s="3" customFormat="1" ht="12">
      <c r="A16" s="10" t="s">
        <v>13</v>
      </c>
      <c r="B16" s="7"/>
      <c r="C16" s="124" t="s">
        <v>14</v>
      </c>
      <c r="D16" s="7" t="s">
        <v>15</v>
      </c>
      <c r="E16" s="84"/>
      <c r="F16" s="124" t="s">
        <v>15</v>
      </c>
      <c r="G16" s="124" t="s">
        <v>213</v>
      </c>
      <c r="H16" s="124" t="s">
        <v>15</v>
      </c>
      <c r="I16" s="7" t="s">
        <v>16</v>
      </c>
      <c r="J16" s="2"/>
    </row>
    <row r="17" spans="1:21" s="3" customFormat="1" ht="12">
      <c r="A17" s="125" t="s">
        <v>17</v>
      </c>
      <c r="B17" s="11" t="s">
        <v>18</v>
      </c>
      <c r="C17" s="125" t="s">
        <v>19</v>
      </c>
      <c r="D17" s="11" t="s">
        <v>20</v>
      </c>
      <c r="E17" s="85"/>
      <c r="F17" s="125" t="s">
        <v>21</v>
      </c>
      <c r="G17" s="125" t="s">
        <v>20</v>
      </c>
      <c r="H17" s="125" t="s">
        <v>21</v>
      </c>
      <c r="I17" s="11" t="s">
        <v>22</v>
      </c>
      <c r="J17" s="2"/>
      <c r="K17" s="258"/>
    </row>
    <row r="18" spans="1:21" s="3" customFormat="1" ht="12">
      <c r="A18" s="12">
        <v>1</v>
      </c>
      <c r="B18" s="2" t="s">
        <v>23</v>
      </c>
      <c r="C18" s="13">
        <v>95650049</v>
      </c>
      <c r="D18" s="13">
        <v>-6144379.1124999542</v>
      </c>
      <c r="E18" s="86" t="s">
        <v>24</v>
      </c>
      <c r="F18" s="13">
        <v>89505669.887500048</v>
      </c>
      <c r="G18" s="13"/>
      <c r="H18" s="13">
        <v>89505669.887500048</v>
      </c>
      <c r="I18" s="14" t="s">
        <v>11</v>
      </c>
      <c r="J18" s="2"/>
      <c r="K18" s="255"/>
      <c r="O18" s="255"/>
      <c r="P18" s="255"/>
      <c r="Q18" s="255"/>
      <c r="R18" s="255"/>
      <c r="S18" s="255"/>
      <c r="T18" s="255"/>
      <c r="U18" s="255"/>
    </row>
    <row r="19" spans="1:21" s="3" customFormat="1" ht="12">
      <c r="A19" s="12">
        <v>2</v>
      </c>
      <c r="B19" s="2"/>
      <c r="C19" s="15"/>
      <c r="D19" s="15"/>
      <c r="E19" s="87"/>
      <c r="F19" s="15"/>
      <c r="G19" s="15"/>
      <c r="H19" s="15"/>
      <c r="I19" s="2"/>
      <c r="J19" s="2"/>
      <c r="K19" s="255"/>
      <c r="O19" s="255"/>
      <c r="P19" s="255"/>
      <c r="Q19" s="255"/>
      <c r="R19" s="255"/>
      <c r="S19" s="255"/>
      <c r="T19" s="255"/>
      <c r="U19" s="255"/>
    </row>
    <row r="20" spans="1:21" s="3" customFormat="1" ht="12">
      <c r="A20" s="12">
        <v>3</v>
      </c>
      <c r="B20" s="2" t="s">
        <v>25</v>
      </c>
      <c r="C20" s="282">
        <v>262337</v>
      </c>
      <c r="D20" s="282">
        <v>0</v>
      </c>
      <c r="E20" s="86" t="s">
        <v>24</v>
      </c>
      <c r="F20" s="282">
        <v>262337</v>
      </c>
      <c r="G20" s="282"/>
      <c r="H20" s="282">
        <v>262337</v>
      </c>
      <c r="I20" s="14" t="s">
        <v>11</v>
      </c>
      <c r="J20" s="2"/>
      <c r="K20" s="255"/>
      <c r="O20" s="255"/>
      <c r="P20" s="255"/>
      <c r="Q20" s="255"/>
      <c r="R20" s="255"/>
      <c r="S20" s="255"/>
      <c r="T20" s="255"/>
      <c r="U20" s="255"/>
    </row>
    <row r="21" spans="1:21" s="3" customFormat="1" ht="12">
      <c r="A21" s="12">
        <v>4</v>
      </c>
      <c r="B21" s="2"/>
      <c r="C21" s="282"/>
      <c r="D21" s="282"/>
      <c r="E21" s="87"/>
      <c r="F21" s="282"/>
      <c r="G21" s="282"/>
      <c r="H21" s="282"/>
      <c r="I21" s="2"/>
      <c r="J21" s="2"/>
      <c r="K21" s="255"/>
      <c r="O21" s="255"/>
      <c r="P21" s="255"/>
      <c r="Q21" s="255"/>
      <c r="R21" s="255"/>
      <c r="S21" s="255"/>
      <c r="T21" s="255"/>
      <c r="U21" s="255"/>
    </row>
    <row r="22" spans="1:21" s="3" customFormat="1" ht="12">
      <c r="A22" s="12">
        <v>5</v>
      </c>
      <c r="B22" s="2" t="s">
        <v>101</v>
      </c>
      <c r="C22" s="282">
        <v>0</v>
      </c>
      <c r="D22" s="282">
        <v>0</v>
      </c>
      <c r="E22" s="88" t="s">
        <v>26</v>
      </c>
      <c r="F22" s="282">
        <v>0</v>
      </c>
      <c r="G22" s="282"/>
      <c r="H22" s="282">
        <v>0</v>
      </c>
      <c r="I22" s="14" t="s">
        <v>11</v>
      </c>
      <c r="J22" s="2"/>
      <c r="K22" s="255"/>
      <c r="O22" s="255"/>
      <c r="P22" s="255"/>
      <c r="Q22" s="255"/>
      <c r="R22" s="255"/>
      <c r="S22" s="255"/>
      <c r="T22" s="255"/>
      <c r="U22" s="255"/>
    </row>
    <row r="23" spans="1:21" s="3" customFormat="1" ht="12">
      <c r="A23" s="12">
        <v>6</v>
      </c>
      <c r="B23" s="2"/>
      <c r="C23" s="282"/>
      <c r="D23" s="282"/>
      <c r="E23" s="87"/>
      <c r="F23" s="282"/>
      <c r="G23" s="282"/>
      <c r="H23" s="282"/>
      <c r="I23" s="2"/>
      <c r="J23" s="2"/>
      <c r="K23" s="255"/>
      <c r="O23" s="255"/>
      <c r="P23" s="255"/>
      <c r="Q23" s="255"/>
      <c r="R23" s="255"/>
      <c r="S23" s="255"/>
      <c r="T23" s="255"/>
      <c r="U23" s="255"/>
    </row>
    <row r="24" spans="1:21" s="3" customFormat="1" ht="12">
      <c r="A24" s="12">
        <v>7</v>
      </c>
      <c r="B24" s="2" t="s">
        <v>27</v>
      </c>
      <c r="C24" s="282">
        <v>889558.59846153809</v>
      </c>
      <c r="D24" s="282">
        <v>-889558.59846153809</v>
      </c>
      <c r="E24" s="88" t="s">
        <v>28</v>
      </c>
      <c r="F24" s="282">
        <v>0</v>
      </c>
      <c r="G24" s="282"/>
      <c r="H24" s="282">
        <v>0</v>
      </c>
      <c r="I24" s="14" t="s">
        <v>11</v>
      </c>
      <c r="J24" s="2"/>
      <c r="K24" s="255"/>
      <c r="O24" s="255"/>
      <c r="P24" s="255"/>
      <c r="Q24" s="255"/>
      <c r="R24" s="255"/>
      <c r="S24" s="255"/>
      <c r="T24" s="255"/>
      <c r="U24" s="255"/>
    </row>
    <row r="25" spans="1:21" s="3" customFormat="1" ht="12">
      <c r="A25" s="12">
        <v>8</v>
      </c>
      <c r="B25" s="2"/>
      <c r="C25" s="282"/>
      <c r="D25" s="282"/>
      <c r="E25" s="87"/>
      <c r="F25" s="282"/>
      <c r="G25" s="282"/>
      <c r="H25" s="282"/>
      <c r="I25" s="2"/>
      <c r="J25" s="2"/>
      <c r="K25" s="255"/>
      <c r="O25" s="255"/>
      <c r="P25" s="255"/>
      <c r="Q25" s="255"/>
      <c r="R25" s="255"/>
      <c r="S25" s="255"/>
      <c r="T25" s="255"/>
      <c r="U25" s="255"/>
    </row>
    <row r="26" spans="1:21" s="3" customFormat="1" ht="12">
      <c r="A26" s="12">
        <v>9</v>
      </c>
      <c r="B26" s="2" t="s">
        <v>102</v>
      </c>
      <c r="C26" s="282">
        <v>-38771613</v>
      </c>
      <c r="D26" s="282">
        <v>16846967.950689841</v>
      </c>
      <c r="E26" s="88" t="s">
        <v>29</v>
      </c>
      <c r="F26" s="282">
        <v>-21924645.049310159</v>
      </c>
      <c r="G26" s="282"/>
      <c r="H26" s="282">
        <v>-21924645.049310159</v>
      </c>
      <c r="I26" s="14" t="s">
        <v>11</v>
      </c>
      <c r="J26" s="2"/>
      <c r="K26" s="255"/>
      <c r="O26" s="255"/>
      <c r="P26" s="255"/>
      <c r="Q26" s="255"/>
      <c r="R26" s="255"/>
      <c r="S26" s="255"/>
      <c r="T26" s="255"/>
      <c r="U26" s="255"/>
    </row>
    <row r="27" spans="1:21" s="3" customFormat="1" ht="12">
      <c r="A27" s="12">
        <v>10</v>
      </c>
      <c r="B27" s="2"/>
      <c r="C27" s="282"/>
      <c r="D27" s="282"/>
      <c r="E27" s="87"/>
      <c r="F27" s="282"/>
      <c r="G27" s="282"/>
      <c r="H27" s="282"/>
      <c r="I27" s="2"/>
      <c r="J27" s="2"/>
      <c r="K27" s="255"/>
      <c r="O27" s="255"/>
      <c r="P27" s="255"/>
      <c r="Q27" s="255"/>
      <c r="R27" s="255"/>
      <c r="S27" s="255"/>
      <c r="T27" s="255"/>
      <c r="U27" s="255"/>
    </row>
    <row r="28" spans="1:21" s="3" customFormat="1" ht="12">
      <c r="A28" s="12">
        <v>11</v>
      </c>
      <c r="B28" s="2" t="s">
        <v>103</v>
      </c>
      <c r="C28" s="282">
        <v>-35337116</v>
      </c>
      <c r="D28" s="282">
        <v>1021413.6204150761</v>
      </c>
      <c r="E28" s="88" t="s">
        <v>30</v>
      </c>
      <c r="F28" s="282">
        <v>-34315702.379584923</v>
      </c>
      <c r="G28" s="282"/>
      <c r="H28" s="282">
        <v>-34315702.379584923</v>
      </c>
      <c r="I28" s="14" t="s">
        <v>11</v>
      </c>
      <c r="J28" s="2"/>
      <c r="K28" s="255"/>
      <c r="O28" s="255"/>
      <c r="P28" s="255"/>
      <c r="Q28" s="255"/>
      <c r="R28" s="255"/>
      <c r="S28" s="255"/>
      <c r="T28" s="255"/>
      <c r="U28" s="255"/>
    </row>
    <row r="29" spans="1:21" s="3" customFormat="1" ht="12">
      <c r="A29" s="12">
        <v>12</v>
      </c>
      <c r="B29" s="2"/>
      <c r="C29" s="282"/>
      <c r="D29" s="282"/>
      <c r="E29" s="87"/>
      <c r="F29" s="282"/>
      <c r="G29" s="282"/>
      <c r="H29" s="282"/>
      <c r="I29" s="2"/>
      <c r="J29" s="2"/>
      <c r="K29" s="255"/>
      <c r="O29" s="256"/>
      <c r="P29" s="256"/>
      <c r="Q29" s="256"/>
      <c r="R29" s="256"/>
      <c r="S29" s="256"/>
      <c r="T29" s="256"/>
      <c r="U29" s="256"/>
    </row>
    <row r="30" spans="1:21" s="3" customFormat="1" ht="12">
      <c r="A30" s="12">
        <v>13</v>
      </c>
      <c r="B30" s="2" t="s">
        <v>31</v>
      </c>
      <c r="C30" s="282">
        <v>18558765</v>
      </c>
      <c r="D30" s="282">
        <v>-1141760.5727797421</v>
      </c>
      <c r="E30" s="88" t="s">
        <v>30</v>
      </c>
      <c r="F30" s="282">
        <v>17417004.427220259</v>
      </c>
      <c r="G30" s="282"/>
      <c r="H30" s="282">
        <v>17417004.427220259</v>
      </c>
      <c r="I30" s="14" t="s">
        <v>11</v>
      </c>
      <c r="J30" s="2"/>
      <c r="K30" s="255"/>
    </row>
    <row r="31" spans="1:21" s="3" customFormat="1" ht="12">
      <c r="A31" s="12">
        <v>14</v>
      </c>
      <c r="B31" s="2"/>
      <c r="C31" s="282"/>
      <c r="D31" s="282"/>
      <c r="E31" s="87"/>
      <c r="F31" s="282"/>
      <c r="G31" s="282"/>
      <c r="H31" s="282"/>
      <c r="I31" s="2"/>
      <c r="J31" s="2"/>
      <c r="K31" s="255"/>
    </row>
    <row r="32" spans="1:21" s="3" customFormat="1" ht="12">
      <c r="A32" s="12">
        <v>15</v>
      </c>
      <c r="B32" s="2" t="s">
        <v>32</v>
      </c>
      <c r="C32" s="282">
        <v>68470.441538461542</v>
      </c>
      <c r="D32" s="282">
        <v>-68469.959230769251</v>
      </c>
      <c r="E32" s="88" t="s">
        <v>33</v>
      </c>
      <c r="F32" s="282">
        <v>0.48230769230771386</v>
      </c>
      <c r="G32" s="282"/>
      <c r="H32" s="282">
        <v>0.48230769230771386</v>
      </c>
      <c r="I32" s="14" t="s">
        <v>11</v>
      </c>
      <c r="J32" s="2"/>
      <c r="K32" s="255"/>
    </row>
    <row r="33" spans="1:17" s="3" customFormat="1" ht="12">
      <c r="A33" s="12">
        <v>16</v>
      </c>
      <c r="B33" s="2"/>
      <c r="C33" s="282"/>
      <c r="D33" s="282"/>
      <c r="E33" s="87"/>
      <c r="F33" s="282"/>
      <c r="G33" s="282"/>
      <c r="H33" s="282"/>
      <c r="I33" s="2"/>
      <c r="J33" s="2"/>
      <c r="K33" s="255"/>
    </row>
    <row r="34" spans="1:17" s="3" customFormat="1" ht="12">
      <c r="A34" s="12">
        <v>17</v>
      </c>
      <c r="B34" s="2" t="s">
        <v>34</v>
      </c>
      <c r="C34" s="282">
        <v>58415.263846153844</v>
      </c>
      <c r="D34" s="282">
        <v>-58414.929230769223</v>
      </c>
      <c r="E34" s="88" t="s">
        <v>33</v>
      </c>
      <c r="F34" s="282">
        <v>0.33461538461534701</v>
      </c>
      <c r="G34" s="282"/>
      <c r="H34" s="282">
        <v>0.33461538461534701</v>
      </c>
      <c r="I34" s="14" t="s">
        <v>11</v>
      </c>
      <c r="J34" s="2"/>
      <c r="K34" s="255"/>
    </row>
    <row r="35" spans="1:17" s="100" customFormat="1" ht="12">
      <c r="A35" s="12">
        <v>18</v>
      </c>
      <c r="C35" s="283"/>
      <c r="D35" s="283"/>
      <c r="E35" s="114"/>
      <c r="F35" s="283"/>
      <c r="G35" s="283"/>
      <c r="H35" s="283"/>
    </row>
    <row r="36" spans="1:17" s="100" customFormat="1" ht="12">
      <c r="A36" s="12">
        <v>19</v>
      </c>
      <c r="B36" s="100" t="s">
        <v>35</v>
      </c>
      <c r="C36" s="282">
        <v>-37755.630769230767</v>
      </c>
      <c r="D36" s="282">
        <v>0</v>
      </c>
      <c r="E36" s="114"/>
      <c r="F36" s="282">
        <v>-37755.630769230767</v>
      </c>
      <c r="G36" s="282"/>
      <c r="H36" s="282">
        <v>-37755.630769230767</v>
      </c>
      <c r="I36" s="14" t="s">
        <v>11</v>
      </c>
      <c r="K36" s="255"/>
    </row>
    <row r="37" spans="1:17" s="3" customFormat="1" ht="12">
      <c r="A37" s="12">
        <v>20</v>
      </c>
      <c r="B37" s="2"/>
      <c r="C37" s="282"/>
      <c r="D37" s="282"/>
      <c r="F37" s="282"/>
      <c r="G37" s="282"/>
      <c r="H37" s="282"/>
      <c r="I37" s="2"/>
      <c r="J37" s="2"/>
      <c r="K37" s="255"/>
    </row>
    <row r="38" spans="1:17" s="3" customFormat="1" ht="12">
      <c r="A38" s="12">
        <v>21</v>
      </c>
      <c r="B38" s="2" t="s">
        <v>36</v>
      </c>
      <c r="C38" s="288">
        <v>0</v>
      </c>
      <c r="D38" s="288">
        <v>963525.88874397893</v>
      </c>
      <c r="E38" s="88" t="s">
        <v>37</v>
      </c>
      <c r="F38" s="284">
        <v>963526.27069082297</v>
      </c>
      <c r="G38" s="284">
        <v>-4952</v>
      </c>
      <c r="H38" s="284">
        <v>958574.27069082297</v>
      </c>
      <c r="I38" s="14" t="s">
        <v>11</v>
      </c>
      <c r="J38" s="2"/>
      <c r="K38" s="255"/>
      <c r="M38" s="17"/>
    </row>
    <row r="39" spans="1:17" s="3" customFormat="1" ht="12">
      <c r="A39" s="12">
        <v>22</v>
      </c>
      <c r="B39" s="2"/>
      <c r="C39" s="16"/>
      <c r="D39" s="16"/>
      <c r="E39" s="89"/>
      <c r="F39" s="16"/>
      <c r="G39" s="16"/>
      <c r="H39" s="16"/>
      <c r="I39" s="2"/>
      <c r="J39" s="2"/>
      <c r="K39" s="255"/>
      <c r="M39" s="17"/>
    </row>
    <row r="40" spans="1:17" s="3" customFormat="1" thickBot="1">
      <c r="A40" s="12">
        <v>23</v>
      </c>
      <c r="B40" s="2" t="s">
        <v>38</v>
      </c>
      <c r="C40" s="285">
        <v>41341109.67307692</v>
      </c>
      <c r="D40" s="285">
        <v>10529324.287646124</v>
      </c>
      <c r="E40" s="90"/>
      <c r="F40" s="285">
        <v>51870434.342669889</v>
      </c>
      <c r="G40" s="285">
        <v>-4952</v>
      </c>
      <c r="H40" s="285">
        <v>51865482.342669889</v>
      </c>
      <c r="I40" s="2"/>
      <c r="J40" s="2"/>
      <c r="K40" s="255"/>
      <c r="L40" s="17"/>
      <c r="M40" s="17"/>
      <c r="N40" s="91"/>
    </row>
    <row r="41" spans="1:17" s="3" customFormat="1" thickTop="1">
      <c r="A41" s="12">
        <v>24</v>
      </c>
      <c r="B41" s="2"/>
      <c r="C41" s="16"/>
      <c r="D41" s="16"/>
      <c r="E41" s="92"/>
      <c r="F41" s="16"/>
      <c r="G41" s="16"/>
      <c r="H41" s="16"/>
      <c r="I41" s="2"/>
      <c r="J41" s="2"/>
      <c r="K41" s="256"/>
    </row>
    <row r="42" spans="1:17" s="3" customFormat="1" ht="12">
      <c r="A42" s="12">
        <v>25</v>
      </c>
      <c r="B42" s="2" t="s">
        <v>220</v>
      </c>
      <c r="C42" s="16"/>
      <c r="D42" s="16"/>
      <c r="E42" s="92"/>
      <c r="F42" s="16"/>
      <c r="G42" s="16"/>
      <c r="H42" s="16"/>
      <c r="I42" s="2"/>
      <c r="J42" s="2"/>
      <c r="K42" s="256"/>
    </row>
    <row r="43" spans="1:17" s="3" customFormat="1" ht="12">
      <c r="A43" s="12"/>
      <c r="B43" s="2"/>
      <c r="C43" s="16"/>
      <c r="D43" s="16"/>
      <c r="E43" s="92"/>
      <c r="F43" s="16"/>
      <c r="G43" s="16"/>
      <c r="H43" s="16"/>
      <c r="I43" s="2"/>
      <c r="J43" s="2"/>
      <c r="K43" s="256"/>
    </row>
    <row r="44" spans="1:17" s="3" customFormat="1" ht="12">
      <c r="A44" s="7"/>
      <c r="B44" s="1"/>
      <c r="C44" s="16"/>
      <c r="D44" s="16"/>
      <c r="E44" s="92"/>
      <c r="F44" s="16"/>
      <c r="G44" s="16"/>
      <c r="H44" s="16"/>
      <c r="I44" s="2"/>
      <c r="J44" s="2"/>
      <c r="K44" s="256"/>
    </row>
    <row r="45" spans="1:17" s="3" customFormat="1" ht="12">
      <c r="A45" s="2"/>
      <c r="I45" s="2"/>
      <c r="J45" s="2"/>
      <c r="O45" s="16"/>
      <c r="P45" s="16"/>
      <c r="Q45" s="16"/>
    </row>
    <row r="46" spans="1:17" s="3" customFormat="1" ht="12">
      <c r="A46" s="2"/>
      <c r="I46" s="2"/>
      <c r="J46" s="2"/>
      <c r="P46" s="16"/>
      <c r="Q46" s="16"/>
    </row>
    <row r="47" spans="1:17" s="3" customFormat="1" ht="12">
      <c r="A47" s="2"/>
      <c r="I47" s="2"/>
      <c r="J47" s="2"/>
      <c r="K47" s="2"/>
      <c r="L47" s="16"/>
      <c r="M47" s="16"/>
      <c r="N47" s="92"/>
      <c r="O47" s="16"/>
      <c r="P47" s="16"/>
      <c r="Q47" s="16"/>
    </row>
    <row r="48" spans="1:17" s="3" customFormat="1" ht="12">
      <c r="A48" s="2"/>
      <c r="C48" s="320"/>
      <c r="D48" s="320"/>
      <c r="E48" s="320"/>
      <c r="F48" s="320"/>
      <c r="G48" s="320"/>
      <c r="H48" s="320"/>
      <c r="I48" s="2"/>
      <c r="J48" s="2"/>
      <c r="K48" s="2"/>
      <c r="L48" s="16"/>
      <c r="M48" s="16"/>
      <c r="N48" s="16"/>
      <c r="O48" s="16"/>
      <c r="P48" s="16"/>
      <c r="Q48" s="16"/>
    </row>
    <row r="49" spans="1:17" s="3" customFormat="1" ht="12">
      <c r="A49" s="2"/>
      <c r="C49" s="320"/>
      <c r="D49" s="320"/>
      <c r="E49" s="320"/>
      <c r="F49" s="320"/>
      <c r="G49" s="320"/>
      <c r="H49" s="320"/>
      <c r="I49" s="2"/>
      <c r="J49" s="2"/>
      <c r="K49" s="2"/>
      <c r="L49" s="16"/>
      <c r="M49" s="16"/>
      <c r="N49" s="92"/>
      <c r="O49" s="16"/>
      <c r="P49" s="16"/>
      <c r="Q49" s="16"/>
    </row>
    <row r="50" spans="1:17">
      <c r="A50" s="18"/>
      <c r="C50" s="320"/>
      <c r="D50" s="320"/>
      <c r="E50" s="320"/>
      <c r="F50" s="320"/>
      <c r="G50" s="320"/>
      <c r="H50" s="320"/>
      <c r="K50" s="16"/>
      <c r="L50" s="16"/>
      <c r="M50" s="16"/>
      <c r="N50" s="92"/>
      <c r="O50" s="16"/>
      <c r="P50" s="2"/>
      <c r="Q50" s="2"/>
    </row>
    <row r="51" spans="1:17">
      <c r="A51" s="18"/>
      <c r="C51" s="320"/>
      <c r="D51" s="320"/>
      <c r="E51" s="320"/>
      <c r="F51" s="320"/>
      <c r="G51" s="320"/>
      <c r="H51" s="320"/>
      <c r="K51" s="2"/>
      <c r="L51" s="16"/>
      <c r="M51" s="16"/>
      <c r="N51" s="92"/>
      <c r="O51" s="16"/>
      <c r="P51" s="2"/>
      <c r="Q51" s="2"/>
    </row>
    <row r="52" spans="1:17">
      <c r="A52" s="18"/>
      <c r="C52" s="320"/>
      <c r="D52" s="320"/>
      <c r="E52" s="320"/>
      <c r="F52" s="320"/>
      <c r="G52" s="320"/>
      <c r="H52" s="320"/>
      <c r="K52" s="2"/>
      <c r="L52" s="2"/>
      <c r="M52" s="2"/>
      <c r="N52" s="81"/>
      <c r="O52" s="2"/>
      <c r="P52" s="2"/>
      <c r="Q52" s="2"/>
    </row>
    <row r="53" spans="1:17">
      <c r="A53" s="18"/>
      <c r="C53" s="320"/>
      <c r="D53" s="320"/>
      <c r="E53" s="320"/>
      <c r="F53" s="320"/>
      <c r="G53" s="320"/>
      <c r="H53" s="320"/>
    </row>
    <row r="54" spans="1:17">
      <c r="A54" s="18"/>
      <c r="C54" s="320"/>
      <c r="D54" s="320"/>
      <c r="E54" s="320"/>
      <c r="F54" s="320"/>
      <c r="G54" s="320"/>
      <c r="H54" s="320"/>
    </row>
    <row r="55" spans="1:17">
      <c r="A55" s="18"/>
      <c r="C55" s="320"/>
      <c r="D55" s="320"/>
      <c r="E55" s="320"/>
      <c r="F55" s="320"/>
      <c r="G55" s="320"/>
      <c r="H55" s="320"/>
    </row>
    <row r="56" spans="1:17">
      <c r="A56" s="18"/>
      <c r="C56" s="320"/>
      <c r="D56" s="320"/>
      <c r="E56" s="320"/>
      <c r="F56" s="320"/>
      <c r="G56" s="320"/>
      <c r="H56" s="320"/>
    </row>
    <row r="57" spans="1:17">
      <c r="A57" s="18"/>
      <c r="C57" s="320"/>
      <c r="D57" s="320"/>
      <c r="E57" s="320"/>
      <c r="F57" s="320"/>
      <c r="G57" s="320"/>
      <c r="H57" s="320"/>
    </row>
    <row r="58" spans="1:17">
      <c r="A58" s="18"/>
      <c r="C58" s="320"/>
      <c r="D58" s="320"/>
      <c r="E58" s="320"/>
      <c r="F58" s="320"/>
      <c r="G58" s="320"/>
      <c r="H58" s="320"/>
    </row>
    <row r="59" spans="1:17">
      <c r="A59" s="18"/>
      <c r="C59" s="320"/>
      <c r="D59" s="320"/>
      <c r="E59" s="320"/>
      <c r="F59" s="320"/>
      <c r="G59" s="320"/>
      <c r="H59" s="320"/>
    </row>
    <row r="60" spans="1:17">
      <c r="A60" s="18"/>
      <c r="C60" s="320"/>
      <c r="D60" s="320"/>
      <c r="E60" s="320"/>
      <c r="F60" s="320"/>
      <c r="G60" s="320"/>
      <c r="H60" s="320"/>
    </row>
    <row r="61" spans="1:17">
      <c r="A61" s="18"/>
      <c r="C61" s="320"/>
      <c r="D61" s="320"/>
      <c r="E61" s="320"/>
      <c r="F61" s="320"/>
      <c r="G61" s="320"/>
      <c r="H61" s="320"/>
    </row>
    <row r="62" spans="1:17">
      <c r="A62" s="18"/>
      <c r="C62" s="320"/>
      <c r="D62" s="320"/>
      <c r="E62" s="320"/>
      <c r="F62" s="320"/>
      <c r="G62" s="320"/>
      <c r="H62" s="320"/>
    </row>
    <row r="63" spans="1:17">
      <c r="A63" s="18"/>
      <c r="C63" s="320"/>
      <c r="D63" s="320"/>
      <c r="E63" s="320"/>
      <c r="F63" s="320"/>
      <c r="G63" s="320"/>
      <c r="H63" s="320"/>
    </row>
    <row r="64" spans="1:17">
      <c r="A64" s="18"/>
      <c r="C64" s="320"/>
      <c r="D64" s="320"/>
      <c r="E64" s="320"/>
      <c r="F64" s="320"/>
      <c r="G64" s="320"/>
      <c r="H64" s="320"/>
    </row>
    <row r="65" spans="1:8">
      <c r="A65" s="18"/>
      <c r="C65" s="320"/>
      <c r="D65" s="320"/>
      <c r="E65" s="320"/>
      <c r="F65" s="320"/>
      <c r="G65" s="320"/>
      <c r="H65" s="320"/>
    </row>
    <row r="66" spans="1:8">
      <c r="A66" s="18"/>
      <c r="C66" s="320"/>
      <c r="D66" s="320"/>
      <c r="E66" s="320"/>
      <c r="F66" s="320"/>
      <c r="G66" s="320"/>
      <c r="H66" s="320"/>
    </row>
    <row r="67" spans="1:8">
      <c r="A67" s="18"/>
      <c r="C67" s="320"/>
      <c r="D67" s="320"/>
      <c r="E67" s="320"/>
      <c r="F67" s="320"/>
      <c r="G67" s="320"/>
      <c r="H67" s="320"/>
    </row>
    <row r="68" spans="1:8">
      <c r="A68" s="18"/>
      <c r="C68" s="320"/>
      <c r="D68" s="320"/>
      <c r="E68" s="320"/>
      <c r="F68" s="320"/>
      <c r="G68" s="320"/>
      <c r="H68" s="320"/>
    </row>
    <row r="69" spans="1:8">
      <c r="A69" s="18"/>
      <c r="C69" s="320"/>
      <c r="D69" s="320"/>
      <c r="E69" s="320"/>
      <c r="F69" s="320"/>
      <c r="G69" s="320"/>
      <c r="H69" s="320"/>
    </row>
    <row r="70" spans="1:8">
      <c r="A70" s="18"/>
      <c r="C70" s="321"/>
      <c r="D70" s="321"/>
      <c r="E70" s="321"/>
      <c r="F70" s="321"/>
      <c r="G70" s="321"/>
      <c r="H70" s="321"/>
    </row>
    <row r="71" spans="1:8">
      <c r="A71" s="18"/>
    </row>
    <row r="72" spans="1:8">
      <c r="A72" s="18"/>
      <c r="F72" s="94"/>
      <c r="H72" s="94"/>
    </row>
    <row r="73" spans="1:8">
      <c r="A73" s="18"/>
    </row>
    <row r="74" spans="1:8">
      <c r="A74" s="18"/>
    </row>
    <row r="75" spans="1:8">
      <c r="A75" s="18"/>
    </row>
    <row r="76" spans="1:8">
      <c r="A76" s="18"/>
    </row>
  </sheetData>
  <mergeCells count="1">
    <mergeCell ref="A9:H12"/>
  </mergeCells>
  <pageMargins left="0.7" right="0.7" top="0.75" bottom="0.75" header="0.3" footer="0.3"/>
  <pageSetup scale="98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D6" zoomScaleNormal="100" workbookViewId="0"/>
  </sheetViews>
  <sheetFormatPr defaultColWidth="9.140625" defaultRowHeight="15"/>
  <cols>
    <col min="1" max="1" width="6" style="24" customWidth="1"/>
    <col min="2" max="2" width="2.7109375" style="24" customWidth="1"/>
    <col min="3" max="3" width="43.42578125" style="24" customWidth="1"/>
    <col min="4" max="4" width="2.7109375" style="24" customWidth="1"/>
    <col min="5" max="5" width="14.28515625" style="24" customWidth="1"/>
    <col min="6" max="6" width="2.7109375" style="24" customWidth="1"/>
    <col min="7" max="7" width="13.7109375" style="24" customWidth="1"/>
    <col min="8" max="8" width="2.7109375" style="24" customWidth="1"/>
    <col min="9" max="9" width="14.7109375" style="24" bestFit="1" customWidth="1"/>
    <col min="10" max="11" width="12.7109375" style="24" customWidth="1"/>
    <col min="12" max="12" width="15.5703125" style="24" bestFit="1" customWidth="1"/>
    <col min="13" max="13" width="2.7109375" style="24" customWidth="1"/>
    <col min="14" max="14" width="10.85546875" style="24" bestFit="1" customWidth="1"/>
    <col min="15" max="15" width="2.7109375" style="24" customWidth="1"/>
    <col min="16" max="16" width="20.28515625" style="24" customWidth="1"/>
    <col min="17" max="17" width="13.140625" style="24" customWidth="1"/>
    <col min="18" max="18" width="9.140625" style="25"/>
    <col min="19" max="19" width="10.7109375" style="25" bestFit="1" customWidth="1"/>
    <col min="20" max="16384" width="9.140625" style="25"/>
  </cols>
  <sheetData>
    <row r="1" spans="1:17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 t="s">
        <v>0</v>
      </c>
      <c r="M1" s="23"/>
      <c r="N1" s="23"/>
      <c r="O1" s="23"/>
      <c r="P1" s="23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>
      <c r="A3" s="1" t="s">
        <v>112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>
      <c r="A4" s="1" t="s">
        <v>105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78</v>
      </c>
      <c r="M4" s="23"/>
      <c r="N4" s="23"/>
      <c r="O4" s="23"/>
      <c r="P4" s="23"/>
    </row>
    <row r="5" spans="1:17">
      <c r="A5" s="1" t="s">
        <v>114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 t="s">
        <v>41</v>
      </c>
      <c r="M5" s="23"/>
      <c r="N5" s="23"/>
      <c r="O5" s="23"/>
      <c r="P5" s="23"/>
    </row>
    <row r="6" spans="1:17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101" t="s">
        <v>115</v>
      </c>
      <c r="M7" s="23"/>
      <c r="N7" s="23"/>
      <c r="O7" s="23"/>
      <c r="P7" s="23"/>
    </row>
    <row r="8" spans="1:17">
      <c r="A8" s="325" t="s">
        <v>80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</row>
    <row r="9" spans="1:17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</row>
    <row r="10" spans="1:17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s="58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-5</v>
      </c>
      <c r="M11" s="56"/>
      <c r="N11" s="56">
        <v>-6</v>
      </c>
      <c r="O11" s="56"/>
      <c r="P11" s="56">
        <v>-7</v>
      </c>
      <c r="Q11" s="57"/>
    </row>
    <row r="12" spans="1:17">
      <c r="A12" s="23"/>
      <c r="B12" s="23"/>
      <c r="C12" s="23"/>
      <c r="D12" s="23"/>
      <c r="E12" s="23"/>
      <c r="F12" s="23"/>
      <c r="G12" s="23"/>
      <c r="H12" s="23"/>
      <c r="I12" s="29" t="s">
        <v>81</v>
      </c>
      <c r="J12" s="29"/>
      <c r="K12" s="29" t="s">
        <v>82</v>
      </c>
      <c r="L12" s="324" t="s">
        <v>83</v>
      </c>
      <c r="M12" s="324"/>
      <c r="N12" s="324"/>
      <c r="O12" s="23"/>
      <c r="P12" s="29" t="s">
        <v>54</v>
      </c>
    </row>
    <row r="13" spans="1:17">
      <c r="A13" s="29" t="s">
        <v>13</v>
      </c>
      <c r="B13" s="29"/>
      <c r="C13" s="29"/>
      <c r="D13" s="29"/>
      <c r="E13" s="29" t="s">
        <v>84</v>
      </c>
      <c r="F13" s="29"/>
      <c r="G13" s="29" t="s">
        <v>84</v>
      </c>
      <c r="H13" s="29"/>
      <c r="I13" s="29" t="s">
        <v>85</v>
      </c>
      <c r="J13" s="29" t="s">
        <v>109</v>
      </c>
      <c r="K13" s="29" t="s">
        <v>87</v>
      </c>
      <c r="L13" s="60"/>
      <c r="M13" s="60"/>
      <c r="N13" s="61" t="s">
        <v>88</v>
      </c>
      <c r="O13" s="23"/>
      <c r="P13" s="29" t="s">
        <v>55</v>
      </c>
    </row>
    <row r="14" spans="1:17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2"/>
      <c r="I14" s="62" t="s">
        <v>89</v>
      </c>
      <c r="J14" s="62" t="s">
        <v>46</v>
      </c>
      <c r="K14" s="62" t="s">
        <v>89</v>
      </c>
      <c r="L14" s="62" t="s">
        <v>88</v>
      </c>
      <c r="M14" s="97"/>
      <c r="N14" s="62" t="s">
        <v>90</v>
      </c>
      <c r="O14" s="97"/>
      <c r="P14" s="62" t="s">
        <v>91</v>
      </c>
    </row>
    <row r="15" spans="1:17">
      <c r="A15" s="33">
        <v>1</v>
      </c>
      <c r="C15" s="24" t="s">
        <v>62</v>
      </c>
      <c r="E15" s="37">
        <v>180000000</v>
      </c>
      <c r="G15" s="37">
        <v>180000000</v>
      </c>
      <c r="I15" s="37">
        <v>180000000</v>
      </c>
      <c r="J15" s="37"/>
      <c r="K15" s="66">
        <v>180000000</v>
      </c>
      <c r="L15" s="66">
        <v>-178757525.06290001</v>
      </c>
      <c r="N15" s="102">
        <v>0.46329999999999999</v>
      </c>
      <c r="P15" s="67">
        <v>1242474.9371</v>
      </c>
    </row>
    <row r="16" spans="1:17">
      <c r="A16" s="33">
        <v>2</v>
      </c>
      <c r="C16" s="24" t="s">
        <v>63</v>
      </c>
      <c r="E16" s="38">
        <v>2300000</v>
      </c>
      <c r="F16" s="37"/>
      <c r="G16" s="38">
        <v>17000000</v>
      </c>
      <c r="H16" s="37"/>
      <c r="I16" s="37">
        <v>17100000</v>
      </c>
      <c r="J16" s="38"/>
      <c r="K16" s="66">
        <v>17100000</v>
      </c>
      <c r="L16" s="66">
        <v>-16982001.085200001</v>
      </c>
      <c r="N16" s="102">
        <v>4.3999999999999997E-2</v>
      </c>
      <c r="P16" s="67">
        <v>117998.9148</v>
      </c>
    </row>
    <row r="17" spans="1:20">
      <c r="A17" s="33">
        <v>3</v>
      </c>
      <c r="C17" s="24" t="s">
        <v>64</v>
      </c>
      <c r="E17" s="37"/>
      <c r="F17" s="37"/>
      <c r="G17" s="37">
        <v>0</v>
      </c>
      <c r="H17" s="37"/>
      <c r="I17" s="37">
        <v>0</v>
      </c>
      <c r="J17" s="38"/>
      <c r="K17" s="66">
        <v>0</v>
      </c>
      <c r="L17" s="66">
        <v>0</v>
      </c>
      <c r="N17" s="102">
        <v>0</v>
      </c>
      <c r="P17" s="67">
        <v>0</v>
      </c>
    </row>
    <row r="18" spans="1:20">
      <c r="A18" s="33">
        <v>4</v>
      </c>
      <c r="C18" s="24" t="s">
        <v>65</v>
      </c>
      <c r="E18" s="37">
        <v>187444000</v>
      </c>
      <c r="F18" s="37"/>
      <c r="G18" s="38">
        <v>201935000</v>
      </c>
      <c r="H18" s="37"/>
      <c r="I18" s="38">
        <v>191433000</v>
      </c>
      <c r="J18" s="38"/>
      <c r="K18" s="66">
        <v>191433000</v>
      </c>
      <c r="L18" s="66">
        <v>-190111680.33340001</v>
      </c>
      <c r="N18" s="102">
        <v>0.49270000000000003</v>
      </c>
      <c r="P18" s="67">
        <v>1321319.6666000001</v>
      </c>
    </row>
    <row r="19" spans="1:20">
      <c r="A19" s="33">
        <v>5</v>
      </c>
      <c r="C19" s="45" t="s">
        <v>92</v>
      </c>
      <c r="E19" s="37">
        <v>3598.9</v>
      </c>
      <c r="F19" s="37"/>
      <c r="G19" s="37">
        <v>3382.67</v>
      </c>
      <c r="H19" s="37"/>
      <c r="I19" s="37">
        <v>3413</v>
      </c>
      <c r="J19" s="37"/>
      <c r="K19" s="66">
        <v>3413</v>
      </c>
      <c r="L19" s="66">
        <v>0</v>
      </c>
      <c r="N19" s="103" t="s">
        <v>93</v>
      </c>
      <c r="P19" s="67">
        <v>3413</v>
      </c>
    </row>
    <row r="20" spans="1:20">
      <c r="A20" s="33">
        <v>6</v>
      </c>
      <c r="C20" s="45" t="s">
        <v>94</v>
      </c>
      <c r="E20" s="37"/>
      <c r="F20" s="37"/>
      <c r="G20" s="37">
        <v>0</v>
      </c>
      <c r="H20" s="37"/>
      <c r="I20" s="37">
        <v>0</v>
      </c>
      <c r="J20" s="37"/>
      <c r="K20" s="66">
        <v>0</v>
      </c>
      <c r="L20" s="66">
        <v>0</v>
      </c>
      <c r="N20" s="103" t="s">
        <v>93</v>
      </c>
      <c r="P20" s="67">
        <v>0</v>
      </c>
    </row>
    <row r="21" spans="1:20">
      <c r="A21" s="33">
        <v>7</v>
      </c>
      <c r="C21" s="45" t="s">
        <v>68</v>
      </c>
      <c r="E21" s="37"/>
      <c r="F21" s="37"/>
      <c r="G21" s="37">
        <v>0</v>
      </c>
      <c r="H21" s="37"/>
      <c r="I21" s="37">
        <v>0</v>
      </c>
      <c r="J21" s="37"/>
      <c r="K21" s="66">
        <v>0</v>
      </c>
      <c r="L21" s="66">
        <v>0</v>
      </c>
      <c r="N21" s="103" t="s">
        <v>93</v>
      </c>
      <c r="P21" s="67">
        <v>0</v>
      </c>
    </row>
    <row r="22" spans="1:20">
      <c r="A22" s="33">
        <v>8</v>
      </c>
      <c r="C22" s="45" t="s">
        <v>111</v>
      </c>
      <c r="E22" s="37">
        <v>453258.01</v>
      </c>
      <c r="F22" s="37"/>
      <c r="G22" s="37">
        <v>484913.99999999988</v>
      </c>
      <c r="H22" s="37"/>
      <c r="I22" s="37">
        <v>455635.84230769234</v>
      </c>
      <c r="J22" s="38">
        <v>-381</v>
      </c>
      <c r="K22" s="66">
        <v>455254.84230769234</v>
      </c>
      <c r="L22" s="66">
        <v>0</v>
      </c>
      <c r="N22" s="103" t="s">
        <v>93</v>
      </c>
      <c r="P22" s="67">
        <v>455254.84230000002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>
        <v>0</v>
      </c>
      <c r="J23" s="37"/>
      <c r="K23" s="37"/>
      <c r="L23" s="66"/>
      <c r="N23" s="102">
        <v>0</v>
      </c>
      <c r="P23" s="67">
        <v>0</v>
      </c>
    </row>
    <row r="24" spans="1:20">
      <c r="A24" s="33">
        <v>10</v>
      </c>
      <c r="E24" s="69"/>
      <c r="F24" s="37"/>
      <c r="G24" s="69"/>
      <c r="H24" s="37"/>
      <c r="I24" s="69"/>
      <c r="J24" s="69"/>
      <c r="K24" s="69"/>
      <c r="L24" s="71"/>
      <c r="N24" s="72"/>
      <c r="P24" s="73"/>
    </row>
    <row r="25" spans="1:20" ht="15.75" thickBot="1">
      <c r="A25" s="33">
        <v>11</v>
      </c>
      <c r="C25" s="24" t="s">
        <v>71</v>
      </c>
      <c r="E25" s="74">
        <v>370200856.90999997</v>
      </c>
      <c r="F25" s="37"/>
      <c r="G25" s="74">
        <v>399423296.67000002</v>
      </c>
      <c r="H25" s="37"/>
      <c r="I25" s="74">
        <v>388992048.84230769</v>
      </c>
      <c r="J25" s="74">
        <v>-381</v>
      </c>
      <c r="K25" s="74">
        <v>388991667.84230769</v>
      </c>
      <c r="L25" s="74">
        <v>-385851206.48150003</v>
      </c>
      <c r="N25" s="104">
        <v>1</v>
      </c>
      <c r="P25" s="74">
        <v>3140461.3608547007</v>
      </c>
      <c r="Q25" s="75"/>
      <c r="S25" s="76"/>
      <c r="T25" s="77"/>
    </row>
    <row r="26" spans="1:20" ht="15.75" thickTop="1">
      <c r="A26" s="33">
        <v>12</v>
      </c>
      <c r="S26" s="78"/>
    </row>
    <row r="27" spans="1:20">
      <c r="A27" s="33">
        <v>13</v>
      </c>
      <c r="C27" s="99" t="s">
        <v>72</v>
      </c>
      <c r="P27" s="76"/>
    </row>
    <row r="28" spans="1:20">
      <c r="A28" s="33">
        <v>14</v>
      </c>
    </row>
    <row r="29" spans="1:20">
      <c r="A29" s="33">
        <v>15</v>
      </c>
      <c r="C29" s="44" t="s">
        <v>96</v>
      </c>
    </row>
    <row r="31" spans="1:20">
      <c r="A31" s="53" t="s">
        <v>97</v>
      </c>
    </row>
    <row r="32" spans="1:20">
      <c r="A32" s="53" t="s">
        <v>98</v>
      </c>
    </row>
    <row r="33" spans="1:16">
      <c r="A33" s="54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</sheetData>
  <mergeCells count="2">
    <mergeCell ref="A8:P9"/>
    <mergeCell ref="L12:N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38.85546875" style="24" customWidth="1"/>
    <col min="4" max="4" width="1.7109375" style="24" customWidth="1"/>
    <col min="5" max="5" width="18.85546875" style="24" customWidth="1"/>
    <col min="6" max="6" width="1.7109375" style="24" customWidth="1"/>
    <col min="7" max="7" width="10.7109375" style="24" customWidth="1"/>
    <col min="8" max="8" width="1.7109375" style="24" customWidth="1"/>
    <col min="9" max="9" width="9.140625" style="24"/>
    <col min="10" max="10" width="1.7109375" style="24" customWidth="1"/>
    <col min="11" max="11" width="17.28515625" style="24" customWidth="1"/>
    <col min="12" max="13" width="9.140625" style="24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116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40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99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23" t="s">
        <v>100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2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2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0" t="s">
        <v>106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105">
        <v>1196729.4898000001</v>
      </c>
      <c r="F15" s="45"/>
      <c r="G15" s="106">
        <v>0.45667140378528287</v>
      </c>
      <c r="I15" s="106">
        <v>6.6959321087948331E-2</v>
      </c>
      <c r="K15" s="102">
        <v>3.0599999999999999E-2</v>
      </c>
    </row>
    <row r="16" spans="1:13">
      <c r="A16" s="33">
        <v>2</v>
      </c>
      <c r="C16" s="24" t="s">
        <v>63</v>
      </c>
      <c r="E16" s="38">
        <v>113654.43030000001</v>
      </c>
      <c r="F16" s="45"/>
      <c r="G16" s="106">
        <v>4.3370476514447455E-2</v>
      </c>
      <c r="I16" s="106">
        <v>2.3220060000000001E-2</v>
      </c>
      <c r="K16" s="102">
        <v>1E-3</v>
      </c>
    </row>
    <row r="17" spans="1:13">
      <c r="A17" s="33">
        <v>3</v>
      </c>
      <c r="C17" s="24" t="s">
        <v>64</v>
      </c>
      <c r="E17" s="38">
        <v>0</v>
      </c>
      <c r="F17" s="45"/>
      <c r="G17" s="106">
        <v>0</v>
      </c>
      <c r="I17" s="106">
        <v>0</v>
      </c>
      <c r="K17" s="102">
        <v>0</v>
      </c>
    </row>
    <row r="18" spans="1:13">
      <c r="A18" s="33">
        <v>4</v>
      </c>
      <c r="C18" s="24" t="s">
        <v>65</v>
      </c>
      <c r="E18" s="38">
        <v>1272671.3137000001</v>
      </c>
      <c r="F18" s="45"/>
      <c r="G18" s="106">
        <v>0.48565076764488291</v>
      </c>
      <c r="I18" s="106">
        <v>0.10397708544753399</v>
      </c>
      <c r="K18" s="102">
        <v>5.0500000000000003E-2</v>
      </c>
    </row>
    <row r="19" spans="1:13">
      <c r="A19" s="33">
        <v>5</v>
      </c>
      <c r="C19" s="24" t="s">
        <v>66</v>
      </c>
      <c r="E19" s="38">
        <v>2710.7231000000002</v>
      </c>
      <c r="F19" s="45"/>
      <c r="G19" s="106">
        <v>1.0344106449295203E-3</v>
      </c>
      <c r="I19" s="106">
        <v>0.02</v>
      </c>
      <c r="K19" s="102">
        <v>0</v>
      </c>
    </row>
    <row r="20" spans="1:13">
      <c r="A20" s="33">
        <v>6</v>
      </c>
      <c r="C20" s="24" t="s">
        <v>67</v>
      </c>
      <c r="E20" s="38">
        <v>0</v>
      </c>
      <c r="F20" s="45"/>
      <c r="G20" s="106">
        <v>0</v>
      </c>
      <c r="I20" s="106">
        <v>0</v>
      </c>
      <c r="K20" s="102">
        <v>0</v>
      </c>
    </row>
    <row r="21" spans="1:13">
      <c r="A21" s="33">
        <v>7</v>
      </c>
      <c r="C21" s="24" t="s">
        <v>68</v>
      </c>
      <c r="E21" s="38">
        <v>0</v>
      </c>
      <c r="F21" s="45"/>
      <c r="G21" s="106">
        <v>0</v>
      </c>
      <c r="I21" s="106">
        <v>0</v>
      </c>
      <c r="K21" s="102">
        <v>0</v>
      </c>
    </row>
    <row r="22" spans="1:13">
      <c r="A22" s="33">
        <v>8</v>
      </c>
      <c r="C22" s="24" t="s">
        <v>69</v>
      </c>
      <c r="E22" s="38">
        <v>34782.384599999998</v>
      </c>
      <c r="F22" s="45"/>
      <c r="G22" s="106">
        <v>1.3272941410457087E-2</v>
      </c>
      <c r="I22" s="106">
        <v>0</v>
      </c>
      <c r="K22" s="102">
        <v>0</v>
      </c>
    </row>
    <row r="23" spans="1:13">
      <c r="A23" s="33">
        <v>9</v>
      </c>
      <c r="C23" s="24" t="s">
        <v>70</v>
      </c>
      <c r="E23" s="38">
        <v>0</v>
      </c>
      <c r="F23" s="45"/>
      <c r="G23" s="106">
        <v>0</v>
      </c>
      <c r="I23" s="106">
        <v>0</v>
      </c>
      <c r="K23" s="102">
        <v>0</v>
      </c>
    </row>
    <row r="24" spans="1:13">
      <c r="A24" s="33">
        <v>10</v>
      </c>
      <c r="E24" s="39"/>
      <c r="G24" s="107"/>
      <c r="I24" s="108"/>
      <c r="K24" s="107"/>
    </row>
    <row r="25" spans="1:13" ht="15.75" thickBot="1">
      <c r="A25" s="33">
        <v>11</v>
      </c>
      <c r="C25" s="24" t="s">
        <v>71</v>
      </c>
      <c r="E25" s="42">
        <v>2620548.3415000006</v>
      </c>
      <c r="G25" s="104">
        <v>0.99999999999999978</v>
      </c>
      <c r="I25" s="102"/>
      <c r="K25" s="104">
        <v>8.2100000000000006E-2</v>
      </c>
    </row>
    <row r="26" spans="1:13" ht="15.75" thickTop="1">
      <c r="A26" s="33">
        <v>12</v>
      </c>
    </row>
    <row r="27" spans="1:13">
      <c r="A27" s="33">
        <v>13</v>
      </c>
      <c r="C27" s="44" t="s">
        <v>72</v>
      </c>
    </row>
    <row r="28" spans="1:13" s="47" customFormat="1">
      <c r="A28" s="33">
        <v>14</v>
      </c>
      <c r="B28" s="45"/>
      <c r="C28" s="46" t="s">
        <v>73</v>
      </c>
      <c r="D28" s="45"/>
      <c r="E28" s="45"/>
      <c r="F28" s="45"/>
      <c r="G28" s="45"/>
      <c r="H28" s="45"/>
      <c r="I28" s="45"/>
      <c r="J28" s="45"/>
      <c r="K28" s="24"/>
      <c r="L28" s="45"/>
      <c r="M28" s="45"/>
    </row>
    <row r="29" spans="1:13" s="47" customFormat="1" ht="15" customHeight="1">
      <c r="A29" s="33">
        <v>15</v>
      </c>
      <c r="B29" s="24"/>
      <c r="C29" s="48"/>
      <c r="D29" s="48"/>
      <c r="E29" s="48"/>
      <c r="F29" s="48"/>
      <c r="G29" s="48"/>
      <c r="H29" s="48"/>
      <c r="I29" s="48"/>
      <c r="J29" s="48"/>
      <c r="K29" s="48"/>
      <c r="L29" s="45"/>
      <c r="M29" s="45"/>
    </row>
    <row r="30" spans="1:13" s="47" customFormat="1">
      <c r="A30" s="33">
        <v>16</v>
      </c>
      <c r="B30" s="44"/>
      <c r="C30" s="49" t="s">
        <v>74</v>
      </c>
      <c r="D30" s="48"/>
      <c r="E30" s="48"/>
      <c r="F30" s="48"/>
      <c r="G30" s="48"/>
      <c r="H30" s="48"/>
      <c r="I30" s="48"/>
      <c r="J30" s="48"/>
      <c r="K30" s="48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D4" zoomScaleNormal="100" workbookViewId="0"/>
  </sheetViews>
  <sheetFormatPr defaultColWidth="9.140625" defaultRowHeight="12"/>
  <cols>
    <col min="1" max="1" width="6" style="24" customWidth="1"/>
    <col min="2" max="2" width="2.7109375" style="24" customWidth="1"/>
    <col min="3" max="3" width="35.7109375" style="24" customWidth="1"/>
    <col min="4" max="4" width="2.7109375" style="24" customWidth="1"/>
    <col min="5" max="5" width="13.7109375" style="24" customWidth="1"/>
    <col min="6" max="6" width="2.7109375" style="24" customWidth="1"/>
    <col min="7" max="7" width="13.7109375" style="24" customWidth="1"/>
    <col min="8" max="8" width="2.7109375" style="24" customWidth="1"/>
    <col min="9" max="12" width="13.7109375" style="24" customWidth="1"/>
    <col min="13" max="13" width="2.7109375" style="24" customWidth="1"/>
    <col min="14" max="14" width="13.5703125" style="24" customWidth="1"/>
    <col min="15" max="15" width="2.7109375" style="24" customWidth="1"/>
    <col min="16" max="16" width="16.140625" style="24" bestFit="1" customWidth="1"/>
    <col min="17" max="17" width="13.140625" style="24" customWidth="1"/>
    <col min="18" max="18" width="9.140625" style="24"/>
    <col min="19" max="19" width="10.7109375" style="24" bestFit="1" customWidth="1"/>
    <col min="20" max="16384" width="9.140625" style="24"/>
  </cols>
  <sheetData>
    <row r="1" spans="1:16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 t="s">
        <v>0</v>
      </c>
      <c r="N1" s="23"/>
      <c r="O1" s="23"/>
      <c r="P1" s="23"/>
    </row>
    <row r="2" spans="1:16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N2" s="23"/>
      <c r="O2" s="23"/>
      <c r="P2" s="23"/>
    </row>
    <row r="3" spans="1:16">
      <c r="A3" s="1" t="s">
        <v>116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23"/>
      <c r="O3" s="23"/>
      <c r="P3" s="23"/>
    </row>
    <row r="4" spans="1:16">
      <c r="A4" s="1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78</v>
      </c>
      <c r="N4" s="23"/>
      <c r="O4" s="23"/>
      <c r="P4" s="23"/>
    </row>
    <row r="5" spans="1:16">
      <c r="A5" s="1" t="s">
        <v>99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 t="s">
        <v>41</v>
      </c>
      <c r="N5" s="23"/>
      <c r="O5" s="23"/>
      <c r="P5" s="23"/>
    </row>
    <row r="6" spans="1:16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N6" s="23"/>
      <c r="O6" s="23"/>
      <c r="P6" s="23"/>
    </row>
    <row r="7" spans="1:16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 t="s">
        <v>100</v>
      </c>
      <c r="N7" s="1"/>
      <c r="O7" s="23"/>
      <c r="P7" s="23"/>
    </row>
    <row r="8" spans="1:16">
      <c r="A8" s="109" t="s">
        <v>80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</row>
    <row r="9" spans="1:16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1:1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s="57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-7</v>
      </c>
      <c r="M11" s="56"/>
      <c r="N11" s="56">
        <v>-8</v>
      </c>
      <c r="O11" s="56"/>
      <c r="P11" s="56">
        <v>-9</v>
      </c>
    </row>
    <row r="12" spans="1:16">
      <c r="A12" s="23"/>
      <c r="B12" s="23"/>
      <c r="C12" s="23"/>
      <c r="D12" s="23"/>
      <c r="E12" s="23"/>
      <c r="F12" s="23"/>
      <c r="G12" s="23"/>
      <c r="H12" s="23"/>
      <c r="I12" s="29" t="s">
        <v>81</v>
      </c>
      <c r="J12" s="29"/>
      <c r="K12" s="29" t="s">
        <v>82</v>
      </c>
      <c r="L12" s="324" t="s">
        <v>83</v>
      </c>
      <c r="M12" s="324"/>
      <c r="N12" s="324"/>
      <c r="O12" s="23"/>
      <c r="P12" s="29" t="s">
        <v>54</v>
      </c>
    </row>
    <row r="13" spans="1:16">
      <c r="A13" s="29" t="s">
        <v>13</v>
      </c>
      <c r="B13" s="29"/>
      <c r="C13" s="29"/>
      <c r="D13" s="29"/>
      <c r="E13" s="29" t="s">
        <v>84</v>
      </c>
      <c r="F13" s="29"/>
      <c r="G13" s="29" t="s">
        <v>84</v>
      </c>
      <c r="H13" s="29"/>
      <c r="I13" s="29" t="s">
        <v>85</v>
      </c>
      <c r="J13" s="29" t="s">
        <v>109</v>
      </c>
      <c r="K13" s="29" t="s">
        <v>87</v>
      </c>
      <c r="L13" s="60"/>
      <c r="M13" s="60"/>
      <c r="N13" s="61" t="s">
        <v>88</v>
      </c>
      <c r="O13" s="23"/>
      <c r="P13" s="29" t="s">
        <v>55</v>
      </c>
    </row>
    <row r="14" spans="1:16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2"/>
      <c r="I14" s="62" t="s">
        <v>89</v>
      </c>
      <c r="J14" s="62" t="s">
        <v>46</v>
      </c>
      <c r="K14" s="62" t="s">
        <v>89</v>
      </c>
      <c r="L14" s="62" t="s">
        <v>88</v>
      </c>
      <c r="M14" s="97"/>
      <c r="N14" s="62" t="s">
        <v>90</v>
      </c>
      <c r="O14" s="97"/>
      <c r="P14" s="62" t="s">
        <v>117</v>
      </c>
    </row>
    <row r="15" spans="1:16">
      <c r="A15" s="33">
        <v>1</v>
      </c>
      <c r="C15" s="24" t="s">
        <v>62</v>
      </c>
      <c r="E15" s="37">
        <v>180000000</v>
      </c>
      <c r="G15" s="37">
        <v>180000000</v>
      </c>
      <c r="I15" s="37">
        <v>180000000</v>
      </c>
      <c r="J15" s="37"/>
      <c r="K15" s="66">
        <v>180000000</v>
      </c>
      <c r="L15" s="66">
        <v>-178803270.51019999</v>
      </c>
      <c r="N15" s="102">
        <v>0.46329999999999999</v>
      </c>
      <c r="P15" s="22">
        <v>1196729.4898000001</v>
      </c>
    </row>
    <row r="16" spans="1:16">
      <c r="A16" s="33">
        <v>2</v>
      </c>
      <c r="C16" s="24" t="s">
        <v>63</v>
      </c>
      <c r="E16" s="38">
        <v>2300000</v>
      </c>
      <c r="F16" s="38"/>
      <c r="G16" s="38">
        <v>17000000</v>
      </c>
      <c r="H16" s="38"/>
      <c r="I16" s="38">
        <v>17100000</v>
      </c>
      <c r="J16" s="38"/>
      <c r="K16" s="66">
        <v>17100000</v>
      </c>
      <c r="L16" s="66">
        <v>-16986345.569699999</v>
      </c>
      <c r="N16" s="102">
        <v>4.3999999999999997E-2</v>
      </c>
      <c r="P16" s="22">
        <v>113654.43030000001</v>
      </c>
    </row>
    <row r="17" spans="1:20">
      <c r="A17" s="33">
        <v>3</v>
      </c>
      <c r="C17" s="24" t="s">
        <v>64</v>
      </c>
      <c r="E17" s="38">
        <v>0</v>
      </c>
      <c r="F17" s="38"/>
      <c r="G17" s="38">
        <v>0</v>
      </c>
      <c r="H17" s="38"/>
      <c r="I17" s="38">
        <v>0</v>
      </c>
      <c r="J17" s="38"/>
      <c r="K17" s="66">
        <v>0</v>
      </c>
      <c r="L17" s="66">
        <v>0</v>
      </c>
      <c r="N17" s="103">
        <v>0</v>
      </c>
      <c r="P17" s="22">
        <v>0</v>
      </c>
    </row>
    <row r="18" spans="1:20">
      <c r="A18" s="33">
        <v>4</v>
      </c>
      <c r="C18" s="24" t="s">
        <v>65</v>
      </c>
      <c r="E18" s="38">
        <v>187444000</v>
      </c>
      <c r="F18" s="38"/>
      <c r="G18" s="38">
        <v>201935000</v>
      </c>
      <c r="H18" s="38"/>
      <c r="I18" s="38">
        <v>191433000</v>
      </c>
      <c r="J18" s="38"/>
      <c r="K18" s="66">
        <v>191433000</v>
      </c>
      <c r="L18" s="66">
        <v>-190160328.68630001</v>
      </c>
      <c r="N18" s="102">
        <v>0.49270000000000003</v>
      </c>
      <c r="P18" s="22">
        <v>1272671.3137000001</v>
      </c>
    </row>
    <row r="19" spans="1:20">
      <c r="A19" s="33">
        <v>5</v>
      </c>
      <c r="C19" s="45" t="s">
        <v>92</v>
      </c>
      <c r="E19" s="37">
        <v>2610.8000000000002</v>
      </c>
      <c r="F19" s="37"/>
      <c r="G19" s="37">
        <v>2760.8</v>
      </c>
      <c r="H19" s="37"/>
      <c r="I19" s="37">
        <v>2710.7230769230764</v>
      </c>
      <c r="J19" s="37"/>
      <c r="K19" s="66">
        <v>2710.7230769230764</v>
      </c>
      <c r="L19" s="66">
        <v>0</v>
      </c>
      <c r="N19" s="103" t="s">
        <v>93</v>
      </c>
      <c r="P19" s="22">
        <v>2710.7231000000002</v>
      </c>
    </row>
    <row r="20" spans="1:20">
      <c r="A20" s="33">
        <v>6</v>
      </c>
      <c r="C20" s="45" t="s">
        <v>94</v>
      </c>
      <c r="E20" s="37">
        <v>0</v>
      </c>
      <c r="F20" s="37"/>
      <c r="G20" s="37">
        <v>0</v>
      </c>
      <c r="H20" s="37"/>
      <c r="I20" s="37">
        <v>0</v>
      </c>
      <c r="J20" s="37"/>
      <c r="K20" s="66">
        <v>0</v>
      </c>
      <c r="L20" s="66">
        <v>0</v>
      </c>
      <c r="N20" s="103" t="s">
        <v>93</v>
      </c>
      <c r="P20" s="22">
        <v>0</v>
      </c>
    </row>
    <row r="21" spans="1:20">
      <c r="A21" s="33">
        <v>7</v>
      </c>
      <c r="C21" s="45" t="s">
        <v>68</v>
      </c>
      <c r="E21" s="37">
        <v>0</v>
      </c>
      <c r="F21" s="37"/>
      <c r="G21" s="37">
        <v>0</v>
      </c>
      <c r="H21" s="37"/>
      <c r="I21" s="37">
        <v>0</v>
      </c>
      <c r="J21" s="37"/>
      <c r="K21" s="66">
        <v>0</v>
      </c>
      <c r="L21" s="66">
        <v>0</v>
      </c>
      <c r="N21" s="103" t="s">
        <v>93</v>
      </c>
      <c r="P21" s="22">
        <v>0</v>
      </c>
    </row>
    <row r="22" spans="1:20">
      <c r="A22" s="33">
        <v>8</v>
      </c>
      <c r="C22" s="24" t="s">
        <v>118</v>
      </c>
      <c r="E22" s="38">
        <v>33021.55000000001</v>
      </c>
      <c r="F22" s="38"/>
      <c r="G22" s="38">
        <v>50328.39</v>
      </c>
      <c r="H22" s="38"/>
      <c r="I22" s="38">
        <v>34308.384615384624</v>
      </c>
      <c r="J22" s="38">
        <v>474</v>
      </c>
      <c r="K22" s="66">
        <v>34782.384615384624</v>
      </c>
      <c r="L22" s="110">
        <v>0</v>
      </c>
      <c r="N22" s="103" t="s">
        <v>93</v>
      </c>
      <c r="P22" s="22">
        <v>34782.384599999998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/>
      <c r="J23" s="66"/>
      <c r="K23" s="66"/>
      <c r="L23" s="66"/>
      <c r="N23" s="102"/>
      <c r="P23" s="22"/>
    </row>
    <row r="24" spans="1:20">
      <c r="A24" s="33">
        <v>10</v>
      </c>
      <c r="E24" s="69"/>
      <c r="F24" s="37"/>
      <c r="G24" s="69"/>
      <c r="H24" s="37"/>
      <c r="I24" s="69"/>
      <c r="J24" s="71"/>
      <c r="K24" s="71"/>
      <c r="L24" s="71"/>
      <c r="N24" s="72"/>
      <c r="P24" s="71"/>
    </row>
    <row r="25" spans="1:20" ht="12.75" thickBot="1">
      <c r="A25" s="33">
        <v>11</v>
      </c>
      <c r="C25" s="24" t="s">
        <v>71</v>
      </c>
      <c r="E25" s="74">
        <v>369779632.35000002</v>
      </c>
      <c r="F25" s="37"/>
      <c r="G25" s="74">
        <v>398988089.19</v>
      </c>
      <c r="H25" s="37"/>
      <c r="I25" s="74">
        <v>388570019.1076923</v>
      </c>
      <c r="J25" s="74">
        <v>474</v>
      </c>
      <c r="K25" s="74">
        <v>388570493.1076923</v>
      </c>
      <c r="L25" s="74">
        <v>-385949944.76620001</v>
      </c>
      <c r="N25" s="104">
        <v>1</v>
      </c>
      <c r="P25" s="74">
        <v>2620548.3415384619</v>
      </c>
      <c r="Q25" s="75"/>
      <c r="S25" s="76"/>
      <c r="T25" s="76"/>
    </row>
    <row r="26" spans="1:20" ht="12.75" thickTop="1">
      <c r="A26" s="33">
        <v>12</v>
      </c>
      <c r="S26" s="76"/>
    </row>
    <row r="27" spans="1:20">
      <c r="A27" s="33">
        <v>13</v>
      </c>
      <c r="C27" s="79" t="s">
        <v>72</v>
      </c>
      <c r="P27" s="76"/>
    </row>
    <row r="28" spans="1:20">
      <c r="A28" s="33">
        <v>14</v>
      </c>
      <c r="C28" s="111" t="s">
        <v>96</v>
      </c>
      <c r="D28" s="7"/>
    </row>
    <row r="29" spans="1:20">
      <c r="A29" s="33"/>
      <c r="C29" s="44"/>
    </row>
    <row r="30" spans="1:20">
      <c r="A30" s="44" t="s">
        <v>97</v>
      </c>
    </row>
    <row r="31" spans="1:20">
      <c r="A31" s="53" t="s">
        <v>98</v>
      </c>
    </row>
    <row r="32" spans="1:20">
      <c r="A32" s="53"/>
    </row>
    <row r="33" spans="1:16">
      <c r="A33" s="53"/>
    </row>
    <row r="34" spans="1:16">
      <c r="A34" s="54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</sheetData>
  <mergeCells count="1">
    <mergeCell ref="L12:N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38.85546875" style="24" customWidth="1"/>
    <col min="4" max="4" width="1.7109375" style="24" customWidth="1"/>
    <col min="5" max="5" width="18.85546875" style="24" customWidth="1"/>
    <col min="6" max="6" width="1.7109375" style="24" customWidth="1"/>
    <col min="7" max="7" width="10.7109375" style="24" customWidth="1"/>
    <col min="8" max="8" width="1.7109375" style="24" customWidth="1"/>
    <col min="9" max="9" width="9.140625" style="24"/>
    <col min="10" max="10" width="1.7109375" style="24" customWidth="1"/>
    <col min="11" max="11" width="17.28515625" style="24" customWidth="1"/>
    <col min="12" max="13" width="9.140625" style="24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119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105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99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23" t="s">
        <v>100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2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2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0" t="s">
        <v>106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308">
        <v>130743</v>
      </c>
      <c r="G15" s="102">
        <v>0.46219974795162522</v>
      </c>
      <c r="I15" s="106">
        <v>6.6959321087948331E-2</v>
      </c>
      <c r="K15" s="102">
        <v>3.09E-2</v>
      </c>
    </row>
    <row r="16" spans="1:13">
      <c r="A16" s="33">
        <v>2</v>
      </c>
      <c r="C16" s="24" t="s">
        <v>63</v>
      </c>
      <c r="E16" s="67">
        <v>12417</v>
      </c>
      <c r="G16" s="102">
        <v>4.3895508108565219E-2</v>
      </c>
      <c r="I16" s="106">
        <v>2.3220060000000001E-2</v>
      </c>
      <c r="K16" s="102">
        <v>1E-3</v>
      </c>
    </row>
    <row r="17" spans="1:13">
      <c r="A17" s="33">
        <v>3</v>
      </c>
      <c r="C17" s="24" t="s">
        <v>64</v>
      </c>
      <c r="E17" s="67">
        <v>0</v>
      </c>
      <c r="G17" s="102">
        <v>0</v>
      </c>
      <c r="I17" s="106">
        <v>0</v>
      </c>
      <c r="K17" s="102">
        <v>0</v>
      </c>
    </row>
    <row r="18" spans="1:13">
      <c r="A18" s="33">
        <v>4</v>
      </c>
      <c r="C18" s="24" t="s">
        <v>65</v>
      </c>
      <c r="E18" s="67">
        <v>139039</v>
      </c>
      <c r="G18" s="102">
        <v>0.49152992850455374</v>
      </c>
      <c r="I18" s="106">
        <v>0.10397708544753399</v>
      </c>
      <c r="K18" s="102">
        <v>5.11E-2</v>
      </c>
    </row>
    <row r="19" spans="1:13">
      <c r="A19" s="33">
        <v>5</v>
      </c>
      <c r="C19" s="24" t="s">
        <v>66</v>
      </c>
      <c r="E19" s="67">
        <v>696</v>
      </c>
      <c r="G19" s="102">
        <v>2.3748154352558198E-3</v>
      </c>
      <c r="I19" s="106">
        <v>0.06</v>
      </c>
      <c r="K19" s="102">
        <v>1E-4</v>
      </c>
    </row>
    <row r="20" spans="1:13">
      <c r="A20" s="33">
        <v>6</v>
      </c>
      <c r="C20" s="24" t="s">
        <v>67</v>
      </c>
      <c r="E20" s="67">
        <v>0</v>
      </c>
      <c r="G20" s="102">
        <v>0</v>
      </c>
      <c r="I20" s="106">
        <v>0</v>
      </c>
      <c r="K20" s="102">
        <v>0</v>
      </c>
    </row>
    <row r="21" spans="1:13">
      <c r="A21" s="33">
        <v>7</v>
      </c>
      <c r="C21" s="24" t="s">
        <v>68</v>
      </c>
      <c r="E21" s="67">
        <v>0</v>
      </c>
      <c r="G21" s="102">
        <v>0</v>
      </c>
      <c r="I21" s="106">
        <v>0</v>
      </c>
      <c r="K21" s="102">
        <v>0</v>
      </c>
    </row>
    <row r="22" spans="1:13">
      <c r="A22" s="33">
        <v>8</v>
      </c>
      <c r="C22" s="24" t="s">
        <v>69</v>
      </c>
      <c r="E22" s="67">
        <v>0</v>
      </c>
      <c r="G22" s="102">
        <v>0</v>
      </c>
      <c r="I22" s="106">
        <v>0</v>
      </c>
      <c r="K22" s="102">
        <v>0</v>
      </c>
    </row>
    <row r="23" spans="1:13">
      <c r="A23" s="33">
        <v>9</v>
      </c>
      <c r="C23" s="24" t="s">
        <v>70</v>
      </c>
      <c r="E23" s="67">
        <v>0</v>
      </c>
      <c r="G23" s="102">
        <v>0</v>
      </c>
      <c r="I23" s="106">
        <v>0</v>
      </c>
      <c r="K23" s="102">
        <v>0</v>
      </c>
    </row>
    <row r="24" spans="1:13">
      <c r="A24" s="33">
        <v>10</v>
      </c>
      <c r="E24" s="39"/>
      <c r="G24" s="107"/>
      <c r="I24" s="108"/>
      <c r="K24" s="107"/>
    </row>
    <row r="25" spans="1:13" ht="15.75" thickBot="1">
      <c r="A25" s="33">
        <v>11</v>
      </c>
      <c r="C25" s="24" t="s">
        <v>71</v>
      </c>
      <c r="E25" s="42">
        <v>282895</v>
      </c>
      <c r="G25" s="104">
        <v>1</v>
      </c>
      <c r="I25" s="102"/>
      <c r="K25" s="104">
        <v>8.3099999999999993E-2</v>
      </c>
    </row>
    <row r="26" spans="1:13" ht="15.75" thickTop="1">
      <c r="A26" s="33">
        <v>12</v>
      </c>
    </row>
    <row r="27" spans="1:13">
      <c r="A27" s="33">
        <v>13</v>
      </c>
      <c r="B27" s="45"/>
      <c r="C27" s="96" t="s">
        <v>113</v>
      </c>
      <c r="D27" s="45"/>
      <c r="E27" s="45"/>
      <c r="F27" s="45"/>
      <c r="G27" s="45"/>
      <c r="H27" s="45"/>
      <c r="I27" s="45"/>
      <c r="J27" s="45"/>
    </row>
    <row r="28" spans="1:13" s="47" customFormat="1">
      <c r="A28" s="33">
        <v>14</v>
      </c>
      <c r="B28" s="24"/>
      <c r="C28" s="33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s="47" customFormat="1">
      <c r="A29" s="33">
        <v>15</v>
      </c>
      <c r="B29" s="44"/>
      <c r="C29" s="44" t="s">
        <v>108</v>
      </c>
      <c r="D29" s="44"/>
      <c r="E29" s="44"/>
      <c r="F29" s="44"/>
      <c r="G29" s="44"/>
      <c r="H29" s="44"/>
      <c r="I29" s="44"/>
      <c r="J29" s="44"/>
      <c r="K29" s="44"/>
      <c r="L29" s="45"/>
      <c r="M29" s="45"/>
    </row>
    <row r="30" spans="1:13" s="47" customFormat="1">
      <c r="A30" s="3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D6" zoomScaleNormal="100" workbookViewId="0"/>
  </sheetViews>
  <sheetFormatPr defaultColWidth="9.140625" defaultRowHeight="15"/>
  <cols>
    <col min="1" max="1" width="6" style="24" customWidth="1"/>
    <col min="2" max="2" width="2.7109375" style="24" customWidth="1"/>
    <col min="3" max="3" width="43.42578125" style="24" customWidth="1"/>
    <col min="4" max="4" width="2.7109375" style="24" customWidth="1"/>
    <col min="5" max="5" width="12.7109375" style="24" customWidth="1"/>
    <col min="6" max="6" width="2.7109375" style="24" customWidth="1"/>
    <col min="7" max="7" width="12.7109375" style="24" customWidth="1"/>
    <col min="8" max="8" width="2.7109375" style="24" customWidth="1"/>
    <col min="9" max="12" width="12.7109375" style="24" customWidth="1"/>
    <col min="13" max="13" width="2.7109375" style="24" customWidth="1"/>
    <col min="14" max="14" width="12.7109375" style="24" customWidth="1"/>
    <col min="15" max="15" width="2.7109375" style="24" customWidth="1"/>
    <col min="16" max="16" width="16.85546875" style="24" customWidth="1"/>
    <col min="17" max="17" width="13.140625" style="24" customWidth="1"/>
    <col min="18" max="18" width="9.140625" style="25"/>
    <col min="19" max="19" width="10.7109375" style="25" bestFit="1" customWidth="1"/>
    <col min="20" max="16384" width="9.140625" style="25"/>
  </cols>
  <sheetData>
    <row r="1" spans="1:17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 t="s">
        <v>0</v>
      </c>
      <c r="M1" s="23"/>
      <c r="N1" s="23"/>
      <c r="O1" s="23"/>
      <c r="P1" s="23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>
      <c r="A3" s="1" t="s">
        <v>119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>
      <c r="A4" s="1" t="s">
        <v>105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78</v>
      </c>
      <c r="M4" s="23"/>
      <c r="N4" s="23"/>
      <c r="O4" s="23"/>
      <c r="P4" s="23"/>
    </row>
    <row r="5" spans="1:17">
      <c r="A5" s="1" t="s">
        <v>99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 t="s">
        <v>41</v>
      </c>
      <c r="M5" s="23"/>
      <c r="N5" s="23"/>
      <c r="O5" s="23"/>
      <c r="P5" s="23"/>
    </row>
    <row r="6" spans="1:17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 t="s">
        <v>100</v>
      </c>
      <c r="M7" s="23"/>
      <c r="N7" s="23"/>
      <c r="O7" s="23"/>
      <c r="P7" s="23"/>
    </row>
    <row r="8" spans="1:17">
      <c r="A8" s="325" t="s">
        <v>80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</row>
    <row r="9" spans="1:17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</row>
    <row r="10" spans="1:17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s="58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-5</v>
      </c>
      <c r="M11" s="56"/>
      <c r="N11" s="56">
        <v>-6</v>
      </c>
      <c r="O11" s="56"/>
      <c r="P11" s="56">
        <v>-7</v>
      </c>
      <c r="Q11" s="57"/>
    </row>
    <row r="12" spans="1:17">
      <c r="A12" s="23"/>
      <c r="B12" s="23"/>
      <c r="C12" s="23"/>
      <c r="D12" s="23"/>
      <c r="E12" s="23"/>
      <c r="F12" s="23"/>
      <c r="G12" s="23"/>
      <c r="H12" s="23"/>
      <c r="I12" s="29" t="s">
        <v>81</v>
      </c>
      <c r="J12" s="29"/>
      <c r="K12" s="29" t="s">
        <v>82</v>
      </c>
      <c r="L12" s="324" t="s">
        <v>83</v>
      </c>
      <c r="M12" s="324"/>
      <c r="N12" s="324"/>
      <c r="O12" s="23"/>
      <c r="P12" s="29" t="s">
        <v>54</v>
      </c>
    </row>
    <row r="13" spans="1:17">
      <c r="A13" s="29" t="s">
        <v>13</v>
      </c>
      <c r="B13" s="29"/>
      <c r="C13" s="29"/>
      <c r="D13" s="29"/>
      <c r="E13" s="29" t="s">
        <v>84</v>
      </c>
      <c r="F13" s="29"/>
      <c r="G13" s="29" t="s">
        <v>84</v>
      </c>
      <c r="H13" s="29"/>
      <c r="I13" s="29" t="s">
        <v>85</v>
      </c>
      <c r="J13" s="29" t="s">
        <v>109</v>
      </c>
      <c r="K13" s="29" t="s">
        <v>87</v>
      </c>
      <c r="L13" s="60"/>
      <c r="M13" s="60"/>
      <c r="N13" s="61" t="s">
        <v>88</v>
      </c>
      <c r="O13" s="23"/>
      <c r="P13" s="29" t="s">
        <v>55</v>
      </c>
    </row>
    <row r="14" spans="1:17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2"/>
      <c r="I14" s="62" t="s">
        <v>89</v>
      </c>
      <c r="J14" s="62" t="s">
        <v>46</v>
      </c>
      <c r="K14" s="62" t="s">
        <v>89</v>
      </c>
      <c r="L14" s="62" t="s">
        <v>88</v>
      </c>
      <c r="M14" s="97"/>
      <c r="N14" s="62" t="s">
        <v>90</v>
      </c>
      <c r="O14" s="97"/>
      <c r="P14" s="62" t="s">
        <v>91</v>
      </c>
    </row>
    <row r="15" spans="1:17">
      <c r="A15" s="33">
        <v>1</v>
      </c>
      <c r="C15" s="24" t="s">
        <v>62</v>
      </c>
      <c r="E15" s="37">
        <v>180000000</v>
      </c>
      <c r="G15" s="37">
        <v>180000000</v>
      </c>
      <c r="I15" s="37">
        <v>180000000</v>
      </c>
      <c r="J15" s="37"/>
      <c r="K15" s="66">
        <v>180000000</v>
      </c>
      <c r="L15" s="66">
        <v>-179864541.62079999</v>
      </c>
      <c r="N15" s="102">
        <v>0.46329999999999999</v>
      </c>
      <c r="P15" s="67">
        <v>130743</v>
      </c>
    </row>
    <row r="16" spans="1:17">
      <c r="A16" s="33">
        <v>2</v>
      </c>
      <c r="C16" s="24" t="s">
        <v>63</v>
      </c>
      <c r="E16" s="38">
        <v>2300000</v>
      </c>
      <c r="F16" s="37"/>
      <c r="G16" s="38">
        <v>17000000</v>
      </c>
      <c r="H16" s="37"/>
      <c r="I16" s="37">
        <v>17100000</v>
      </c>
      <c r="J16" s="38"/>
      <c r="K16" s="66">
        <v>17100000</v>
      </c>
      <c r="L16" s="66">
        <v>-17087135.3061</v>
      </c>
      <c r="N16" s="102">
        <v>4.3999999999999997E-2</v>
      </c>
      <c r="P16" s="67">
        <v>12417</v>
      </c>
    </row>
    <row r="17" spans="1:20">
      <c r="A17" s="33">
        <v>3</v>
      </c>
      <c r="C17" s="24" t="s">
        <v>64</v>
      </c>
      <c r="E17" s="37"/>
      <c r="F17" s="37"/>
      <c r="G17" s="37">
        <v>0</v>
      </c>
      <c r="H17" s="37"/>
      <c r="I17" s="37">
        <v>0</v>
      </c>
      <c r="J17" s="38"/>
      <c r="K17" s="66">
        <v>0</v>
      </c>
      <c r="L17" s="66">
        <v>0</v>
      </c>
      <c r="N17" s="102">
        <v>0</v>
      </c>
      <c r="P17" s="67">
        <v>0</v>
      </c>
    </row>
    <row r="18" spans="1:20">
      <c r="A18" s="33">
        <v>4</v>
      </c>
      <c r="C18" s="24" t="s">
        <v>65</v>
      </c>
      <c r="E18" s="37">
        <v>187444000</v>
      </c>
      <c r="F18" s="37"/>
      <c r="G18" s="38">
        <v>201935000</v>
      </c>
      <c r="H18" s="37"/>
      <c r="I18" s="38">
        <v>191433000</v>
      </c>
      <c r="J18" s="38"/>
      <c r="K18" s="66">
        <v>191433000</v>
      </c>
      <c r="L18" s="66">
        <v>-191288944.66620001</v>
      </c>
      <c r="N18" s="102">
        <v>0.49270000000000003</v>
      </c>
      <c r="P18" s="67">
        <v>139039</v>
      </c>
    </row>
    <row r="19" spans="1:20">
      <c r="A19" s="33">
        <v>5</v>
      </c>
      <c r="C19" s="45" t="s">
        <v>92</v>
      </c>
      <c r="E19" s="37">
        <v>626</v>
      </c>
      <c r="F19" s="37"/>
      <c r="G19" s="37">
        <v>842</v>
      </c>
      <c r="H19" s="37"/>
      <c r="I19" s="37">
        <v>696</v>
      </c>
      <c r="J19" s="37"/>
      <c r="K19" s="66">
        <v>696</v>
      </c>
      <c r="L19" s="66">
        <v>0</v>
      </c>
      <c r="N19" s="103" t="s">
        <v>93</v>
      </c>
      <c r="P19" s="67">
        <v>696</v>
      </c>
    </row>
    <row r="20" spans="1:20">
      <c r="A20" s="33">
        <v>6</v>
      </c>
      <c r="C20" s="45" t="s">
        <v>94</v>
      </c>
      <c r="E20" s="37"/>
      <c r="F20" s="37"/>
      <c r="G20" s="37">
        <v>0</v>
      </c>
      <c r="H20" s="37"/>
      <c r="I20" s="37">
        <v>0</v>
      </c>
      <c r="J20" s="37"/>
      <c r="K20" s="66">
        <v>0</v>
      </c>
      <c r="L20" s="66">
        <v>0</v>
      </c>
      <c r="N20" s="103" t="s">
        <v>93</v>
      </c>
      <c r="P20" s="67">
        <v>0</v>
      </c>
    </row>
    <row r="21" spans="1:20">
      <c r="A21" s="33">
        <v>7</v>
      </c>
      <c r="C21" s="45" t="s">
        <v>68</v>
      </c>
      <c r="E21" s="37"/>
      <c r="F21" s="37"/>
      <c r="G21" s="37">
        <v>0</v>
      </c>
      <c r="H21" s="37"/>
      <c r="I21" s="37">
        <v>0</v>
      </c>
      <c r="J21" s="37"/>
      <c r="K21" s="66">
        <v>0</v>
      </c>
      <c r="L21" s="66">
        <v>0</v>
      </c>
      <c r="N21" s="103" t="s">
        <v>93</v>
      </c>
      <c r="P21" s="67">
        <v>0</v>
      </c>
    </row>
    <row r="22" spans="1:20">
      <c r="A22" s="33">
        <v>8</v>
      </c>
      <c r="C22" s="45" t="s">
        <v>111</v>
      </c>
      <c r="E22" s="37">
        <v>-10548.939999999999</v>
      </c>
      <c r="F22" s="37"/>
      <c r="G22" s="37">
        <v>-7927.7699999999941</v>
      </c>
      <c r="H22" s="37"/>
      <c r="I22" s="37">
        <v>-10355.428461538462</v>
      </c>
      <c r="J22" s="38">
        <v>175</v>
      </c>
      <c r="K22" s="66">
        <v>-10180.428461538462</v>
      </c>
      <c r="L22" s="66">
        <v>10180.428461538462</v>
      </c>
      <c r="N22" s="103"/>
      <c r="P22" s="67">
        <v>0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>
        <v>0</v>
      </c>
      <c r="J23" s="37"/>
      <c r="K23" s="37"/>
      <c r="L23" s="66"/>
      <c r="N23" s="102">
        <v>0</v>
      </c>
      <c r="P23" s="67">
        <v>0</v>
      </c>
    </row>
    <row r="24" spans="1:20">
      <c r="A24" s="33">
        <v>10</v>
      </c>
      <c r="E24" s="69"/>
      <c r="F24" s="37"/>
      <c r="G24" s="69"/>
      <c r="H24" s="37"/>
      <c r="I24" s="69"/>
      <c r="J24" s="69"/>
      <c r="K24" s="69"/>
      <c r="L24" s="71"/>
      <c r="N24" s="72"/>
      <c r="P24" s="73"/>
    </row>
    <row r="25" spans="1:20" ht="15.75" thickBot="1">
      <c r="A25" s="33">
        <v>11</v>
      </c>
      <c r="C25" s="24" t="s">
        <v>71</v>
      </c>
      <c r="E25" s="74">
        <v>369734077.06</v>
      </c>
      <c r="F25" s="37"/>
      <c r="G25" s="74">
        <v>398927914.23000002</v>
      </c>
      <c r="H25" s="37"/>
      <c r="I25" s="74">
        <v>388523340.57153845</v>
      </c>
      <c r="J25" s="74">
        <v>175</v>
      </c>
      <c r="K25" s="74">
        <v>388523515.57153845</v>
      </c>
      <c r="L25" s="74">
        <v>-388230441.16463846</v>
      </c>
      <c r="N25" s="104">
        <v>1</v>
      </c>
      <c r="P25" s="98">
        <v>282895</v>
      </c>
      <c r="Q25" s="75"/>
      <c r="S25" s="76"/>
      <c r="T25" s="77"/>
    </row>
    <row r="26" spans="1:20" ht="15.75" thickTop="1">
      <c r="A26" s="33">
        <v>12</v>
      </c>
      <c r="S26" s="78"/>
    </row>
    <row r="27" spans="1:20">
      <c r="A27" s="33">
        <v>13</v>
      </c>
      <c r="C27" s="99" t="s">
        <v>72</v>
      </c>
      <c r="P27" s="76"/>
    </row>
    <row r="28" spans="1:20">
      <c r="A28" s="33">
        <v>14</v>
      </c>
      <c r="P28" s="307"/>
    </row>
    <row r="29" spans="1:20">
      <c r="A29" s="33">
        <v>15</v>
      </c>
      <c r="C29" s="44" t="s">
        <v>96</v>
      </c>
    </row>
    <row r="30" spans="1:20">
      <c r="A30" s="33">
        <v>16</v>
      </c>
      <c r="C30" s="53" t="s">
        <v>97</v>
      </c>
    </row>
    <row r="31" spans="1:20">
      <c r="A31" s="33">
        <v>17</v>
      </c>
      <c r="C31" s="53" t="s">
        <v>98</v>
      </c>
    </row>
    <row r="32" spans="1:20">
      <c r="A32" s="53"/>
    </row>
    <row r="33" spans="1:16">
      <c r="A33" s="54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</sheetData>
  <mergeCells count="2">
    <mergeCell ref="A8:P9"/>
    <mergeCell ref="L12:N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28515625" style="24" bestFit="1" customWidth="1"/>
    <col min="2" max="2" width="1.7109375" style="24" customWidth="1"/>
    <col min="3" max="3" width="38.85546875" style="24" customWidth="1"/>
    <col min="4" max="4" width="1.7109375" style="24" customWidth="1"/>
    <col min="5" max="5" width="18.85546875" style="24" customWidth="1"/>
    <col min="6" max="6" width="1.7109375" style="24" customWidth="1"/>
    <col min="7" max="7" width="10.7109375" style="24" customWidth="1"/>
    <col min="8" max="8" width="1.7109375" style="24" customWidth="1"/>
    <col min="9" max="9" width="9.28515625" style="24" bestFit="1" customWidth="1"/>
    <col min="10" max="10" width="1.7109375" style="24" customWidth="1"/>
    <col min="11" max="11" width="17.28515625" style="24" customWidth="1"/>
    <col min="12" max="12" width="9.140625" style="24"/>
    <col min="13" max="13" width="10.42578125" style="24" bestFit="1" customWidth="1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121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40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23" t="s">
        <v>115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2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2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0" t="s">
        <v>58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34">
        <v>991779.69</v>
      </c>
      <c r="G15" s="102">
        <v>0.36704135406171329</v>
      </c>
      <c r="I15" s="106">
        <v>6.6959321087948331E-2</v>
      </c>
      <c r="K15" s="102">
        <v>2.46E-2</v>
      </c>
      <c r="M15" s="118"/>
    </row>
    <row r="16" spans="1:13">
      <c r="A16" s="33">
        <v>2</v>
      </c>
      <c r="C16" s="24" t="s">
        <v>63</v>
      </c>
      <c r="E16" s="37">
        <v>94190.17</v>
      </c>
      <c r="G16" s="102">
        <v>3.485823301755954E-2</v>
      </c>
      <c r="I16" s="106">
        <v>2.3220060000000001E-2</v>
      </c>
      <c r="K16" s="102">
        <v>8.0000000000000004E-4</v>
      </c>
      <c r="M16" s="118"/>
    </row>
    <row r="17" spans="1:13">
      <c r="A17" s="33">
        <v>3</v>
      </c>
      <c r="C17" s="24" t="s">
        <v>64</v>
      </c>
      <c r="E17" s="37">
        <v>0</v>
      </c>
      <c r="G17" s="102">
        <v>0</v>
      </c>
      <c r="I17" s="106">
        <v>0</v>
      </c>
      <c r="K17" s="102">
        <v>0</v>
      </c>
      <c r="M17" s="118"/>
    </row>
    <row r="18" spans="1:13">
      <c r="A18" s="33">
        <v>4</v>
      </c>
      <c r="C18" s="24" t="s">
        <v>65</v>
      </c>
      <c r="E18" s="37">
        <v>1054715.8500000001</v>
      </c>
      <c r="G18" s="102">
        <v>0.39033299193125331</v>
      </c>
      <c r="I18" s="106">
        <v>0.1116</v>
      </c>
      <c r="K18" s="102">
        <v>4.36E-2</v>
      </c>
      <c r="M18" s="118"/>
    </row>
    <row r="19" spans="1:13">
      <c r="A19" s="33">
        <v>5</v>
      </c>
      <c r="C19" s="24" t="s">
        <v>66</v>
      </c>
      <c r="E19" s="37">
        <v>10986.35</v>
      </c>
      <c r="G19" s="102">
        <v>4.0658674712283167E-3</v>
      </c>
      <c r="I19" s="106">
        <v>0.02</v>
      </c>
      <c r="K19" s="102">
        <v>1E-4</v>
      </c>
      <c r="M19" s="118"/>
    </row>
    <row r="20" spans="1:13">
      <c r="A20" s="33">
        <v>6</v>
      </c>
      <c r="C20" s="24" t="s">
        <v>67</v>
      </c>
      <c r="E20" s="37">
        <v>0</v>
      </c>
      <c r="G20" s="102">
        <v>0</v>
      </c>
      <c r="I20" s="106">
        <v>0</v>
      </c>
      <c r="K20" s="102">
        <v>0</v>
      </c>
      <c r="M20" s="118"/>
    </row>
    <row r="21" spans="1:13">
      <c r="A21" s="33">
        <v>7</v>
      </c>
      <c r="C21" s="24" t="s">
        <v>68</v>
      </c>
      <c r="E21" s="37">
        <v>0</v>
      </c>
      <c r="G21" s="102">
        <v>0</v>
      </c>
      <c r="I21" s="106">
        <v>0</v>
      </c>
      <c r="K21" s="102">
        <v>0</v>
      </c>
      <c r="M21" s="118"/>
    </row>
    <row r="22" spans="1:13">
      <c r="A22" s="33">
        <v>8</v>
      </c>
      <c r="C22" s="24" t="s">
        <v>69</v>
      </c>
      <c r="E22" s="38">
        <v>550420.43999999994</v>
      </c>
      <c r="G22" s="102">
        <v>0.20370155351824556</v>
      </c>
      <c r="I22" s="106">
        <v>0</v>
      </c>
      <c r="K22" s="102">
        <v>0</v>
      </c>
      <c r="M22" s="118"/>
    </row>
    <row r="23" spans="1:13">
      <c r="A23" s="33">
        <v>9</v>
      </c>
      <c r="C23" s="24" t="s">
        <v>70</v>
      </c>
      <c r="E23" s="37">
        <v>0</v>
      </c>
      <c r="G23" s="102">
        <v>0</v>
      </c>
      <c r="I23" s="106">
        <v>0</v>
      </c>
      <c r="K23" s="102">
        <v>0</v>
      </c>
      <c r="M23" s="118"/>
    </row>
    <row r="24" spans="1:13">
      <c r="A24" s="33">
        <v>10</v>
      </c>
      <c r="E24" s="39"/>
      <c r="G24" s="107"/>
      <c r="I24" s="108"/>
      <c r="K24" s="107"/>
    </row>
    <row r="25" spans="1:13" ht="15.75" thickBot="1">
      <c r="A25" s="33">
        <v>11</v>
      </c>
      <c r="C25" s="24" t="s">
        <v>71</v>
      </c>
      <c r="E25" s="42">
        <v>2702092.5</v>
      </c>
      <c r="G25" s="104">
        <v>1</v>
      </c>
      <c r="I25" s="102"/>
      <c r="K25" s="104">
        <v>6.9100000000000009E-2</v>
      </c>
      <c r="M25" s="42"/>
    </row>
    <row r="26" spans="1:13" ht="15.75" thickTop="1">
      <c r="A26" s="33">
        <v>12</v>
      </c>
    </row>
    <row r="27" spans="1:13">
      <c r="A27" s="33">
        <v>13</v>
      </c>
      <c r="C27" s="44" t="s">
        <v>72</v>
      </c>
      <c r="D27" s="45"/>
      <c r="E27" s="45"/>
      <c r="F27" s="45"/>
      <c r="G27" s="45"/>
      <c r="H27" s="45"/>
      <c r="I27" s="45"/>
      <c r="J27" s="45"/>
    </row>
    <row r="28" spans="1:13" s="47" customFormat="1">
      <c r="A28" s="33">
        <v>14</v>
      </c>
      <c r="B28" s="45"/>
      <c r="C28" s="46" t="s">
        <v>73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s="47" customFormat="1">
      <c r="A29" s="33">
        <v>15</v>
      </c>
      <c r="B29" s="24"/>
      <c r="C29" s="48"/>
      <c r="D29" s="44"/>
      <c r="E29" s="44"/>
      <c r="F29" s="44"/>
      <c r="G29" s="44"/>
      <c r="H29" s="44"/>
      <c r="I29" s="44"/>
      <c r="J29" s="44"/>
      <c r="K29" s="44"/>
      <c r="L29" s="45"/>
      <c r="M29" s="45"/>
    </row>
    <row r="30" spans="1:13" s="47" customFormat="1">
      <c r="A30" s="33">
        <v>16</v>
      </c>
      <c r="B30" s="44"/>
      <c r="C30" s="49" t="s">
        <v>74</v>
      </c>
      <c r="D30" s="44"/>
      <c r="E30" s="44"/>
      <c r="F30" s="44"/>
      <c r="G30" s="44"/>
      <c r="H30" s="44"/>
      <c r="I30" s="44"/>
      <c r="J30" s="44"/>
      <c r="K30" s="44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D6" zoomScaleNormal="100" workbookViewId="0"/>
  </sheetViews>
  <sheetFormatPr defaultColWidth="9.140625" defaultRowHeight="15"/>
  <cols>
    <col min="1" max="1" width="6" style="24" customWidth="1"/>
    <col min="2" max="2" width="2.7109375" style="24" customWidth="1"/>
    <col min="3" max="3" width="35.7109375" style="24" customWidth="1"/>
    <col min="4" max="4" width="2.7109375" style="24" customWidth="1"/>
    <col min="5" max="5" width="13.7109375" style="24" customWidth="1"/>
    <col min="6" max="6" width="2.7109375" style="24" customWidth="1"/>
    <col min="7" max="7" width="13.7109375" style="24" customWidth="1"/>
    <col min="8" max="8" width="2.7109375" style="24" customWidth="1"/>
    <col min="9" max="12" width="13.7109375" style="24" customWidth="1"/>
    <col min="13" max="13" width="2.7109375" style="24" customWidth="1"/>
    <col min="14" max="14" width="13.5703125" style="24" customWidth="1"/>
    <col min="15" max="15" width="2.7109375" style="24" customWidth="1"/>
    <col min="16" max="16" width="16.140625" style="24" bestFit="1" customWidth="1"/>
    <col min="17" max="17" width="13.140625" style="24" customWidth="1"/>
    <col min="18" max="18" width="9.140625" style="25"/>
    <col min="19" max="19" width="10.7109375" style="25" bestFit="1" customWidth="1"/>
    <col min="20" max="16384" width="9.140625" style="25"/>
  </cols>
  <sheetData>
    <row r="1" spans="1:17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5"/>
      <c r="M1" s="23" t="s">
        <v>0</v>
      </c>
      <c r="N1" s="23"/>
      <c r="O1" s="23"/>
      <c r="P1" s="23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5"/>
      <c r="N2" s="23"/>
      <c r="O2" s="23"/>
      <c r="P2" s="23"/>
    </row>
    <row r="3" spans="1:17">
      <c r="A3" s="1" t="s">
        <v>121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5"/>
      <c r="M3" s="23" t="s">
        <v>78</v>
      </c>
      <c r="N3" s="23"/>
      <c r="O3" s="23"/>
      <c r="P3" s="23"/>
    </row>
    <row r="4" spans="1:17">
      <c r="A4" s="1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5"/>
      <c r="M4" s="23" t="s">
        <v>41</v>
      </c>
      <c r="N4" s="23"/>
      <c r="O4" s="23"/>
      <c r="P4" s="23"/>
    </row>
    <row r="5" spans="1:17">
      <c r="A5" s="1" t="s">
        <v>114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5"/>
      <c r="N5" s="23"/>
      <c r="O5" s="23"/>
      <c r="P5" s="23"/>
    </row>
    <row r="6" spans="1:17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 t="s">
        <v>115</v>
      </c>
      <c r="N6" s="23"/>
      <c r="O6" s="23"/>
      <c r="P6" s="23"/>
    </row>
    <row r="7" spans="1:17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119" t="s">
        <v>122</v>
      </c>
      <c r="M7" s="23"/>
      <c r="N7" s="23"/>
      <c r="O7" s="23"/>
      <c r="P7" s="23"/>
    </row>
    <row r="8" spans="1:17">
      <c r="A8" s="109" t="s">
        <v>80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</row>
    <row r="9" spans="1:17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1:17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s="58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-7</v>
      </c>
      <c r="M11" s="56"/>
      <c r="N11" s="56">
        <v>-8</v>
      </c>
      <c r="O11" s="56"/>
      <c r="P11" s="56">
        <v>-9</v>
      </c>
      <c r="Q11" s="57"/>
    </row>
    <row r="12" spans="1:17">
      <c r="A12" s="23"/>
      <c r="B12" s="23"/>
      <c r="C12" s="23"/>
      <c r="D12" s="23"/>
      <c r="E12" s="23"/>
      <c r="F12" s="23"/>
      <c r="G12" s="23"/>
      <c r="H12" s="23"/>
      <c r="I12" s="29" t="s">
        <v>81</v>
      </c>
      <c r="J12" s="29"/>
      <c r="K12" s="29" t="s">
        <v>82</v>
      </c>
      <c r="L12" s="324" t="s">
        <v>83</v>
      </c>
      <c r="M12" s="324"/>
      <c r="N12" s="324"/>
      <c r="O12" s="23"/>
      <c r="P12" s="29" t="s">
        <v>54</v>
      </c>
    </row>
    <row r="13" spans="1:17">
      <c r="A13" s="29" t="s">
        <v>13</v>
      </c>
      <c r="B13" s="29"/>
      <c r="C13" s="29"/>
      <c r="D13" s="29"/>
      <c r="E13" s="29" t="s">
        <v>84</v>
      </c>
      <c r="F13" s="29"/>
      <c r="G13" s="29" t="s">
        <v>84</v>
      </c>
      <c r="H13" s="29"/>
      <c r="I13" s="29" t="s">
        <v>85</v>
      </c>
      <c r="J13" s="29" t="s">
        <v>109</v>
      </c>
      <c r="K13" s="29" t="s">
        <v>87</v>
      </c>
      <c r="L13" s="60"/>
      <c r="M13" s="60"/>
      <c r="N13" s="61" t="s">
        <v>88</v>
      </c>
      <c r="O13" s="23"/>
      <c r="P13" s="29" t="s">
        <v>55</v>
      </c>
    </row>
    <row r="14" spans="1:17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2"/>
      <c r="I14" s="62" t="s">
        <v>89</v>
      </c>
      <c r="J14" s="62" t="s">
        <v>46</v>
      </c>
      <c r="K14" s="62" t="s">
        <v>89</v>
      </c>
      <c r="L14" s="62" t="s">
        <v>88</v>
      </c>
      <c r="M14" s="97"/>
      <c r="N14" s="62" t="s">
        <v>90</v>
      </c>
      <c r="O14" s="97"/>
      <c r="P14" s="62" t="s">
        <v>91</v>
      </c>
    </row>
    <row r="15" spans="1:17">
      <c r="A15" s="33">
        <v>1</v>
      </c>
      <c r="C15" s="24" t="s">
        <v>62</v>
      </c>
      <c r="E15" s="37">
        <v>180000000</v>
      </c>
      <c r="G15" s="37">
        <v>180000000</v>
      </c>
      <c r="I15" s="37">
        <v>180000000</v>
      </c>
      <c r="J15" s="37"/>
      <c r="K15" s="66">
        <v>180000000</v>
      </c>
      <c r="L15" s="66">
        <v>-179008221.31</v>
      </c>
      <c r="N15" s="102">
        <v>0.46329999999999999</v>
      </c>
      <c r="P15" s="67">
        <v>991779.69</v>
      </c>
    </row>
    <row r="16" spans="1:17">
      <c r="A16" s="33">
        <v>2</v>
      </c>
      <c r="C16" s="24" t="s">
        <v>63</v>
      </c>
      <c r="E16" s="38">
        <v>2300000</v>
      </c>
      <c r="F16" s="38"/>
      <c r="G16" s="38">
        <v>17000000</v>
      </c>
      <c r="H16" s="38"/>
      <c r="I16" s="38">
        <v>17100000</v>
      </c>
      <c r="J16" s="38"/>
      <c r="K16" s="66">
        <v>17100000</v>
      </c>
      <c r="L16" s="66">
        <v>-17005809.829999998</v>
      </c>
      <c r="N16" s="102">
        <v>4.3999999999999997E-2</v>
      </c>
      <c r="P16" s="67">
        <v>94190.17</v>
      </c>
    </row>
    <row r="17" spans="1:20">
      <c r="A17" s="33">
        <v>3</v>
      </c>
      <c r="C17" s="24" t="s">
        <v>64</v>
      </c>
      <c r="E17" s="38"/>
      <c r="F17" s="38"/>
      <c r="G17" s="38">
        <v>0</v>
      </c>
      <c r="H17" s="38"/>
      <c r="I17" s="38">
        <v>0</v>
      </c>
      <c r="J17" s="38"/>
      <c r="K17" s="66">
        <v>0</v>
      </c>
      <c r="L17" s="66">
        <v>0</v>
      </c>
      <c r="N17" s="102">
        <v>0</v>
      </c>
      <c r="P17" s="67">
        <v>0</v>
      </c>
    </row>
    <row r="18" spans="1:20">
      <c r="A18" s="33">
        <v>4</v>
      </c>
      <c r="C18" s="24" t="s">
        <v>65</v>
      </c>
      <c r="E18" s="38">
        <v>187444000</v>
      </c>
      <c r="F18" s="38"/>
      <c r="G18" s="38">
        <v>201944049</v>
      </c>
      <c r="H18" s="38"/>
      <c r="I18" s="38">
        <v>191433000</v>
      </c>
      <c r="J18" s="38"/>
      <c r="K18" s="66">
        <v>191433000</v>
      </c>
      <c r="L18" s="66">
        <v>-190378284.15000001</v>
      </c>
      <c r="N18" s="102">
        <v>0.49270000000000003</v>
      </c>
      <c r="P18" s="67">
        <v>1054715.8500000001</v>
      </c>
    </row>
    <row r="19" spans="1:20">
      <c r="A19" s="33">
        <v>5</v>
      </c>
      <c r="C19" s="45" t="s">
        <v>92</v>
      </c>
      <c r="E19" s="37">
        <v>11290.81</v>
      </c>
      <c r="F19" s="37"/>
      <c r="G19" s="37">
        <v>9740.81</v>
      </c>
      <c r="H19" s="37"/>
      <c r="I19" s="37">
        <v>10986.348461538462</v>
      </c>
      <c r="J19" s="37"/>
      <c r="K19" s="66">
        <v>10986.348461538462</v>
      </c>
      <c r="L19" s="66">
        <v>0</v>
      </c>
      <c r="N19" s="103" t="s">
        <v>93</v>
      </c>
      <c r="P19" s="67">
        <v>10986.35</v>
      </c>
    </row>
    <row r="20" spans="1:20">
      <c r="A20" s="33">
        <v>6</v>
      </c>
      <c r="C20" s="45" t="s">
        <v>94</v>
      </c>
      <c r="E20" s="37"/>
      <c r="F20" s="37"/>
      <c r="G20" s="37">
        <v>0</v>
      </c>
      <c r="H20" s="37"/>
      <c r="I20" s="37">
        <v>0</v>
      </c>
      <c r="J20" s="37"/>
      <c r="K20" s="66">
        <v>0</v>
      </c>
      <c r="L20" s="66">
        <v>0</v>
      </c>
      <c r="N20" s="103" t="s">
        <v>93</v>
      </c>
      <c r="P20" s="67">
        <v>0</v>
      </c>
    </row>
    <row r="21" spans="1:20">
      <c r="A21" s="33">
        <v>7</v>
      </c>
      <c r="C21" s="45" t="s">
        <v>68</v>
      </c>
      <c r="E21" s="37"/>
      <c r="F21" s="37"/>
      <c r="G21" s="37">
        <v>0</v>
      </c>
      <c r="H21" s="37"/>
      <c r="I21" s="37">
        <v>0</v>
      </c>
      <c r="J21" s="37"/>
      <c r="K21" s="66">
        <v>0</v>
      </c>
      <c r="L21" s="66">
        <v>0</v>
      </c>
      <c r="N21" s="103" t="s">
        <v>93</v>
      </c>
      <c r="P21" s="67">
        <v>0</v>
      </c>
    </row>
    <row r="22" spans="1:20">
      <c r="A22" s="33">
        <v>8</v>
      </c>
      <c r="C22" s="24" t="s">
        <v>111</v>
      </c>
      <c r="E22" s="38">
        <v>545589.58999999985</v>
      </c>
      <c r="F22" s="38"/>
      <c r="G22" s="38">
        <v>551742.58999999985</v>
      </c>
      <c r="H22" s="38"/>
      <c r="I22" s="38">
        <v>546007.44384615379</v>
      </c>
      <c r="J22" s="38">
        <v>4413</v>
      </c>
      <c r="K22" s="66">
        <v>550420.44384615379</v>
      </c>
      <c r="L22" s="110">
        <v>0</v>
      </c>
      <c r="N22" s="103" t="s">
        <v>93</v>
      </c>
      <c r="P22" s="67">
        <v>550420.43999999994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/>
      <c r="J23" s="66"/>
      <c r="K23" s="66"/>
      <c r="L23" s="66"/>
      <c r="N23" s="102"/>
      <c r="P23" s="67"/>
    </row>
    <row r="24" spans="1:20">
      <c r="A24" s="33">
        <v>10</v>
      </c>
      <c r="E24" s="69"/>
      <c r="F24" s="37"/>
      <c r="G24" s="69"/>
      <c r="H24" s="37"/>
      <c r="I24" s="69"/>
      <c r="J24" s="71"/>
      <c r="K24" s="71"/>
      <c r="L24" s="71"/>
      <c r="N24" s="72"/>
      <c r="P24" s="73"/>
    </row>
    <row r="25" spans="1:20" ht="15.75" thickBot="1">
      <c r="A25" s="33">
        <v>11</v>
      </c>
      <c r="C25" s="24" t="s">
        <v>71</v>
      </c>
      <c r="E25" s="74">
        <v>370300880.39999998</v>
      </c>
      <c r="F25" s="37"/>
      <c r="G25" s="74">
        <v>399505532.39999998</v>
      </c>
      <c r="H25" s="37"/>
      <c r="I25" s="74">
        <v>389089993.79230767</v>
      </c>
      <c r="J25" s="74">
        <v>4413</v>
      </c>
      <c r="K25" s="74">
        <v>389094406.79230767</v>
      </c>
      <c r="L25" s="74">
        <v>-386392315.28999996</v>
      </c>
      <c r="N25" s="104">
        <v>1</v>
      </c>
      <c r="P25" s="74">
        <v>2702092.5</v>
      </c>
      <c r="Q25" s="75"/>
      <c r="S25" s="76"/>
      <c r="T25" s="77"/>
    </row>
    <row r="26" spans="1:20" ht="15.75" thickTop="1">
      <c r="A26" s="33">
        <v>12</v>
      </c>
      <c r="S26" s="78">
        <v>0</v>
      </c>
    </row>
    <row r="27" spans="1:20">
      <c r="A27" s="33">
        <v>13</v>
      </c>
      <c r="C27" s="79" t="s">
        <v>120</v>
      </c>
      <c r="P27" s="76"/>
    </row>
    <row r="28" spans="1:20">
      <c r="A28" s="33">
        <v>14</v>
      </c>
      <c r="C28" s="111" t="s">
        <v>96</v>
      </c>
      <c r="D28" s="7"/>
    </row>
    <row r="29" spans="1:20">
      <c r="A29" s="33"/>
      <c r="C29" s="44"/>
    </row>
    <row r="30" spans="1:20">
      <c r="A30" s="44" t="s">
        <v>97</v>
      </c>
    </row>
    <row r="31" spans="1:20">
      <c r="A31" s="53" t="s">
        <v>98</v>
      </c>
    </row>
    <row r="32" spans="1:20">
      <c r="A32" s="53"/>
    </row>
    <row r="33" spans="1:16">
      <c r="A33" s="53"/>
    </row>
    <row r="34" spans="1:16">
      <c r="A34" s="54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</sheetData>
  <mergeCells count="1">
    <mergeCell ref="L12:N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38.85546875" style="24" customWidth="1"/>
    <col min="4" max="4" width="1.7109375" style="24" customWidth="1"/>
    <col min="5" max="5" width="18.85546875" style="24" customWidth="1"/>
    <col min="6" max="6" width="1.7109375" style="24" customWidth="1"/>
    <col min="7" max="7" width="10.7109375" style="24" customWidth="1"/>
    <col min="8" max="8" width="1.7109375" style="24" customWidth="1"/>
    <col min="9" max="9" width="9.140625" style="24"/>
    <col min="10" max="10" width="1.7109375" style="24" customWidth="1"/>
    <col min="11" max="11" width="17.28515625" style="24" customWidth="1"/>
    <col min="12" max="13" width="9.140625" style="24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39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40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99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21" t="s">
        <v>100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2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2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2" t="s">
        <v>58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34">
        <v>11186553.236400001</v>
      </c>
      <c r="G15" s="35">
        <v>0.41809794408069384</v>
      </c>
      <c r="I15" s="36">
        <v>6.6959322875403335E-2</v>
      </c>
      <c r="K15" s="35">
        <v>2.8000000000000001E-2</v>
      </c>
    </row>
    <row r="16" spans="1:13">
      <c r="A16" s="33">
        <v>2</v>
      </c>
      <c r="C16" s="24" t="s">
        <v>63</v>
      </c>
      <c r="E16" s="37">
        <v>1062396.5948999999</v>
      </c>
      <c r="G16" s="35">
        <v>3.9707121821999689E-2</v>
      </c>
      <c r="I16" s="36">
        <v>2.3220060000000001E-2</v>
      </c>
      <c r="K16" s="35">
        <v>8.9999999999999998E-4</v>
      </c>
    </row>
    <row r="17" spans="1:13">
      <c r="A17" s="33">
        <v>3</v>
      </c>
      <c r="C17" s="24" t="s">
        <v>64</v>
      </c>
      <c r="E17" s="37">
        <v>0</v>
      </c>
      <c r="G17" s="35">
        <v>0</v>
      </c>
      <c r="I17" s="36">
        <v>0</v>
      </c>
      <c r="K17" s="35">
        <v>0</v>
      </c>
    </row>
    <row r="18" spans="1:13">
      <c r="A18" s="33">
        <v>4</v>
      </c>
      <c r="C18" s="24" t="s">
        <v>65</v>
      </c>
      <c r="E18" s="37">
        <v>11896427.3248</v>
      </c>
      <c r="G18" s="35">
        <v>0.44462952093409375</v>
      </c>
      <c r="I18" s="36">
        <v>0.10397708544753399</v>
      </c>
      <c r="K18" s="35">
        <v>4.6199999999999998E-2</v>
      </c>
    </row>
    <row r="19" spans="1:13">
      <c r="A19" s="33">
        <v>5</v>
      </c>
      <c r="C19" s="24" t="s">
        <v>66</v>
      </c>
      <c r="E19" s="37">
        <v>100775.6477</v>
      </c>
      <c r="G19" s="35">
        <v>3.7664944890862273E-3</v>
      </c>
      <c r="I19" s="36">
        <v>0.02</v>
      </c>
      <c r="K19" s="35">
        <v>1E-4</v>
      </c>
    </row>
    <row r="20" spans="1:13">
      <c r="A20" s="33">
        <v>6</v>
      </c>
      <c r="C20" s="24" t="s">
        <v>67</v>
      </c>
      <c r="E20" s="37">
        <v>0</v>
      </c>
      <c r="G20" s="35">
        <v>0</v>
      </c>
      <c r="I20" s="36">
        <v>0</v>
      </c>
      <c r="K20" s="35">
        <v>0</v>
      </c>
    </row>
    <row r="21" spans="1:13">
      <c r="A21" s="33">
        <v>7</v>
      </c>
      <c r="C21" s="24" t="s">
        <v>68</v>
      </c>
      <c r="E21" s="37">
        <v>0</v>
      </c>
      <c r="G21" s="35">
        <v>0</v>
      </c>
      <c r="I21" s="36">
        <v>0</v>
      </c>
      <c r="K21" s="35">
        <v>0</v>
      </c>
    </row>
    <row r="22" spans="1:13">
      <c r="A22" s="33">
        <v>8</v>
      </c>
      <c r="C22" s="24" t="s">
        <v>69</v>
      </c>
      <c r="E22" s="38">
        <v>2509666.9622999998</v>
      </c>
      <c r="G22" s="35">
        <v>9.3798918674126486E-2</v>
      </c>
      <c r="I22" s="36">
        <v>0</v>
      </c>
      <c r="K22" s="35">
        <v>0</v>
      </c>
    </row>
    <row r="23" spans="1:13">
      <c r="A23" s="33">
        <v>9</v>
      </c>
      <c r="C23" s="24" t="s">
        <v>70</v>
      </c>
      <c r="E23" s="37">
        <v>0</v>
      </c>
      <c r="G23" s="35">
        <v>0</v>
      </c>
      <c r="I23" s="36">
        <v>0</v>
      </c>
      <c r="K23" s="35">
        <v>0</v>
      </c>
    </row>
    <row r="24" spans="1:13">
      <c r="A24" s="33">
        <v>10</v>
      </c>
      <c r="E24" s="39"/>
      <c r="G24" s="40"/>
      <c r="I24" s="41"/>
      <c r="K24" s="40"/>
    </row>
    <row r="25" spans="1:13" ht="15.75" thickBot="1">
      <c r="A25" s="33">
        <v>11</v>
      </c>
      <c r="C25" s="24" t="s">
        <v>71</v>
      </c>
      <c r="E25" s="42">
        <v>26755819.766100001</v>
      </c>
      <c r="G25" s="43">
        <v>1</v>
      </c>
      <c r="I25" s="35"/>
      <c r="K25" s="43">
        <v>7.5200000000000003E-2</v>
      </c>
    </row>
    <row r="26" spans="1:13" ht="15.75" thickTop="1">
      <c r="A26" s="33">
        <v>12</v>
      </c>
    </row>
    <row r="27" spans="1:13">
      <c r="A27" s="33">
        <v>13</v>
      </c>
      <c r="C27" s="44" t="s">
        <v>72</v>
      </c>
    </row>
    <row r="28" spans="1:13" s="47" customFormat="1">
      <c r="A28" s="33">
        <v>14</v>
      </c>
      <c r="B28" s="45"/>
      <c r="C28" s="46" t="s">
        <v>73</v>
      </c>
      <c r="D28" s="45"/>
      <c r="E28" s="45"/>
      <c r="F28" s="45"/>
      <c r="G28" s="45"/>
      <c r="H28" s="45"/>
      <c r="I28" s="45"/>
      <c r="J28" s="45"/>
      <c r="K28" s="24"/>
      <c r="L28" s="45"/>
      <c r="M28" s="45"/>
    </row>
    <row r="29" spans="1:13" s="47" customFormat="1" ht="15" customHeight="1">
      <c r="A29" s="33">
        <v>15</v>
      </c>
      <c r="B29" s="24"/>
      <c r="C29" s="48"/>
      <c r="D29" s="48"/>
      <c r="E29" s="48"/>
      <c r="F29" s="48"/>
      <c r="G29" s="48"/>
      <c r="H29" s="48"/>
      <c r="I29" s="48"/>
      <c r="J29" s="48"/>
      <c r="K29" s="48"/>
      <c r="L29" s="45"/>
      <c r="M29" s="45"/>
    </row>
    <row r="30" spans="1:13" s="47" customFormat="1">
      <c r="A30" s="33">
        <v>16</v>
      </c>
      <c r="B30" s="44"/>
      <c r="C30" s="49" t="s">
        <v>74</v>
      </c>
      <c r="D30" s="48"/>
      <c r="E30" s="48"/>
      <c r="F30" s="48"/>
      <c r="G30" s="48"/>
      <c r="H30" s="48"/>
      <c r="I30" s="48"/>
      <c r="J30" s="48"/>
      <c r="K30" s="48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D6" zoomScaleNormal="100" workbookViewId="0"/>
  </sheetViews>
  <sheetFormatPr defaultColWidth="9.140625" defaultRowHeight="15"/>
  <cols>
    <col min="1" max="1" width="6" style="24" customWidth="1"/>
    <col min="2" max="2" width="2.7109375" style="24" customWidth="1"/>
    <col min="3" max="3" width="29.7109375" style="24" customWidth="1"/>
    <col min="4" max="4" width="2.7109375" style="24" customWidth="1"/>
    <col min="5" max="5" width="12.85546875" style="24" bestFit="1" customWidth="1"/>
    <col min="6" max="6" width="2.7109375" style="24" customWidth="1"/>
    <col min="7" max="7" width="12.85546875" style="24" bestFit="1" customWidth="1"/>
    <col min="8" max="8" width="2.7109375" style="24" customWidth="1"/>
    <col min="9" max="9" width="12" style="24" bestFit="1" customWidth="1"/>
    <col min="10" max="10" width="11.5703125" style="24" customWidth="1"/>
    <col min="11" max="11" width="11.7109375" style="24" customWidth="1"/>
    <col min="12" max="12" width="15.85546875" style="24" bestFit="1" customWidth="1"/>
    <col min="13" max="13" width="2.7109375" style="24" customWidth="1"/>
    <col min="14" max="14" width="11.140625" style="24" bestFit="1" customWidth="1"/>
    <col min="15" max="15" width="2.7109375" style="24" customWidth="1"/>
    <col min="16" max="16" width="16.42578125" style="24" bestFit="1" customWidth="1"/>
    <col min="17" max="17" width="13.140625" style="24" customWidth="1"/>
    <col min="18" max="18" width="9.140625" style="25"/>
    <col min="19" max="19" width="11.140625" style="25" bestFit="1" customWidth="1"/>
    <col min="20" max="20" width="9.42578125" style="25" bestFit="1" customWidth="1"/>
    <col min="21" max="16384" width="9.140625" style="25"/>
  </cols>
  <sheetData>
    <row r="1" spans="1:17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 t="s">
        <v>0</v>
      </c>
      <c r="M1" s="23"/>
      <c r="N1" s="23"/>
      <c r="O1" s="23"/>
      <c r="P1" s="23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>
      <c r="A3" s="1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>
      <c r="A4" s="1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78</v>
      </c>
      <c r="M4" s="23"/>
      <c r="N4" s="23"/>
      <c r="O4" s="23"/>
      <c r="P4" s="23"/>
    </row>
    <row r="5" spans="1:17">
      <c r="A5" s="1" t="s">
        <v>99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 t="s">
        <v>41</v>
      </c>
      <c r="M5" s="23"/>
      <c r="N5" s="23"/>
      <c r="O5" s="23"/>
      <c r="P5" s="23"/>
    </row>
    <row r="6" spans="1:17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1" t="s">
        <v>100</v>
      </c>
      <c r="M7" s="23"/>
      <c r="N7" s="23"/>
      <c r="O7" s="23"/>
      <c r="P7" s="23"/>
    </row>
    <row r="8" spans="1:17" ht="15" customHeight="1">
      <c r="A8" s="325" t="s">
        <v>80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</row>
    <row r="9" spans="1:17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</row>
    <row r="10" spans="1:17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s="58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-7</v>
      </c>
      <c r="M11" s="56"/>
      <c r="N11" s="56">
        <v>-8</v>
      </c>
      <c r="O11" s="56"/>
      <c r="P11" s="56">
        <v>-9</v>
      </c>
      <c r="Q11" s="57"/>
    </row>
    <row r="12" spans="1:17">
      <c r="A12" s="23"/>
      <c r="B12" s="23"/>
      <c r="C12" s="23"/>
      <c r="D12" s="23"/>
      <c r="E12" s="23"/>
      <c r="F12" s="23"/>
      <c r="G12" s="23"/>
      <c r="H12" s="23"/>
      <c r="I12" s="29" t="s">
        <v>81</v>
      </c>
      <c r="J12" s="29"/>
      <c r="K12" s="29" t="s">
        <v>82</v>
      </c>
      <c r="L12" s="324" t="s">
        <v>83</v>
      </c>
      <c r="M12" s="324"/>
      <c r="N12" s="324"/>
      <c r="O12" s="23"/>
      <c r="P12" s="29" t="s">
        <v>54</v>
      </c>
    </row>
    <row r="13" spans="1:17">
      <c r="A13" s="29" t="s">
        <v>13</v>
      </c>
      <c r="B13" s="29"/>
      <c r="C13" s="29"/>
      <c r="D13" s="29"/>
      <c r="E13" s="29" t="s">
        <v>84</v>
      </c>
      <c r="F13" s="29"/>
      <c r="G13" s="29" t="s">
        <v>84</v>
      </c>
      <c r="H13" s="29"/>
      <c r="I13" s="29" t="s">
        <v>85</v>
      </c>
      <c r="J13" s="29" t="s">
        <v>86</v>
      </c>
      <c r="K13" s="29" t="s">
        <v>87</v>
      </c>
      <c r="L13" s="60"/>
      <c r="M13" s="60"/>
      <c r="N13" s="61" t="s">
        <v>88</v>
      </c>
      <c r="O13" s="23"/>
      <c r="P13" s="29" t="s">
        <v>55</v>
      </c>
    </row>
    <row r="14" spans="1:17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4"/>
      <c r="I14" s="64" t="s">
        <v>89</v>
      </c>
      <c r="J14" s="64" t="s">
        <v>20</v>
      </c>
      <c r="K14" s="64" t="s">
        <v>89</v>
      </c>
      <c r="L14" s="64" t="s">
        <v>88</v>
      </c>
      <c r="M14" s="65"/>
      <c r="N14" s="64" t="s">
        <v>90</v>
      </c>
      <c r="O14" s="65"/>
      <c r="P14" s="64" t="s">
        <v>91</v>
      </c>
    </row>
    <row r="15" spans="1:17">
      <c r="A15" s="33">
        <v>1</v>
      </c>
      <c r="C15" s="24" t="s">
        <v>62</v>
      </c>
      <c r="E15" s="38">
        <v>180000000</v>
      </c>
      <c r="F15" s="45"/>
      <c r="G15" s="38">
        <v>180000000</v>
      </c>
      <c r="H15" s="45"/>
      <c r="I15" s="38">
        <v>180000000</v>
      </c>
      <c r="J15" s="38"/>
      <c r="K15" s="38">
        <v>180000000</v>
      </c>
      <c r="L15" s="66">
        <v>-168813446.76359999</v>
      </c>
      <c r="N15" s="35">
        <v>0.46329999999999999</v>
      </c>
      <c r="P15" s="67">
        <v>11186553.236400001</v>
      </c>
    </row>
    <row r="16" spans="1:17">
      <c r="A16" s="33">
        <v>2</v>
      </c>
      <c r="C16" s="24" t="s">
        <v>63</v>
      </c>
      <c r="E16" s="38">
        <v>2300000</v>
      </c>
      <c r="F16" s="38"/>
      <c r="G16" s="38">
        <v>17000000</v>
      </c>
      <c r="H16" s="38"/>
      <c r="I16" s="38">
        <v>17100000</v>
      </c>
      <c r="J16" s="38"/>
      <c r="K16" s="38">
        <v>17100000</v>
      </c>
      <c r="L16" s="66">
        <v>-16037603.405099999</v>
      </c>
      <c r="N16" s="35">
        <v>4.3999999999999997E-2</v>
      </c>
      <c r="P16" s="67">
        <v>1062396.5948999999</v>
      </c>
    </row>
    <row r="17" spans="1:20">
      <c r="A17" s="33">
        <v>3</v>
      </c>
      <c r="C17" s="24" t="s">
        <v>64</v>
      </c>
      <c r="E17" s="38">
        <v>0</v>
      </c>
      <c r="F17" s="38"/>
      <c r="G17" s="38">
        <v>0</v>
      </c>
      <c r="H17" s="38"/>
      <c r="I17" s="38">
        <v>0</v>
      </c>
      <c r="J17" s="38"/>
      <c r="K17" s="38">
        <v>0</v>
      </c>
      <c r="L17" s="66">
        <v>0</v>
      </c>
      <c r="N17" s="35">
        <v>0</v>
      </c>
      <c r="P17" s="67">
        <v>0</v>
      </c>
    </row>
    <row r="18" spans="1:20">
      <c r="A18" s="33">
        <v>4</v>
      </c>
      <c r="C18" s="24" t="s">
        <v>65</v>
      </c>
      <c r="E18" s="38">
        <v>187444000</v>
      </c>
      <c r="F18" s="38"/>
      <c r="G18" s="38">
        <v>201935000</v>
      </c>
      <c r="H18" s="38"/>
      <c r="I18" s="38">
        <v>191433000</v>
      </c>
      <c r="J18" s="38"/>
      <c r="K18" s="38">
        <v>191433000</v>
      </c>
      <c r="L18" s="66">
        <v>-179536572.67519999</v>
      </c>
      <c r="N18" s="35">
        <v>0.49270000000000003</v>
      </c>
      <c r="P18" s="67">
        <v>11896427.3248</v>
      </c>
    </row>
    <row r="19" spans="1:20">
      <c r="A19" s="33">
        <v>5</v>
      </c>
      <c r="C19" s="45" t="s">
        <v>92</v>
      </c>
      <c r="E19" s="38">
        <v>100149.66</v>
      </c>
      <c r="F19" s="38"/>
      <c r="G19" s="38">
        <v>101453.78</v>
      </c>
      <c r="H19" s="38"/>
      <c r="I19" s="38">
        <v>100775.6476923077</v>
      </c>
      <c r="J19" s="38"/>
      <c r="K19" s="38">
        <v>100775.6476923077</v>
      </c>
      <c r="L19" s="66">
        <v>7.6923024607822299E-6</v>
      </c>
      <c r="N19" s="68" t="s">
        <v>93</v>
      </c>
      <c r="P19" s="67">
        <v>100775.6477</v>
      </c>
    </row>
    <row r="20" spans="1:20">
      <c r="A20" s="33">
        <v>6</v>
      </c>
      <c r="C20" s="45" t="s">
        <v>94</v>
      </c>
      <c r="E20" s="38">
        <v>0</v>
      </c>
      <c r="F20" s="38"/>
      <c r="G20" s="38">
        <v>0</v>
      </c>
      <c r="H20" s="38"/>
      <c r="I20" s="38">
        <v>0</v>
      </c>
      <c r="J20" s="38"/>
      <c r="K20" s="38">
        <v>0</v>
      </c>
      <c r="L20" s="66">
        <v>0</v>
      </c>
      <c r="N20" s="68" t="s">
        <v>93</v>
      </c>
      <c r="P20" s="67">
        <v>0</v>
      </c>
    </row>
    <row r="21" spans="1:20">
      <c r="A21" s="33">
        <v>7</v>
      </c>
      <c r="C21" s="45" t="s">
        <v>68</v>
      </c>
      <c r="E21" s="38">
        <v>0</v>
      </c>
      <c r="F21" s="38"/>
      <c r="G21" s="38">
        <v>0</v>
      </c>
      <c r="H21" s="38"/>
      <c r="I21" s="38">
        <v>0</v>
      </c>
      <c r="J21" s="38"/>
      <c r="K21" s="38">
        <v>0</v>
      </c>
      <c r="L21" s="66">
        <v>0</v>
      </c>
      <c r="N21" s="35">
        <v>0</v>
      </c>
      <c r="P21" s="67">
        <v>0</v>
      </c>
    </row>
    <row r="22" spans="1:20">
      <c r="A22" s="33">
        <v>8</v>
      </c>
      <c r="C22" s="24" t="s">
        <v>95</v>
      </c>
      <c r="E22" s="38">
        <v>2460965.8900000006</v>
      </c>
      <c r="F22" s="38"/>
      <c r="G22" s="38">
        <v>2960116</v>
      </c>
      <c r="H22" s="38"/>
      <c r="I22" s="38">
        <v>2500279.1323076924</v>
      </c>
      <c r="J22" s="38">
        <v>9387.83</v>
      </c>
      <c r="K22" s="38">
        <v>2509666.9623076925</v>
      </c>
      <c r="L22" s="66">
        <v>-7.6927244663238525E-6</v>
      </c>
      <c r="N22" s="68" t="s">
        <v>93</v>
      </c>
      <c r="P22" s="67">
        <v>2509666.9622999998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>
        <v>0</v>
      </c>
      <c r="J23" s="37"/>
      <c r="K23" s="37"/>
      <c r="L23" s="66">
        <v>0</v>
      </c>
      <c r="N23" s="35">
        <v>0</v>
      </c>
      <c r="P23" s="67">
        <v>0</v>
      </c>
    </row>
    <row r="24" spans="1:20">
      <c r="A24" s="33">
        <v>10</v>
      </c>
      <c r="E24" s="69"/>
      <c r="F24" s="37"/>
      <c r="G24" s="69"/>
      <c r="H24" s="37"/>
      <c r="I24" s="69"/>
      <c r="J24" s="69"/>
      <c r="K24" s="69"/>
      <c r="L24" s="71"/>
      <c r="N24" s="72"/>
      <c r="P24" s="73"/>
    </row>
    <row r="25" spans="1:20" ht="15.75" thickBot="1">
      <c r="A25" s="33">
        <v>11</v>
      </c>
      <c r="C25" s="24" t="s">
        <v>71</v>
      </c>
      <c r="E25" s="74">
        <v>372305115.55000001</v>
      </c>
      <c r="F25" s="37"/>
      <c r="G25" s="74">
        <v>401996569.77999997</v>
      </c>
      <c r="H25" s="37"/>
      <c r="I25" s="74">
        <v>391134054.78000003</v>
      </c>
      <c r="J25" s="74">
        <v>9387.83</v>
      </c>
      <c r="K25" s="74">
        <v>391143442.61000001</v>
      </c>
      <c r="L25" s="74">
        <v>-364387622.84389997</v>
      </c>
      <c r="N25" s="43">
        <v>1</v>
      </c>
      <c r="P25" s="74">
        <v>26755819.76614793</v>
      </c>
      <c r="Q25" s="75"/>
      <c r="S25" s="76"/>
      <c r="T25" s="77"/>
    </row>
    <row r="26" spans="1:20" ht="15.75" thickTop="1">
      <c r="A26" s="33">
        <v>12</v>
      </c>
      <c r="S26" s="78"/>
    </row>
    <row r="27" spans="1:20">
      <c r="A27" s="33">
        <v>13</v>
      </c>
      <c r="C27" s="79" t="s">
        <v>72</v>
      </c>
      <c r="P27" s="76"/>
    </row>
    <row r="28" spans="1:20">
      <c r="A28" s="33">
        <v>14</v>
      </c>
      <c r="C28" s="44" t="s">
        <v>96</v>
      </c>
    </row>
    <row r="29" spans="1:20">
      <c r="A29" s="44"/>
    </row>
    <row r="30" spans="1:20">
      <c r="A30" s="53" t="s">
        <v>97</v>
      </c>
    </row>
    <row r="31" spans="1:20">
      <c r="A31" s="53" t="s">
        <v>98</v>
      </c>
    </row>
    <row r="32" spans="1:20">
      <c r="A32" s="53"/>
    </row>
    <row r="33" spans="1:16">
      <c r="A33" s="54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</sheetData>
  <mergeCells count="2">
    <mergeCell ref="A8:P9"/>
    <mergeCell ref="L12:N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38.85546875" style="24" customWidth="1"/>
    <col min="4" max="4" width="1.7109375" style="24" customWidth="1"/>
    <col min="5" max="5" width="18.85546875" style="24" customWidth="1"/>
    <col min="6" max="6" width="1.7109375" style="24" customWidth="1"/>
    <col min="7" max="7" width="10.7109375" style="24" customWidth="1"/>
    <col min="8" max="8" width="1.7109375" style="24" customWidth="1"/>
    <col min="9" max="9" width="9.140625" style="24"/>
    <col min="10" max="10" width="1.7109375" style="24" customWidth="1"/>
    <col min="11" max="11" width="17.28515625" style="24" customWidth="1"/>
    <col min="12" max="13" width="9.140625" style="24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126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105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120" t="s">
        <v>115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2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2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0" t="s">
        <v>58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34">
        <v>2618259.1997000002</v>
      </c>
      <c r="G15" s="102">
        <v>0.46329999999490568</v>
      </c>
      <c r="I15" s="106">
        <v>6.6959321087948331E-2</v>
      </c>
      <c r="K15" s="102">
        <v>3.1E-2</v>
      </c>
    </row>
    <row r="16" spans="1:13">
      <c r="A16" s="33">
        <v>2</v>
      </c>
      <c r="C16" s="24" t="s">
        <v>63</v>
      </c>
      <c r="E16" s="37">
        <v>248658.33110000001</v>
      </c>
      <c r="G16" s="102">
        <v>4.4000000004034458E-2</v>
      </c>
      <c r="I16" s="106">
        <v>2.3220060000000001E-2</v>
      </c>
      <c r="K16" s="102">
        <v>1E-3</v>
      </c>
    </row>
    <row r="17" spans="1:13">
      <c r="A17" s="33">
        <v>3</v>
      </c>
      <c r="C17" s="24" t="s">
        <v>64</v>
      </c>
      <c r="E17" s="37">
        <v>0</v>
      </c>
      <c r="G17" s="102">
        <v>0</v>
      </c>
      <c r="I17" s="106">
        <v>0</v>
      </c>
      <c r="K17" s="102">
        <v>0</v>
      </c>
    </row>
    <row r="18" spans="1:13">
      <c r="A18" s="33">
        <v>4</v>
      </c>
      <c r="C18" s="24" t="s">
        <v>65</v>
      </c>
      <c r="E18" s="37">
        <v>2784408.1754999999</v>
      </c>
      <c r="G18" s="102">
        <v>0.49270000000105996</v>
      </c>
      <c r="I18" s="106">
        <v>0.10397708544753399</v>
      </c>
      <c r="K18" s="102">
        <v>5.1200000000000002E-2</v>
      </c>
    </row>
    <row r="19" spans="1:13">
      <c r="A19" s="33">
        <v>5</v>
      </c>
      <c r="C19" s="24" t="s">
        <v>66</v>
      </c>
      <c r="E19" s="37">
        <v>0</v>
      </c>
      <c r="G19" s="102">
        <v>0</v>
      </c>
      <c r="I19" s="106">
        <v>0.02</v>
      </c>
      <c r="K19" s="102">
        <v>0</v>
      </c>
    </row>
    <row r="20" spans="1:13">
      <c r="A20" s="33">
        <v>6</v>
      </c>
      <c r="C20" s="24" t="s">
        <v>67</v>
      </c>
      <c r="E20" s="37">
        <v>0</v>
      </c>
      <c r="G20" s="102">
        <v>0</v>
      </c>
      <c r="I20" s="106">
        <v>0</v>
      </c>
      <c r="K20" s="102">
        <v>0</v>
      </c>
    </row>
    <row r="21" spans="1:13">
      <c r="A21" s="33">
        <v>7</v>
      </c>
      <c r="C21" s="24" t="s">
        <v>68</v>
      </c>
      <c r="E21" s="37">
        <v>0</v>
      </c>
      <c r="G21" s="102">
        <v>0</v>
      </c>
      <c r="I21" s="106">
        <v>0</v>
      </c>
      <c r="K21" s="102">
        <v>0</v>
      </c>
    </row>
    <row r="22" spans="1:13">
      <c r="A22" s="33">
        <v>8</v>
      </c>
      <c r="C22" s="24" t="s">
        <v>69</v>
      </c>
      <c r="E22" s="38">
        <v>0</v>
      </c>
      <c r="G22" s="102">
        <v>0</v>
      </c>
      <c r="I22" s="106">
        <v>0</v>
      </c>
      <c r="K22" s="102">
        <v>0</v>
      </c>
    </row>
    <row r="23" spans="1:13">
      <c r="A23" s="33">
        <v>9</v>
      </c>
      <c r="C23" s="24" t="s">
        <v>70</v>
      </c>
      <c r="E23" s="37">
        <v>0</v>
      </c>
      <c r="G23" s="102">
        <v>0</v>
      </c>
      <c r="I23" s="106">
        <v>0</v>
      </c>
      <c r="K23" s="102">
        <v>0</v>
      </c>
    </row>
    <row r="24" spans="1:13">
      <c r="A24" s="33">
        <v>10</v>
      </c>
      <c r="E24" s="39"/>
      <c r="G24" s="107"/>
      <c r="I24" s="108"/>
      <c r="K24" s="107"/>
    </row>
    <row r="25" spans="1:13" ht="15.75" thickBot="1">
      <c r="A25" s="33">
        <v>11</v>
      </c>
      <c r="C25" s="24" t="s">
        <v>71</v>
      </c>
      <c r="E25" s="42">
        <v>5651325.7062999997</v>
      </c>
      <c r="G25" s="104">
        <v>1</v>
      </c>
      <c r="I25" s="102"/>
      <c r="K25" s="104">
        <v>8.3199999999999996E-2</v>
      </c>
    </row>
    <row r="26" spans="1:13" ht="15.75" thickTop="1">
      <c r="A26" s="33">
        <v>12</v>
      </c>
    </row>
    <row r="27" spans="1:13">
      <c r="A27" s="33">
        <v>13</v>
      </c>
      <c r="B27" s="45"/>
      <c r="C27" s="96" t="s">
        <v>113</v>
      </c>
      <c r="D27" s="45"/>
      <c r="E27" s="45"/>
      <c r="F27" s="45"/>
      <c r="G27" s="45"/>
      <c r="H27" s="45"/>
      <c r="I27" s="45"/>
      <c r="J27" s="45"/>
    </row>
    <row r="28" spans="1:13" s="47" customFormat="1">
      <c r="A28" s="33">
        <v>14</v>
      </c>
      <c r="B28" s="24"/>
      <c r="C28" s="33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s="47" customFormat="1">
      <c r="A29" s="33">
        <v>15</v>
      </c>
      <c r="B29" s="44"/>
      <c r="C29" s="44" t="s">
        <v>108</v>
      </c>
      <c r="D29" s="44"/>
      <c r="E29" s="44"/>
      <c r="F29" s="44"/>
      <c r="G29" s="44"/>
      <c r="H29" s="44"/>
      <c r="I29" s="44"/>
      <c r="J29" s="44"/>
      <c r="K29" s="44"/>
      <c r="L29" s="45"/>
      <c r="M29" s="45"/>
    </row>
    <row r="30" spans="1:13" s="47" customFormat="1">
      <c r="A30" s="3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2"/>
  <sheetViews>
    <sheetView topLeftCell="A4" zoomScaleNormal="100" workbookViewId="0"/>
  </sheetViews>
  <sheetFormatPr defaultColWidth="10.85546875" defaultRowHeight="12.75"/>
  <cols>
    <col min="1" max="1" width="7.85546875" style="2" customWidth="1"/>
    <col min="2" max="2" width="27.5703125" style="2" customWidth="1"/>
    <col min="3" max="3" width="15" style="2" bestFit="1" customWidth="1"/>
    <col min="4" max="4" width="13.85546875" style="2" bestFit="1" customWidth="1"/>
    <col min="5" max="5" width="3.28515625" style="81" customWidth="1"/>
    <col min="6" max="8" width="14.85546875" style="2" customWidth="1"/>
    <col min="9" max="9" width="13.28515625" style="2" customWidth="1"/>
    <col min="10" max="10" width="2" style="2" customWidth="1"/>
    <col min="11" max="11" width="11.7109375" style="19" bestFit="1" customWidth="1"/>
    <col min="12" max="13" width="10.85546875" style="19"/>
    <col min="14" max="14" width="12.28515625" style="19" bestFit="1" customWidth="1"/>
    <col min="15" max="16384" width="10.85546875" style="19"/>
  </cols>
  <sheetData>
    <row r="1" spans="1:10" s="3" customFormat="1" ht="12">
      <c r="A1" s="1" t="s">
        <v>195</v>
      </c>
      <c r="B1" s="1"/>
      <c r="C1" s="1"/>
      <c r="E1" s="81"/>
      <c r="H1" s="303" t="s">
        <v>0</v>
      </c>
      <c r="J1" s="2"/>
    </row>
    <row r="2" spans="1:10" s="3" customFormat="1" ht="12">
      <c r="A2" s="1"/>
      <c r="B2" s="1"/>
      <c r="C2" s="1"/>
      <c r="E2" s="81"/>
      <c r="H2" s="303"/>
      <c r="J2" s="2"/>
    </row>
    <row r="3" spans="1:10" s="3" customFormat="1" ht="12">
      <c r="A3" s="1" t="s">
        <v>193</v>
      </c>
      <c r="B3" s="1"/>
      <c r="C3" s="1"/>
      <c r="E3" s="81"/>
      <c r="H3" s="303" t="s">
        <v>138</v>
      </c>
      <c r="J3" s="2"/>
    </row>
    <row r="4" spans="1:10" s="3" customFormat="1" ht="12">
      <c r="A4" s="1" t="s">
        <v>105</v>
      </c>
      <c r="B4" s="4"/>
      <c r="C4" s="1"/>
      <c r="E4" s="81"/>
      <c r="H4" s="303" t="s">
        <v>41</v>
      </c>
      <c r="J4" s="2"/>
    </row>
    <row r="5" spans="1:10" s="3" customFormat="1" ht="12">
      <c r="A5" s="1" t="s">
        <v>42</v>
      </c>
      <c r="B5" s="4"/>
      <c r="C5" s="1"/>
      <c r="E5" s="81"/>
      <c r="H5" s="303" t="s">
        <v>43</v>
      </c>
      <c r="J5" s="2"/>
    </row>
    <row r="6" spans="1:10" s="3" customFormat="1" ht="12">
      <c r="A6" s="1" t="s">
        <v>2</v>
      </c>
      <c r="B6" s="1"/>
      <c r="C6" s="1"/>
      <c r="D6" s="1"/>
      <c r="E6" s="82"/>
      <c r="F6" s="2"/>
      <c r="G6" s="2"/>
      <c r="H6" s="2"/>
      <c r="I6" s="1"/>
      <c r="J6" s="2"/>
    </row>
    <row r="7" spans="1:10" s="3" customFormat="1" ht="12">
      <c r="A7" s="5" t="s">
        <v>3</v>
      </c>
      <c r="B7" s="4"/>
      <c r="C7" s="1"/>
      <c r="D7" s="1"/>
      <c r="E7" s="82"/>
      <c r="F7" s="1"/>
      <c r="G7" s="1"/>
      <c r="H7" s="1"/>
      <c r="I7" s="1"/>
      <c r="J7" s="2"/>
    </row>
    <row r="8" spans="1:10" s="3" customFormat="1" ht="12">
      <c r="A8" s="1"/>
      <c r="B8" s="1"/>
      <c r="C8" s="1"/>
      <c r="D8" s="1"/>
      <c r="E8" s="82"/>
      <c r="F8" s="1"/>
      <c r="G8" s="1"/>
      <c r="H8" s="1"/>
      <c r="I8" s="1"/>
      <c r="J8" s="2"/>
    </row>
    <row r="9" spans="1:10" s="3" customFormat="1" ht="12" customHeight="1">
      <c r="A9" s="322" t="s">
        <v>4</v>
      </c>
      <c r="B9" s="322"/>
      <c r="C9" s="322"/>
      <c r="D9" s="322"/>
      <c r="E9" s="322"/>
      <c r="F9" s="322"/>
      <c r="G9" s="322"/>
      <c r="H9" s="322"/>
      <c r="I9" s="309"/>
      <c r="J9" s="2"/>
    </row>
    <row r="10" spans="1:10" s="3" customFormat="1" ht="12">
      <c r="A10" s="322"/>
      <c r="B10" s="322"/>
      <c r="C10" s="322"/>
      <c r="D10" s="322"/>
      <c r="E10" s="322"/>
      <c r="F10" s="322"/>
      <c r="G10" s="322"/>
      <c r="H10" s="322"/>
      <c r="I10" s="309"/>
      <c r="J10" s="2"/>
    </row>
    <row r="11" spans="1:10" s="3" customFormat="1" ht="12">
      <c r="A11" s="322"/>
      <c r="B11" s="322"/>
      <c r="C11" s="322"/>
      <c r="D11" s="322"/>
      <c r="E11" s="322"/>
      <c r="F11" s="322"/>
      <c r="G11" s="322"/>
      <c r="H11" s="322"/>
      <c r="I11" s="309"/>
      <c r="J11" s="2"/>
    </row>
    <row r="12" spans="1:10" s="3" customFormat="1" ht="12">
      <c r="A12" s="322"/>
      <c r="B12" s="322"/>
      <c r="C12" s="322"/>
      <c r="D12" s="322"/>
      <c r="E12" s="322"/>
      <c r="F12" s="322"/>
      <c r="G12" s="322"/>
      <c r="H12" s="322"/>
      <c r="I12" s="309"/>
      <c r="J12" s="2"/>
    </row>
    <row r="13" spans="1:10" s="3" customFormat="1" thickBot="1">
      <c r="A13" s="6"/>
      <c r="B13" s="6"/>
      <c r="C13" s="6"/>
      <c r="D13" s="6"/>
      <c r="E13" s="83"/>
      <c r="F13" s="6"/>
      <c r="G13" s="6"/>
      <c r="H13" s="6"/>
      <c r="I13" s="6"/>
      <c r="J13" s="2"/>
    </row>
    <row r="14" spans="1:10" s="3" customFormat="1" ht="12">
      <c r="A14" s="1"/>
      <c r="B14" s="7" t="s">
        <v>5</v>
      </c>
      <c r="C14" s="124" t="s">
        <v>6</v>
      </c>
      <c r="D14" s="7" t="s">
        <v>7</v>
      </c>
      <c r="E14" s="84"/>
      <c r="F14" s="7" t="s">
        <v>8</v>
      </c>
      <c r="G14" s="7" t="s">
        <v>9</v>
      </c>
      <c r="H14" s="7" t="s">
        <v>44</v>
      </c>
      <c r="I14" s="7" t="s">
        <v>45</v>
      </c>
      <c r="J14" s="2"/>
    </row>
    <row r="15" spans="1:10" s="3" customFormat="1" ht="12">
      <c r="A15" s="8"/>
      <c r="B15" s="7"/>
      <c r="C15" s="9" t="s">
        <v>10</v>
      </c>
      <c r="D15" s="7" t="s">
        <v>11</v>
      </c>
      <c r="E15" s="84"/>
      <c r="F15" s="124" t="s">
        <v>12</v>
      </c>
      <c r="G15" s="124"/>
      <c r="H15" s="124" t="s">
        <v>214</v>
      </c>
      <c r="I15" s="7"/>
      <c r="J15" s="2"/>
    </row>
    <row r="16" spans="1:10" s="3" customFormat="1" ht="12">
      <c r="A16" s="10" t="s">
        <v>13</v>
      </c>
      <c r="B16" s="7"/>
      <c r="C16" s="124" t="s">
        <v>14</v>
      </c>
      <c r="D16" s="7" t="s">
        <v>15</v>
      </c>
      <c r="E16" s="84"/>
      <c r="F16" s="124" t="s">
        <v>15</v>
      </c>
      <c r="G16" s="124" t="s">
        <v>213</v>
      </c>
      <c r="H16" s="124" t="s">
        <v>15</v>
      </c>
      <c r="I16" s="7" t="s">
        <v>16</v>
      </c>
      <c r="J16" s="2"/>
    </row>
    <row r="17" spans="1:18" s="3" customFormat="1" ht="12">
      <c r="A17" s="125" t="s">
        <v>17</v>
      </c>
      <c r="B17" s="11" t="s">
        <v>18</v>
      </c>
      <c r="C17" s="125" t="s">
        <v>19</v>
      </c>
      <c r="D17" s="11" t="s">
        <v>20</v>
      </c>
      <c r="E17" s="85"/>
      <c r="F17" s="125" t="s">
        <v>21</v>
      </c>
      <c r="G17" s="125" t="s">
        <v>20</v>
      </c>
      <c r="H17" s="125" t="s">
        <v>21</v>
      </c>
      <c r="I17" s="11" t="s">
        <v>22</v>
      </c>
      <c r="J17" s="2"/>
      <c r="K17" s="258"/>
      <c r="N17" s="148"/>
      <c r="O17" s="148"/>
      <c r="P17" s="148"/>
      <c r="Q17" s="148"/>
      <c r="R17" s="148"/>
    </row>
    <row r="18" spans="1:18" s="3" customFormat="1" ht="12">
      <c r="A18" s="12">
        <v>1</v>
      </c>
      <c r="B18" s="2" t="s">
        <v>23</v>
      </c>
      <c r="C18" s="289">
        <v>96102827.538461536</v>
      </c>
      <c r="D18" s="289">
        <v>17233090.075044449</v>
      </c>
      <c r="E18" s="311" t="s">
        <v>24</v>
      </c>
      <c r="F18" s="289">
        <v>113335917.61350599</v>
      </c>
      <c r="G18" s="13"/>
      <c r="H18" s="13">
        <v>113335917.61350599</v>
      </c>
      <c r="I18" s="14" t="s">
        <v>11</v>
      </c>
      <c r="J18" s="2"/>
      <c r="K18" s="255"/>
      <c r="N18" s="148"/>
      <c r="O18" s="148"/>
      <c r="P18" s="148"/>
      <c r="Q18" s="148"/>
      <c r="R18" s="148"/>
    </row>
    <row r="19" spans="1:18" s="3" customFormat="1" ht="12">
      <c r="A19" s="12">
        <v>2</v>
      </c>
      <c r="B19" s="2"/>
      <c r="C19" s="312"/>
      <c r="D19" s="312"/>
      <c r="E19" s="313"/>
      <c r="F19" s="312"/>
      <c r="G19" s="15"/>
      <c r="H19" s="15"/>
      <c r="I19" s="2"/>
      <c r="J19" s="2"/>
      <c r="K19" s="255"/>
      <c r="N19" s="148"/>
      <c r="O19" s="148"/>
      <c r="P19" s="148"/>
      <c r="Q19" s="148"/>
      <c r="R19" s="148"/>
    </row>
    <row r="20" spans="1:18" s="3" customFormat="1" ht="12">
      <c r="A20" s="12">
        <v>3</v>
      </c>
      <c r="B20" s="2" t="s">
        <v>25</v>
      </c>
      <c r="C20" s="312">
        <v>765732</v>
      </c>
      <c r="D20" s="312">
        <v>9993</v>
      </c>
      <c r="E20" s="311" t="s">
        <v>24</v>
      </c>
      <c r="F20" s="312">
        <v>775725</v>
      </c>
      <c r="G20" s="282"/>
      <c r="H20" s="282">
        <v>775725</v>
      </c>
      <c r="I20" s="14" t="s">
        <v>11</v>
      </c>
      <c r="J20" s="2"/>
      <c r="K20" s="255"/>
      <c r="N20" s="148"/>
      <c r="O20" s="148"/>
      <c r="P20" s="148"/>
      <c r="Q20" s="148"/>
      <c r="R20" s="148"/>
    </row>
    <row r="21" spans="1:18" s="3" customFormat="1" ht="12">
      <c r="A21" s="12">
        <v>4</v>
      </c>
      <c r="B21" s="2"/>
      <c r="C21" s="312"/>
      <c r="D21" s="312"/>
      <c r="E21" s="313"/>
      <c r="F21" s="312"/>
      <c r="G21" s="282"/>
      <c r="H21" s="282"/>
      <c r="I21" s="2"/>
      <c r="J21" s="2"/>
      <c r="K21" s="255"/>
      <c r="N21" s="148"/>
      <c r="O21" s="148"/>
      <c r="P21" s="148"/>
      <c r="Q21" s="148"/>
      <c r="R21" s="148"/>
    </row>
    <row r="22" spans="1:18" s="3" customFormat="1" ht="12">
      <c r="A22" s="12">
        <v>5</v>
      </c>
      <c r="B22" s="2" t="s">
        <v>101</v>
      </c>
      <c r="C22" s="312">
        <v>17484.23076923077</v>
      </c>
      <c r="D22" s="312">
        <v>-1239487.2307692308</v>
      </c>
      <c r="E22" s="314" t="s">
        <v>26</v>
      </c>
      <c r="F22" s="312">
        <v>-1222003</v>
      </c>
      <c r="G22" s="282"/>
      <c r="H22" s="282">
        <v>-1222003</v>
      </c>
      <c r="I22" s="14" t="s">
        <v>11</v>
      </c>
      <c r="J22" s="2"/>
      <c r="K22" s="255"/>
      <c r="N22" s="148"/>
      <c r="O22" s="148"/>
      <c r="P22" s="148"/>
      <c r="Q22" s="148"/>
      <c r="R22" s="148"/>
    </row>
    <row r="23" spans="1:18" s="3" customFormat="1" ht="12">
      <c r="A23" s="12">
        <v>6</v>
      </c>
      <c r="B23" s="2"/>
      <c r="C23" s="312"/>
      <c r="D23" s="312"/>
      <c r="E23" s="313"/>
      <c r="F23" s="312"/>
      <c r="G23" s="282"/>
      <c r="H23" s="282"/>
      <c r="I23" s="2"/>
      <c r="J23" s="2"/>
      <c r="K23" s="255"/>
      <c r="N23" s="148"/>
      <c r="O23" s="148"/>
      <c r="P23" s="148"/>
      <c r="Q23" s="148"/>
      <c r="R23" s="148"/>
    </row>
    <row r="24" spans="1:18" s="3" customFormat="1" ht="12">
      <c r="A24" s="12">
        <v>7</v>
      </c>
      <c r="B24" s="2" t="s">
        <v>27</v>
      </c>
      <c r="C24" s="312">
        <v>2913935.5023076916</v>
      </c>
      <c r="D24" s="312">
        <v>-2913935.5023076916</v>
      </c>
      <c r="E24" s="314" t="s">
        <v>28</v>
      </c>
      <c r="F24" s="312">
        <v>0</v>
      </c>
      <c r="G24" s="282"/>
      <c r="H24" s="282">
        <v>0</v>
      </c>
      <c r="I24" s="14" t="s">
        <v>11</v>
      </c>
      <c r="J24" s="2"/>
      <c r="K24" s="255"/>
      <c r="N24" s="148"/>
      <c r="O24" s="148"/>
      <c r="P24" s="148"/>
      <c r="Q24" s="148"/>
      <c r="R24" s="148"/>
    </row>
    <row r="25" spans="1:18" s="3" customFormat="1" ht="12">
      <c r="A25" s="12">
        <v>8</v>
      </c>
      <c r="B25" s="2"/>
      <c r="C25" s="312"/>
      <c r="D25" s="312"/>
      <c r="E25" s="313"/>
      <c r="F25" s="312"/>
      <c r="G25" s="282"/>
      <c r="H25" s="282"/>
      <c r="I25" s="2"/>
      <c r="J25" s="2"/>
      <c r="K25" s="255"/>
      <c r="N25" s="148"/>
      <c r="O25" s="148"/>
      <c r="P25" s="148"/>
      <c r="Q25" s="148"/>
      <c r="R25" s="148"/>
    </row>
    <row r="26" spans="1:18" s="3" customFormat="1" ht="12">
      <c r="A26" s="12">
        <v>9</v>
      </c>
      <c r="B26" s="2" t="s">
        <v>102</v>
      </c>
      <c r="C26" s="312">
        <v>-44417941.366923079</v>
      </c>
      <c r="D26" s="312">
        <v>4385943.2224730086</v>
      </c>
      <c r="E26" s="314" t="s">
        <v>29</v>
      </c>
      <c r="F26" s="312">
        <v>-40031998.144450068</v>
      </c>
      <c r="G26" s="282"/>
      <c r="H26" s="282">
        <v>-40031998.144450068</v>
      </c>
      <c r="I26" s="14" t="s">
        <v>11</v>
      </c>
      <c r="J26" s="2"/>
      <c r="K26" s="255"/>
      <c r="N26" s="148"/>
      <c r="O26" s="148"/>
      <c r="P26" s="148"/>
      <c r="Q26" s="148"/>
      <c r="R26" s="148"/>
    </row>
    <row r="27" spans="1:18" s="3" customFormat="1" ht="12">
      <c r="A27" s="12">
        <v>10</v>
      </c>
      <c r="B27" s="2"/>
      <c r="C27" s="312"/>
      <c r="D27" s="312"/>
      <c r="E27" s="313"/>
      <c r="F27" s="312"/>
      <c r="G27" s="282"/>
      <c r="H27" s="282"/>
      <c r="I27" s="2"/>
      <c r="J27" s="2"/>
      <c r="K27" s="255"/>
      <c r="N27" s="148"/>
      <c r="O27" s="148"/>
      <c r="P27" s="148"/>
      <c r="Q27" s="148"/>
      <c r="R27" s="148"/>
    </row>
    <row r="28" spans="1:18" s="3" customFormat="1" ht="12">
      <c r="A28" s="12">
        <v>11</v>
      </c>
      <c r="B28" s="2" t="s">
        <v>103</v>
      </c>
      <c r="C28" s="312">
        <v>-42526764</v>
      </c>
      <c r="D28" s="312">
        <v>99921.969584923936</v>
      </c>
      <c r="E28" s="314" t="s">
        <v>30</v>
      </c>
      <c r="F28" s="312">
        <v>-42426842.030415073</v>
      </c>
      <c r="G28" s="282"/>
      <c r="H28" s="282">
        <v>-42426842.030415073</v>
      </c>
      <c r="I28" s="14" t="s">
        <v>11</v>
      </c>
      <c r="J28" s="2"/>
      <c r="K28" s="255"/>
      <c r="N28" s="148"/>
      <c r="O28" s="148"/>
      <c r="P28" s="148"/>
      <c r="Q28" s="148"/>
      <c r="R28" s="148"/>
    </row>
    <row r="29" spans="1:18" s="3" customFormat="1" ht="12">
      <c r="A29" s="12">
        <v>12</v>
      </c>
      <c r="B29" s="2"/>
      <c r="C29" s="312"/>
      <c r="D29" s="312"/>
      <c r="E29" s="313"/>
      <c r="F29" s="312"/>
      <c r="G29" s="282"/>
      <c r="H29" s="282"/>
      <c r="I29" s="2"/>
      <c r="J29" s="2"/>
      <c r="K29" s="255"/>
      <c r="N29" s="148"/>
      <c r="O29" s="148"/>
      <c r="P29" s="148"/>
      <c r="Q29" s="148"/>
      <c r="R29" s="148"/>
    </row>
    <row r="30" spans="1:18" s="3" customFormat="1" ht="12">
      <c r="A30" s="12">
        <v>13</v>
      </c>
      <c r="B30" s="2" t="s">
        <v>31</v>
      </c>
      <c r="C30" s="312">
        <v>27371806</v>
      </c>
      <c r="D30" s="312">
        <v>-878625.92163177545</v>
      </c>
      <c r="E30" s="314" t="s">
        <v>30</v>
      </c>
      <c r="F30" s="312">
        <v>26493180.078368224</v>
      </c>
      <c r="G30" s="282"/>
      <c r="H30" s="282">
        <v>26493180.078368224</v>
      </c>
      <c r="I30" s="14" t="s">
        <v>11</v>
      </c>
      <c r="J30" s="2"/>
      <c r="K30" s="255"/>
      <c r="N30" s="148"/>
      <c r="O30" s="148"/>
      <c r="P30" s="148"/>
      <c r="Q30" s="148"/>
      <c r="R30" s="148"/>
    </row>
    <row r="31" spans="1:18" s="3" customFormat="1" ht="12">
      <c r="A31" s="12">
        <v>14</v>
      </c>
      <c r="B31" s="2"/>
      <c r="C31" s="312"/>
      <c r="D31" s="312"/>
      <c r="E31" s="313"/>
      <c r="F31" s="312"/>
      <c r="G31" s="282"/>
      <c r="H31" s="282"/>
      <c r="I31" s="2"/>
      <c r="J31" s="2"/>
      <c r="K31" s="255"/>
      <c r="N31" s="148"/>
      <c r="O31" s="148"/>
      <c r="P31" s="148"/>
      <c r="Q31" s="148"/>
      <c r="R31" s="148"/>
    </row>
    <row r="32" spans="1:18" s="3" customFormat="1" ht="12">
      <c r="A32" s="12">
        <v>15</v>
      </c>
      <c r="B32" s="2" t="s">
        <v>32</v>
      </c>
      <c r="C32" s="312">
        <v>818416.66000000015</v>
      </c>
      <c r="D32" s="312">
        <v>-818416.66000000015</v>
      </c>
      <c r="E32" s="314" t="s">
        <v>33</v>
      </c>
      <c r="F32" s="312">
        <v>0</v>
      </c>
      <c r="G32" s="282"/>
      <c r="H32" s="282">
        <v>0</v>
      </c>
      <c r="I32" s="14" t="s">
        <v>11</v>
      </c>
      <c r="J32" s="2"/>
      <c r="K32" s="255"/>
    </row>
    <row r="33" spans="1:13" s="3" customFormat="1" ht="12">
      <c r="A33" s="12">
        <v>16</v>
      </c>
      <c r="B33" s="2"/>
      <c r="C33" s="312"/>
      <c r="D33" s="312"/>
      <c r="E33" s="313"/>
      <c r="F33" s="312"/>
      <c r="G33" s="282"/>
      <c r="H33" s="282"/>
      <c r="I33" s="2"/>
      <c r="J33" s="2"/>
      <c r="K33" s="255"/>
    </row>
    <row r="34" spans="1:13" s="3" customFormat="1" ht="12">
      <c r="A34" s="12">
        <v>17</v>
      </c>
      <c r="B34" s="2" t="s">
        <v>34</v>
      </c>
      <c r="C34" s="312">
        <v>-108819.86000000002</v>
      </c>
      <c r="D34" s="312">
        <v>108819.86000000002</v>
      </c>
      <c r="E34" s="314" t="s">
        <v>33</v>
      </c>
      <c r="F34" s="312">
        <v>0</v>
      </c>
      <c r="G34" s="282"/>
      <c r="H34" s="282">
        <v>0</v>
      </c>
      <c r="I34" s="14" t="s">
        <v>11</v>
      </c>
      <c r="J34" s="2"/>
      <c r="K34" s="255"/>
    </row>
    <row r="35" spans="1:13" s="100" customFormat="1" ht="12">
      <c r="A35" s="12">
        <v>18</v>
      </c>
      <c r="B35" s="117"/>
      <c r="C35" s="315"/>
      <c r="D35" s="315"/>
      <c r="E35" s="316"/>
      <c r="F35" s="315"/>
      <c r="G35" s="283"/>
      <c r="H35" s="283"/>
    </row>
    <row r="36" spans="1:13" s="100" customFormat="1" ht="12">
      <c r="A36" s="12">
        <v>19</v>
      </c>
      <c r="B36" s="100" t="s">
        <v>35</v>
      </c>
      <c r="C36" s="312">
        <v>0</v>
      </c>
      <c r="D36" s="312">
        <v>0</v>
      </c>
      <c r="E36" s="316"/>
      <c r="F36" s="312">
        <v>0</v>
      </c>
      <c r="G36" s="282"/>
      <c r="H36" s="282">
        <v>0</v>
      </c>
      <c r="I36" s="14" t="s">
        <v>11</v>
      </c>
    </row>
    <row r="37" spans="1:13" s="3" customFormat="1" ht="12">
      <c r="A37" s="12">
        <v>20</v>
      </c>
      <c r="B37" s="2"/>
      <c r="C37" s="312"/>
      <c r="D37" s="312"/>
      <c r="E37" s="317"/>
      <c r="F37" s="312"/>
      <c r="G37" s="282"/>
      <c r="H37" s="282"/>
      <c r="I37" s="2"/>
      <c r="J37" s="2"/>
      <c r="K37" s="255"/>
    </row>
    <row r="38" spans="1:13" s="3" customFormat="1" ht="12">
      <c r="A38" s="12">
        <v>21</v>
      </c>
      <c r="B38" s="2" t="s">
        <v>36</v>
      </c>
      <c r="C38" s="318">
        <v>0</v>
      </c>
      <c r="D38" s="318">
        <v>1375782.0547719307</v>
      </c>
      <c r="E38" s="314" t="s">
        <v>37</v>
      </c>
      <c r="F38" s="319">
        <v>1375781.6728250866</v>
      </c>
      <c r="G38" s="284">
        <v>-99455</v>
      </c>
      <c r="H38" s="284">
        <v>1276326.6728250866</v>
      </c>
      <c r="I38" s="14" t="s">
        <v>11</v>
      </c>
      <c r="J38" s="2"/>
      <c r="K38" s="255"/>
      <c r="M38" s="17"/>
    </row>
    <row r="39" spans="1:13" s="3" customFormat="1" ht="12">
      <c r="A39" s="12">
        <v>22</v>
      </c>
      <c r="B39" s="2"/>
      <c r="C39" s="16"/>
      <c r="D39" s="16"/>
      <c r="E39" s="89"/>
      <c r="F39" s="16"/>
      <c r="G39" s="16"/>
      <c r="H39" s="16"/>
      <c r="I39" s="2"/>
      <c r="J39" s="2"/>
      <c r="K39" s="255"/>
      <c r="M39" s="17"/>
    </row>
    <row r="40" spans="1:13" s="3" customFormat="1" thickBot="1">
      <c r="A40" s="12">
        <v>23</v>
      </c>
      <c r="B40" s="2" t="s">
        <v>38</v>
      </c>
      <c r="C40" s="285">
        <v>40936677.704615384</v>
      </c>
      <c r="D40" s="285">
        <v>17363083.86716561</v>
      </c>
      <c r="E40" s="286"/>
      <c r="F40" s="285">
        <v>58299761.567933775</v>
      </c>
      <c r="G40" s="285">
        <v>-99455</v>
      </c>
      <c r="H40" s="285">
        <v>58200307.189834155</v>
      </c>
      <c r="I40" s="95"/>
      <c r="J40" s="2"/>
      <c r="K40" s="255"/>
      <c r="L40" s="17"/>
      <c r="M40" s="17"/>
    </row>
    <row r="41" spans="1:13" s="3" customFormat="1" thickTop="1">
      <c r="A41" s="12">
        <v>24</v>
      </c>
      <c r="B41" s="2"/>
      <c r="C41" s="16"/>
      <c r="D41" s="16"/>
      <c r="E41" s="92"/>
      <c r="F41" s="16"/>
      <c r="G41" s="16"/>
      <c r="H41" s="16"/>
      <c r="I41" s="2"/>
      <c r="J41" s="2"/>
      <c r="K41" s="256"/>
    </row>
    <row r="42" spans="1:13" s="3" customFormat="1" ht="12">
      <c r="A42" s="12">
        <v>25</v>
      </c>
      <c r="B42" s="2" t="s">
        <v>221</v>
      </c>
      <c r="C42" s="16"/>
      <c r="D42" s="16"/>
      <c r="E42" s="92"/>
      <c r="F42" s="16"/>
      <c r="G42" s="16"/>
      <c r="H42" s="16"/>
      <c r="I42" s="2"/>
      <c r="J42" s="2"/>
      <c r="K42" s="256"/>
    </row>
    <row r="43" spans="1:13" s="3" customFormat="1" ht="12">
      <c r="A43" s="2"/>
      <c r="B43" s="2"/>
      <c r="C43" s="16"/>
      <c r="D43" s="16"/>
      <c r="E43" s="92"/>
      <c r="F43" s="16"/>
      <c r="G43" s="16"/>
      <c r="H43" s="16"/>
      <c r="I43" s="2"/>
      <c r="J43" s="2"/>
      <c r="K43" s="256"/>
    </row>
    <row r="44" spans="1:13" s="3" customFormat="1" ht="12">
      <c r="A44" s="2"/>
      <c r="B44" s="2"/>
      <c r="C44" s="16"/>
      <c r="D44" s="16"/>
      <c r="E44" s="92"/>
      <c r="F44" s="16"/>
      <c r="G44" s="16"/>
      <c r="H44" s="16"/>
      <c r="I44" s="2"/>
      <c r="J44" s="2"/>
      <c r="K44" s="256"/>
    </row>
    <row r="45" spans="1:13" s="3" customFormat="1" ht="12">
      <c r="A45" s="2"/>
      <c r="B45" s="2"/>
      <c r="C45" s="16"/>
      <c r="D45" s="16"/>
      <c r="E45" s="92"/>
      <c r="F45" s="16"/>
      <c r="G45" s="16"/>
      <c r="H45" s="16"/>
      <c r="I45" s="2"/>
      <c r="J45" s="2"/>
      <c r="K45" s="256"/>
    </row>
    <row r="46" spans="1:13" s="3" customFormat="1" ht="12">
      <c r="A46" s="2"/>
      <c r="B46" s="2"/>
      <c r="C46" s="16"/>
      <c r="D46" s="16"/>
      <c r="E46" s="92"/>
      <c r="F46" s="16"/>
      <c r="G46" s="16"/>
      <c r="H46" s="16"/>
      <c r="I46" s="2"/>
      <c r="J46" s="2"/>
      <c r="K46" s="256"/>
    </row>
    <row r="47" spans="1:13" s="3" customFormat="1" ht="12">
      <c r="A47" s="2"/>
      <c r="B47" s="2"/>
      <c r="C47" s="16"/>
      <c r="D47" s="16"/>
      <c r="E47" s="92"/>
      <c r="F47" s="16"/>
      <c r="G47" s="16"/>
      <c r="H47" s="16"/>
      <c r="I47" s="2"/>
      <c r="J47" s="2"/>
      <c r="K47" s="256"/>
    </row>
    <row r="48" spans="1:13" s="3" customFormat="1" ht="12">
      <c r="A48" s="2"/>
      <c r="B48" s="2"/>
      <c r="C48" s="320"/>
      <c r="D48" s="320"/>
      <c r="E48" s="320"/>
      <c r="F48" s="320"/>
      <c r="G48" s="320"/>
      <c r="H48" s="320"/>
      <c r="I48" s="2"/>
      <c r="J48" s="2"/>
      <c r="K48" s="256"/>
    </row>
    <row r="49" spans="1:11" s="3" customFormat="1" ht="12">
      <c r="A49" s="2"/>
      <c r="B49" s="2"/>
      <c r="C49" s="320"/>
      <c r="D49" s="320"/>
      <c r="E49" s="320"/>
      <c r="F49" s="320"/>
      <c r="G49" s="320"/>
      <c r="H49" s="320"/>
      <c r="I49" s="2"/>
      <c r="J49" s="2"/>
      <c r="K49" s="256"/>
    </row>
    <row r="50" spans="1:11" s="3" customFormat="1" ht="12">
      <c r="A50" s="2"/>
      <c r="B50" s="2"/>
      <c r="C50" s="320"/>
      <c r="D50" s="320"/>
      <c r="E50" s="320"/>
      <c r="F50" s="320"/>
      <c r="G50" s="320"/>
      <c r="H50" s="320"/>
      <c r="I50" s="2"/>
      <c r="J50" s="2"/>
      <c r="K50" s="256"/>
    </row>
    <row r="51" spans="1:11" s="3" customFormat="1" ht="12">
      <c r="A51" s="7"/>
      <c r="B51" s="7"/>
      <c r="C51" s="320"/>
      <c r="D51" s="320"/>
      <c r="E51" s="320"/>
      <c r="F51" s="320"/>
      <c r="G51" s="320"/>
      <c r="H51" s="320"/>
      <c r="I51" s="7"/>
      <c r="J51" s="2"/>
      <c r="K51" s="256"/>
    </row>
    <row r="52" spans="1:11" s="3" customFormat="1" ht="12">
      <c r="A52" s="2"/>
      <c r="B52" s="2"/>
      <c r="C52" s="320"/>
      <c r="D52" s="320"/>
      <c r="E52" s="320"/>
      <c r="F52" s="320"/>
      <c r="G52" s="320"/>
      <c r="H52" s="320"/>
      <c r="I52" s="2"/>
      <c r="J52" s="2"/>
      <c r="K52" s="256"/>
    </row>
    <row r="53" spans="1:11" s="3" customFormat="1" ht="12">
      <c r="A53" s="2"/>
      <c r="B53" s="2"/>
      <c r="C53" s="320"/>
      <c r="D53" s="320"/>
      <c r="E53" s="320"/>
      <c r="F53" s="320"/>
      <c r="G53" s="320"/>
      <c r="H53" s="320"/>
      <c r="I53" s="2"/>
      <c r="J53" s="7"/>
      <c r="K53" s="256"/>
    </row>
    <row r="54" spans="1:11" s="3" customFormat="1" ht="12">
      <c r="A54" s="2"/>
      <c r="B54" s="2"/>
      <c r="C54" s="320"/>
      <c r="D54" s="320"/>
      <c r="E54" s="320"/>
      <c r="F54" s="320"/>
      <c r="G54" s="320"/>
      <c r="H54" s="320"/>
      <c r="I54" s="2"/>
      <c r="J54" s="2"/>
      <c r="K54" s="256"/>
    </row>
    <row r="55" spans="1:11">
      <c r="C55" s="320"/>
      <c r="D55" s="320"/>
      <c r="E55" s="320"/>
      <c r="F55" s="320"/>
      <c r="G55" s="320"/>
      <c r="H55" s="320"/>
      <c r="K55" s="257"/>
    </row>
    <row r="56" spans="1:11">
      <c r="C56" s="320"/>
      <c r="D56" s="320"/>
      <c r="E56" s="320"/>
      <c r="F56" s="320"/>
      <c r="G56" s="320"/>
      <c r="H56" s="320"/>
      <c r="K56" s="257"/>
    </row>
    <row r="57" spans="1:11">
      <c r="C57" s="320"/>
      <c r="D57" s="320"/>
      <c r="E57" s="320"/>
      <c r="F57" s="320"/>
      <c r="G57" s="320"/>
      <c r="H57" s="320"/>
      <c r="K57" s="257"/>
    </row>
    <row r="58" spans="1:11">
      <c r="C58" s="320"/>
      <c r="D58" s="320"/>
      <c r="E58" s="320"/>
      <c r="F58" s="320"/>
      <c r="G58" s="320"/>
      <c r="H58" s="320"/>
      <c r="K58" s="257"/>
    </row>
    <row r="59" spans="1:11">
      <c r="C59" s="320"/>
      <c r="D59" s="320"/>
      <c r="E59" s="320"/>
      <c r="F59" s="320"/>
      <c r="G59" s="320"/>
      <c r="H59" s="320"/>
      <c r="K59" s="257"/>
    </row>
    <row r="60" spans="1:11">
      <c r="C60" s="320"/>
      <c r="D60" s="320"/>
      <c r="E60" s="320"/>
      <c r="F60" s="320"/>
      <c r="G60" s="320"/>
      <c r="H60" s="320"/>
    </row>
    <row r="61" spans="1:11">
      <c r="C61" s="320"/>
      <c r="D61" s="320"/>
      <c r="E61" s="320"/>
      <c r="F61" s="320"/>
      <c r="G61" s="320"/>
      <c r="H61" s="320"/>
    </row>
    <row r="62" spans="1:11">
      <c r="C62" s="320"/>
      <c r="D62" s="320"/>
      <c r="E62" s="320"/>
      <c r="F62" s="320"/>
      <c r="G62" s="320"/>
      <c r="H62" s="320"/>
    </row>
    <row r="63" spans="1:11">
      <c r="C63" s="320"/>
      <c r="D63" s="320"/>
      <c r="E63" s="320"/>
      <c r="F63" s="320"/>
      <c r="G63" s="320"/>
      <c r="H63" s="320"/>
    </row>
    <row r="64" spans="1:11">
      <c r="C64" s="320"/>
      <c r="D64" s="320"/>
      <c r="E64" s="320"/>
      <c r="F64" s="320"/>
      <c r="G64" s="320"/>
      <c r="H64" s="320"/>
    </row>
    <row r="65" spans="3:8">
      <c r="C65" s="320"/>
      <c r="D65" s="320"/>
      <c r="E65" s="320"/>
      <c r="F65" s="320"/>
      <c r="G65" s="320"/>
      <c r="H65" s="320"/>
    </row>
    <row r="66" spans="3:8">
      <c r="C66" s="320"/>
      <c r="D66" s="320"/>
      <c r="E66" s="320"/>
      <c r="F66" s="320"/>
      <c r="G66" s="320"/>
      <c r="H66" s="320"/>
    </row>
    <row r="67" spans="3:8">
      <c r="C67" s="320"/>
      <c r="D67" s="320"/>
      <c r="E67" s="320"/>
      <c r="F67" s="320"/>
      <c r="G67" s="320"/>
      <c r="H67" s="320"/>
    </row>
    <row r="68" spans="3:8">
      <c r="C68" s="320"/>
      <c r="D68" s="320"/>
      <c r="E68" s="320"/>
      <c r="F68" s="320"/>
      <c r="G68" s="320"/>
      <c r="H68" s="320"/>
    </row>
    <row r="69" spans="3:8">
      <c r="C69" s="320"/>
      <c r="D69" s="320"/>
      <c r="E69" s="320"/>
      <c r="F69" s="320"/>
      <c r="G69" s="320"/>
      <c r="H69" s="320"/>
    </row>
    <row r="70" spans="3:8">
      <c r="C70" s="321"/>
      <c r="D70" s="321"/>
      <c r="E70" s="321"/>
      <c r="F70" s="321"/>
      <c r="G70" s="321"/>
      <c r="H70" s="321"/>
    </row>
    <row r="72" spans="3:8">
      <c r="F72" s="94"/>
      <c r="H72" s="94"/>
    </row>
    <row r="121" spans="1:1">
      <c r="A121" s="1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</sheetData>
  <mergeCells count="1">
    <mergeCell ref="A9:H12"/>
  </mergeCells>
  <pageMargins left="0.7" right="0.7" top="0.75" bottom="0.75" header="0.3" footer="0.3"/>
  <pageSetup scale="97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D6" zoomScaleNormal="100" workbookViewId="0"/>
  </sheetViews>
  <sheetFormatPr defaultColWidth="9.140625" defaultRowHeight="15"/>
  <cols>
    <col min="1" max="1" width="6" style="24" customWidth="1"/>
    <col min="2" max="2" width="2.7109375" style="24" customWidth="1"/>
    <col min="3" max="3" width="43.42578125" style="24" customWidth="1"/>
    <col min="4" max="4" width="2.7109375" style="24" customWidth="1"/>
    <col min="5" max="5" width="14.28515625" style="24" customWidth="1"/>
    <col min="6" max="6" width="2.7109375" style="24" customWidth="1"/>
    <col min="7" max="7" width="13.7109375" style="24" customWidth="1"/>
    <col min="8" max="8" width="2.7109375" style="24" customWidth="1"/>
    <col min="9" max="9" width="13.7109375" style="24" customWidth="1"/>
    <col min="10" max="10" width="14.7109375" style="24" customWidth="1"/>
    <col min="11" max="11" width="14.7109375" style="24" bestFit="1" customWidth="1"/>
    <col min="12" max="12" width="15.5703125" style="24" bestFit="1" customWidth="1"/>
    <col min="13" max="13" width="2.7109375" style="24" customWidth="1"/>
    <col min="14" max="14" width="10.85546875" style="24" bestFit="1" customWidth="1"/>
    <col min="15" max="15" width="2.7109375" style="24" customWidth="1"/>
    <col min="16" max="16" width="20.28515625" style="24" customWidth="1"/>
    <col min="17" max="17" width="13.140625" style="24" customWidth="1"/>
    <col min="18" max="18" width="9.140625" style="25"/>
    <col min="19" max="19" width="10.7109375" style="25" bestFit="1" customWidth="1"/>
    <col min="20" max="16384" width="9.140625" style="25"/>
  </cols>
  <sheetData>
    <row r="1" spans="1:17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 t="s">
        <v>0</v>
      </c>
      <c r="M1" s="23"/>
      <c r="N1" s="23"/>
      <c r="O1" s="23"/>
      <c r="P1" s="23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>
      <c r="A3" s="1" t="s">
        <v>126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>
      <c r="A4" s="1" t="s">
        <v>105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78</v>
      </c>
      <c r="M4" s="23"/>
      <c r="N4" s="23"/>
      <c r="O4" s="23"/>
      <c r="P4" s="23"/>
    </row>
    <row r="5" spans="1:17">
      <c r="A5" s="1" t="s">
        <v>114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 t="s">
        <v>41</v>
      </c>
      <c r="M5" s="23"/>
      <c r="N5" s="23"/>
      <c r="O5" s="23"/>
      <c r="P5" s="23"/>
    </row>
    <row r="6" spans="1:17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120" t="s">
        <v>115</v>
      </c>
      <c r="M7" s="23"/>
      <c r="N7" s="23"/>
      <c r="O7" s="23"/>
      <c r="P7" s="23"/>
    </row>
    <row r="8" spans="1:17">
      <c r="A8" s="325" t="s">
        <v>80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</row>
    <row r="9" spans="1:17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</row>
    <row r="10" spans="1:17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s="58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/>
      <c r="J11" s="56"/>
      <c r="K11" s="56">
        <v>-4</v>
      </c>
      <c r="L11" s="56">
        <v>-5</v>
      </c>
      <c r="M11" s="56"/>
      <c r="N11" s="56">
        <v>-6</v>
      </c>
      <c r="O11" s="56"/>
      <c r="P11" s="56">
        <v>-7</v>
      </c>
      <c r="Q11" s="57"/>
    </row>
    <row r="12" spans="1:17">
      <c r="A12" s="23"/>
      <c r="B12" s="23"/>
      <c r="C12" s="23"/>
      <c r="D12" s="23"/>
      <c r="E12" s="23"/>
      <c r="F12" s="23"/>
      <c r="G12" s="23"/>
      <c r="H12" s="23"/>
      <c r="I12" s="29" t="s">
        <v>81</v>
      </c>
      <c r="J12" s="29"/>
      <c r="K12" s="29" t="s">
        <v>82</v>
      </c>
      <c r="L12" s="324" t="s">
        <v>83</v>
      </c>
      <c r="M12" s="324"/>
      <c r="N12" s="324"/>
      <c r="O12" s="23"/>
      <c r="P12" s="29" t="s">
        <v>54</v>
      </c>
    </row>
    <row r="13" spans="1:17">
      <c r="A13" s="29" t="s">
        <v>13</v>
      </c>
      <c r="B13" s="29"/>
      <c r="C13" s="29"/>
      <c r="D13" s="29"/>
      <c r="E13" s="29" t="s">
        <v>84</v>
      </c>
      <c r="F13" s="29"/>
      <c r="G13" s="29" t="s">
        <v>84</v>
      </c>
      <c r="H13" s="127"/>
      <c r="I13" s="29" t="s">
        <v>85</v>
      </c>
      <c r="J13" s="29" t="s">
        <v>123</v>
      </c>
      <c r="K13" s="29" t="s">
        <v>87</v>
      </c>
      <c r="L13" s="60"/>
      <c r="M13" s="60"/>
      <c r="N13" s="61" t="s">
        <v>88</v>
      </c>
      <c r="O13" s="23"/>
      <c r="P13" s="29" t="s">
        <v>55</v>
      </c>
    </row>
    <row r="14" spans="1:17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147"/>
      <c r="I14" s="62" t="s">
        <v>89</v>
      </c>
      <c r="J14" s="62" t="s">
        <v>20</v>
      </c>
      <c r="K14" s="62" t="s">
        <v>89</v>
      </c>
      <c r="L14" s="62" t="s">
        <v>88</v>
      </c>
      <c r="M14" s="97"/>
      <c r="N14" s="62" t="s">
        <v>90</v>
      </c>
      <c r="O14" s="97"/>
      <c r="P14" s="62" t="s">
        <v>91</v>
      </c>
    </row>
    <row r="15" spans="1:17">
      <c r="A15" s="33">
        <v>1</v>
      </c>
      <c r="C15" s="24" t="s">
        <v>62</v>
      </c>
      <c r="E15" s="37">
        <v>180000000</v>
      </c>
      <c r="G15" s="37">
        <v>180000000</v>
      </c>
      <c r="I15" s="37">
        <v>180000000</v>
      </c>
      <c r="J15" s="37"/>
      <c r="K15" s="37">
        <v>180000000</v>
      </c>
      <c r="L15" s="66">
        <v>-177381741.8003</v>
      </c>
      <c r="N15" s="102">
        <v>0.46329999999999999</v>
      </c>
      <c r="P15" s="67">
        <v>2618259.1997000002</v>
      </c>
    </row>
    <row r="16" spans="1:17">
      <c r="A16" s="33">
        <v>2</v>
      </c>
      <c r="C16" s="24" t="s">
        <v>63</v>
      </c>
      <c r="E16" s="38">
        <v>2300000</v>
      </c>
      <c r="F16" s="37"/>
      <c r="G16" s="38">
        <v>17000000</v>
      </c>
      <c r="H16" s="37"/>
      <c r="I16" s="37">
        <v>17100000</v>
      </c>
      <c r="J16" s="37"/>
      <c r="K16" s="37">
        <v>17100000</v>
      </c>
      <c r="L16" s="66">
        <v>-16851341.668900002</v>
      </c>
      <c r="N16" s="102">
        <v>4.3999999999999997E-2</v>
      </c>
      <c r="P16" s="67">
        <v>248658.33110000001</v>
      </c>
    </row>
    <row r="17" spans="1:21">
      <c r="A17" s="33">
        <v>3</v>
      </c>
      <c r="C17" s="24" t="s">
        <v>64</v>
      </c>
      <c r="E17" s="37"/>
      <c r="F17" s="37"/>
      <c r="G17" s="37">
        <v>0</v>
      </c>
      <c r="H17" s="37"/>
      <c r="I17" s="37">
        <v>0</v>
      </c>
      <c r="J17" s="37"/>
      <c r="K17" s="37">
        <v>0</v>
      </c>
      <c r="L17" s="66">
        <v>0</v>
      </c>
      <c r="N17" s="102">
        <v>0</v>
      </c>
      <c r="P17" s="67">
        <v>0</v>
      </c>
      <c r="U17" s="25" t="s">
        <v>124</v>
      </c>
    </row>
    <row r="18" spans="1:21">
      <c r="A18" s="33">
        <v>4</v>
      </c>
      <c r="C18" s="24" t="s">
        <v>65</v>
      </c>
      <c r="E18" s="37">
        <v>187444000</v>
      </c>
      <c r="F18" s="37"/>
      <c r="G18" s="38">
        <v>201935000</v>
      </c>
      <c r="H18" s="37"/>
      <c r="I18" s="38">
        <v>191433000</v>
      </c>
      <c r="J18" s="38"/>
      <c r="K18" s="37">
        <v>191433000</v>
      </c>
      <c r="L18" s="66">
        <v>-188648591.82449999</v>
      </c>
      <c r="N18" s="102">
        <v>0.49270000000000003</v>
      </c>
      <c r="P18" s="67">
        <v>2784408.1754999999</v>
      </c>
    </row>
    <row r="19" spans="1:21">
      <c r="A19" s="33">
        <v>5</v>
      </c>
      <c r="C19" s="45" t="s">
        <v>92</v>
      </c>
      <c r="E19" s="37">
        <v>0</v>
      </c>
      <c r="F19" s="37"/>
      <c r="G19" s="37">
        <v>0</v>
      </c>
      <c r="H19" s="37"/>
      <c r="I19" s="37"/>
      <c r="J19" s="37"/>
      <c r="K19" s="37">
        <v>0</v>
      </c>
      <c r="L19" s="66">
        <v>0</v>
      </c>
      <c r="N19" s="103" t="s">
        <v>93</v>
      </c>
      <c r="P19" s="67">
        <v>0</v>
      </c>
    </row>
    <row r="20" spans="1:21">
      <c r="A20" s="33">
        <v>6</v>
      </c>
      <c r="C20" s="45" t="s">
        <v>94</v>
      </c>
      <c r="E20" s="37"/>
      <c r="F20" s="37"/>
      <c r="G20" s="37">
        <v>0</v>
      </c>
      <c r="H20" s="37"/>
      <c r="I20" s="37"/>
      <c r="J20" s="37"/>
      <c r="K20" s="37">
        <v>0</v>
      </c>
      <c r="L20" s="66">
        <v>0</v>
      </c>
      <c r="N20" s="103" t="s">
        <v>93</v>
      </c>
      <c r="P20" s="67">
        <v>0</v>
      </c>
    </row>
    <row r="21" spans="1:21">
      <c r="A21" s="33">
        <v>7</v>
      </c>
      <c r="C21" s="45" t="s">
        <v>68</v>
      </c>
      <c r="E21" s="37"/>
      <c r="F21" s="37"/>
      <c r="G21" s="37">
        <v>0</v>
      </c>
      <c r="H21" s="37"/>
      <c r="I21" s="37"/>
      <c r="J21" s="37"/>
      <c r="K21" s="37">
        <v>0</v>
      </c>
      <c r="L21" s="66">
        <v>0</v>
      </c>
      <c r="N21" s="102">
        <v>0</v>
      </c>
      <c r="P21" s="67">
        <v>0</v>
      </c>
    </row>
    <row r="22" spans="1:21">
      <c r="A22" s="33">
        <v>8</v>
      </c>
      <c r="C22" s="24" t="s">
        <v>125</v>
      </c>
      <c r="E22" s="37">
        <v>-103920.16999999994</v>
      </c>
      <c r="F22" s="37"/>
      <c r="G22" s="37">
        <v>1092.1900000000023</v>
      </c>
      <c r="H22" s="37"/>
      <c r="I22" s="37">
        <v>-95909.428461538468</v>
      </c>
      <c r="J22" s="37">
        <v>1683</v>
      </c>
      <c r="K22" s="37">
        <v>-94226.428461538468</v>
      </c>
      <c r="L22" s="66">
        <v>94226.428461538468</v>
      </c>
      <c r="N22" s="103" t="s">
        <v>93</v>
      </c>
      <c r="P22" s="67">
        <v>0</v>
      </c>
    </row>
    <row r="23" spans="1:21">
      <c r="A23" s="33">
        <v>9</v>
      </c>
      <c r="C23" s="24" t="s">
        <v>70</v>
      </c>
      <c r="E23" s="37"/>
      <c r="F23" s="37"/>
      <c r="G23" s="37"/>
      <c r="H23" s="37"/>
      <c r="I23" s="37"/>
      <c r="J23" s="121"/>
      <c r="K23" s="121"/>
      <c r="L23" s="66">
        <v>0</v>
      </c>
      <c r="N23" s="102">
        <v>0</v>
      </c>
      <c r="P23" s="67">
        <v>0</v>
      </c>
    </row>
    <row r="24" spans="1:21">
      <c r="A24" s="33">
        <v>10</v>
      </c>
      <c r="E24" s="69"/>
      <c r="F24" s="37"/>
      <c r="G24" s="69"/>
      <c r="H24" s="37"/>
      <c r="I24" s="69"/>
      <c r="J24" s="70"/>
      <c r="K24" s="70"/>
      <c r="L24" s="71"/>
      <c r="N24" s="72"/>
      <c r="P24" s="73"/>
    </row>
    <row r="25" spans="1:21" ht="15.75" thickBot="1">
      <c r="A25" s="33">
        <v>11</v>
      </c>
      <c r="C25" s="24" t="s">
        <v>71</v>
      </c>
      <c r="E25" s="74">
        <v>369640079.82999998</v>
      </c>
      <c r="F25" s="37"/>
      <c r="G25" s="74">
        <v>398936092.19</v>
      </c>
      <c r="H25" s="37"/>
      <c r="I25" s="74">
        <v>388437090.57153845</v>
      </c>
      <c r="J25" s="74">
        <v>1683</v>
      </c>
      <c r="K25" s="74">
        <v>388438773.57153845</v>
      </c>
      <c r="L25" s="74">
        <v>-382787448.86523843</v>
      </c>
      <c r="N25" s="104">
        <v>1</v>
      </c>
      <c r="P25" s="74">
        <v>5651325.7062393166</v>
      </c>
      <c r="Q25" s="75"/>
      <c r="S25" s="76"/>
      <c r="T25" s="77"/>
    </row>
    <row r="26" spans="1:21" ht="15.75" thickTop="1">
      <c r="A26" s="33">
        <v>12</v>
      </c>
      <c r="S26" s="78"/>
    </row>
    <row r="27" spans="1:21">
      <c r="A27" s="33">
        <v>13</v>
      </c>
      <c r="C27" s="79" t="s">
        <v>72</v>
      </c>
      <c r="P27" s="76"/>
    </row>
    <row r="28" spans="1:21">
      <c r="A28" s="33">
        <v>14</v>
      </c>
    </row>
    <row r="29" spans="1:21">
      <c r="A29" s="33">
        <v>15</v>
      </c>
      <c r="C29" s="44" t="s">
        <v>96</v>
      </c>
    </row>
    <row r="30" spans="1:21">
      <c r="A30" s="33">
        <v>16</v>
      </c>
      <c r="C30" s="53" t="s">
        <v>97</v>
      </c>
    </row>
    <row r="31" spans="1:21">
      <c r="A31" s="33">
        <v>17</v>
      </c>
      <c r="C31" s="53" t="s">
        <v>98</v>
      </c>
    </row>
    <row r="32" spans="1:21">
      <c r="A32" s="53"/>
    </row>
    <row r="33" spans="1:16">
      <c r="A33" s="54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</sheetData>
  <mergeCells count="2">
    <mergeCell ref="A8:P9"/>
    <mergeCell ref="L12:N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38.85546875" style="24" customWidth="1"/>
    <col min="4" max="4" width="1.7109375" style="24" customWidth="1"/>
    <col min="5" max="5" width="18.85546875" style="24" customWidth="1"/>
    <col min="6" max="6" width="1.7109375" style="24" customWidth="1"/>
    <col min="7" max="7" width="10.7109375" style="24" customWidth="1"/>
    <col min="8" max="8" width="1.7109375" style="24" customWidth="1"/>
    <col min="9" max="9" width="9.140625" style="24"/>
    <col min="10" max="10" width="1.7109375" style="24" customWidth="1"/>
    <col min="11" max="11" width="17.28515625" style="24" customWidth="1"/>
    <col min="12" max="13" width="9.140625" style="24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128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129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99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122" t="s">
        <v>100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2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2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0" t="s">
        <v>58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34">
        <v>1011630.9889</v>
      </c>
      <c r="G15" s="102">
        <v>0.40726595971017721</v>
      </c>
      <c r="I15" s="106">
        <v>6.6959321087948331E-2</v>
      </c>
      <c r="K15" s="102">
        <v>2.7300000000000001E-2</v>
      </c>
    </row>
    <row r="16" spans="1:13">
      <c r="A16" s="33">
        <v>2</v>
      </c>
      <c r="C16" s="24" t="s">
        <v>63</v>
      </c>
      <c r="E16" s="37">
        <v>96075.466199999995</v>
      </c>
      <c r="G16" s="102">
        <v>3.8678398918059964E-2</v>
      </c>
      <c r="I16" s="106">
        <v>2.3220060000000001E-2</v>
      </c>
      <c r="K16" s="102">
        <v>8.9999999999999998E-4</v>
      </c>
    </row>
    <row r="17" spans="1:13">
      <c r="A17" s="33">
        <v>3</v>
      </c>
      <c r="C17" s="24" t="s">
        <v>64</v>
      </c>
      <c r="E17" s="37">
        <v>0</v>
      </c>
      <c r="G17" s="102">
        <v>0</v>
      </c>
      <c r="I17" s="106">
        <v>0</v>
      </c>
      <c r="K17" s="102">
        <v>0</v>
      </c>
    </row>
    <row r="18" spans="1:13">
      <c r="A18" s="33">
        <v>4</v>
      </c>
      <c r="C18" s="24" t="s">
        <v>65</v>
      </c>
      <c r="E18" s="37">
        <v>1075826.8685999999</v>
      </c>
      <c r="G18" s="102">
        <v>0.43311016262836599</v>
      </c>
      <c r="I18" s="106">
        <v>0.10397708544753399</v>
      </c>
      <c r="K18" s="102">
        <v>4.4999999999999998E-2</v>
      </c>
    </row>
    <row r="19" spans="1:13">
      <c r="A19" s="33">
        <v>5</v>
      </c>
      <c r="C19" s="24" t="s">
        <v>66</v>
      </c>
      <c r="E19" s="37">
        <v>7179</v>
      </c>
      <c r="G19" s="102">
        <v>2.8901470564266958E-3</v>
      </c>
      <c r="I19" s="106">
        <v>0.02</v>
      </c>
      <c r="K19" s="102">
        <v>1E-4</v>
      </c>
    </row>
    <row r="20" spans="1:13">
      <c r="A20" s="33">
        <v>6</v>
      </c>
      <c r="C20" s="24" t="s">
        <v>67</v>
      </c>
      <c r="E20" s="37">
        <v>0</v>
      </c>
      <c r="G20" s="102">
        <v>0</v>
      </c>
      <c r="I20" s="106">
        <v>0</v>
      </c>
      <c r="K20" s="102">
        <v>0</v>
      </c>
    </row>
    <row r="21" spans="1:13">
      <c r="A21" s="33">
        <v>7</v>
      </c>
      <c r="C21" s="24" t="s">
        <v>68</v>
      </c>
      <c r="E21" s="37">
        <v>0</v>
      </c>
      <c r="G21" s="102">
        <v>0</v>
      </c>
      <c r="I21" s="106">
        <v>0</v>
      </c>
      <c r="K21" s="102">
        <v>0</v>
      </c>
    </row>
    <row r="22" spans="1:13">
      <c r="A22" s="33">
        <v>8</v>
      </c>
      <c r="C22" s="24" t="s">
        <v>69</v>
      </c>
      <c r="E22" s="38">
        <v>293244.32620000001</v>
      </c>
      <c r="G22" s="102">
        <v>0.1180553316869703</v>
      </c>
      <c r="I22" s="106">
        <v>0</v>
      </c>
      <c r="K22" s="102">
        <v>0</v>
      </c>
    </row>
    <row r="23" spans="1:13">
      <c r="A23" s="33">
        <v>9</v>
      </c>
      <c r="C23" s="24" t="s">
        <v>70</v>
      </c>
      <c r="E23" s="37">
        <v>0</v>
      </c>
      <c r="G23" s="102">
        <v>0</v>
      </c>
      <c r="I23" s="106">
        <v>0</v>
      </c>
      <c r="K23" s="102">
        <v>0</v>
      </c>
    </row>
    <row r="24" spans="1:13">
      <c r="A24" s="33">
        <v>10</v>
      </c>
      <c r="E24" s="39"/>
      <c r="G24" s="107"/>
      <c r="I24" s="108"/>
      <c r="K24" s="107"/>
    </row>
    <row r="25" spans="1:13" ht="15.75" thickBot="1">
      <c r="A25" s="33">
        <v>11</v>
      </c>
      <c r="C25" s="24" t="s">
        <v>71</v>
      </c>
      <c r="E25" s="42">
        <v>2483956.6498999996</v>
      </c>
      <c r="G25" s="104">
        <v>1.0000000000000002</v>
      </c>
      <c r="I25" s="102"/>
      <c r="K25" s="104">
        <v>7.3300000000000004E-2</v>
      </c>
    </row>
    <row r="26" spans="1:13" ht="15.75" thickTop="1">
      <c r="A26" s="33">
        <v>12</v>
      </c>
    </row>
    <row r="27" spans="1:13">
      <c r="A27" s="33">
        <v>13</v>
      </c>
      <c r="B27" s="45"/>
      <c r="C27" s="96" t="s">
        <v>113</v>
      </c>
      <c r="D27" s="45"/>
      <c r="E27" s="45"/>
      <c r="F27" s="45"/>
      <c r="G27" s="45"/>
      <c r="H27" s="45"/>
      <c r="I27" s="45"/>
      <c r="J27" s="45"/>
    </row>
    <row r="28" spans="1:13" s="47" customFormat="1">
      <c r="A28" s="33">
        <v>14</v>
      </c>
      <c r="B28" s="24"/>
      <c r="C28" s="33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s="47" customFormat="1">
      <c r="A29" s="33">
        <v>15</v>
      </c>
      <c r="B29" s="44"/>
      <c r="C29" s="44" t="s">
        <v>108</v>
      </c>
      <c r="D29" s="44"/>
      <c r="E29" s="44"/>
      <c r="F29" s="44"/>
      <c r="G29" s="44"/>
      <c r="H29" s="44"/>
      <c r="I29" s="44"/>
      <c r="J29" s="44"/>
      <c r="K29" s="44"/>
      <c r="L29" s="45"/>
      <c r="M29" s="45"/>
    </row>
    <row r="30" spans="1:13" s="47" customFormat="1">
      <c r="A30" s="3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D4" zoomScaleNormal="100" workbookViewId="0"/>
  </sheetViews>
  <sheetFormatPr defaultColWidth="9.140625" defaultRowHeight="12"/>
  <cols>
    <col min="1" max="1" width="6" style="24" customWidth="1"/>
    <col min="2" max="2" width="2.7109375" style="24" customWidth="1"/>
    <col min="3" max="3" width="29.5703125" style="24" customWidth="1"/>
    <col min="4" max="4" width="2.7109375" style="24" customWidth="1"/>
    <col min="5" max="5" width="13.7109375" style="24" customWidth="1"/>
    <col min="6" max="6" width="2.7109375" style="24" customWidth="1"/>
    <col min="7" max="7" width="13.7109375" style="24" customWidth="1"/>
    <col min="8" max="8" width="2.7109375" style="24" customWidth="1"/>
    <col min="9" max="12" width="13.7109375" style="24" customWidth="1"/>
    <col min="13" max="13" width="2.7109375" style="24" customWidth="1"/>
    <col min="14" max="14" width="13.5703125" style="24" customWidth="1"/>
    <col min="15" max="15" width="2.7109375" style="24" customWidth="1"/>
    <col min="16" max="16" width="16.28515625" style="24" bestFit="1" customWidth="1"/>
    <col min="17" max="17" width="13.140625" style="24" customWidth="1"/>
    <col min="18" max="18" width="9.140625" style="24"/>
    <col min="19" max="19" width="10.85546875" style="24" bestFit="1" customWidth="1"/>
    <col min="20" max="20" width="9.28515625" style="24" bestFit="1" customWidth="1"/>
    <col min="21" max="16384" width="9.140625" style="24"/>
  </cols>
  <sheetData>
    <row r="1" spans="1:16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 t="s">
        <v>0</v>
      </c>
      <c r="N1" s="23"/>
      <c r="O1" s="23"/>
      <c r="P1" s="23"/>
    </row>
    <row r="2" spans="1:16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N2" s="23"/>
      <c r="O2" s="23"/>
      <c r="P2" s="23"/>
    </row>
    <row r="3" spans="1:16">
      <c r="A3" s="1" t="s">
        <v>128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N3" s="23"/>
      <c r="O3" s="23"/>
      <c r="P3" s="23"/>
    </row>
    <row r="4" spans="1:16">
      <c r="A4" s="1" t="s">
        <v>129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 t="s">
        <v>78</v>
      </c>
      <c r="N4" s="23"/>
      <c r="O4" s="23"/>
      <c r="P4" s="23"/>
    </row>
    <row r="5" spans="1:16">
      <c r="A5" s="1" t="s">
        <v>99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4" t="s">
        <v>41</v>
      </c>
      <c r="N5" s="23"/>
      <c r="O5" s="23"/>
      <c r="P5" s="23"/>
    </row>
    <row r="6" spans="1:16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N6" s="23"/>
      <c r="O6" s="23"/>
      <c r="P6" s="23"/>
    </row>
    <row r="7" spans="1:16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 t="s">
        <v>100</v>
      </c>
      <c r="N7" s="1"/>
      <c r="O7" s="23"/>
      <c r="P7" s="23"/>
    </row>
    <row r="8" spans="1:16">
      <c r="A8" s="109" t="s">
        <v>80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</row>
    <row r="9" spans="1:16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1:1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s="57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-7</v>
      </c>
      <c r="M11" s="56"/>
      <c r="N11" s="56">
        <v>-8</v>
      </c>
      <c r="O11" s="56"/>
      <c r="P11" s="56">
        <v>-9</v>
      </c>
    </row>
    <row r="12" spans="1:16">
      <c r="A12" s="23"/>
      <c r="B12" s="23"/>
      <c r="C12" s="23"/>
      <c r="D12" s="23"/>
      <c r="E12" s="23"/>
      <c r="F12" s="23"/>
      <c r="G12" s="23"/>
      <c r="H12" s="23"/>
      <c r="I12" s="29" t="s">
        <v>81</v>
      </c>
      <c r="J12" s="29"/>
      <c r="K12" s="29" t="s">
        <v>82</v>
      </c>
      <c r="L12" s="324" t="s">
        <v>83</v>
      </c>
      <c r="M12" s="324"/>
      <c r="N12" s="324"/>
      <c r="O12" s="23"/>
      <c r="P12" s="29" t="s">
        <v>54</v>
      </c>
    </row>
    <row r="13" spans="1:16">
      <c r="A13" s="29" t="s">
        <v>13</v>
      </c>
      <c r="B13" s="29"/>
      <c r="C13" s="29"/>
      <c r="D13" s="29"/>
      <c r="E13" s="29" t="s">
        <v>84</v>
      </c>
      <c r="F13" s="29"/>
      <c r="G13" s="29" t="s">
        <v>84</v>
      </c>
      <c r="H13" s="29"/>
      <c r="I13" s="29" t="s">
        <v>85</v>
      </c>
      <c r="J13" s="29" t="s">
        <v>109</v>
      </c>
      <c r="K13" s="29" t="s">
        <v>87</v>
      </c>
      <c r="L13" s="60"/>
      <c r="M13" s="60"/>
      <c r="N13" s="61" t="s">
        <v>88</v>
      </c>
      <c r="O13" s="23"/>
      <c r="P13" s="29" t="s">
        <v>55</v>
      </c>
    </row>
    <row r="14" spans="1:16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2"/>
      <c r="I14" s="62" t="s">
        <v>89</v>
      </c>
      <c r="J14" s="62" t="s">
        <v>46</v>
      </c>
      <c r="K14" s="62" t="s">
        <v>89</v>
      </c>
      <c r="L14" s="62" t="s">
        <v>88</v>
      </c>
      <c r="M14" s="97"/>
      <c r="N14" s="62" t="s">
        <v>90</v>
      </c>
      <c r="O14" s="97"/>
      <c r="P14" s="62" t="s">
        <v>91</v>
      </c>
    </row>
    <row r="15" spans="1:16">
      <c r="A15" s="33">
        <v>1</v>
      </c>
      <c r="C15" s="24" t="s">
        <v>62</v>
      </c>
      <c r="E15" s="37">
        <v>180000000</v>
      </c>
      <c r="G15" s="37">
        <v>180000000</v>
      </c>
      <c r="I15" s="37">
        <v>180000000</v>
      </c>
      <c r="J15" s="37"/>
      <c r="K15" s="66">
        <v>180000000</v>
      </c>
      <c r="L15" s="66">
        <v>-178988370.01109999</v>
      </c>
      <c r="N15" s="102">
        <v>0.46329999999999999</v>
      </c>
      <c r="P15" s="22">
        <v>1011630.9889</v>
      </c>
    </row>
    <row r="16" spans="1:16">
      <c r="A16" s="33">
        <v>2</v>
      </c>
      <c r="C16" s="24" t="s">
        <v>63</v>
      </c>
      <c r="E16" s="38">
        <v>2300000</v>
      </c>
      <c r="F16" s="38"/>
      <c r="G16" s="38">
        <v>17000000</v>
      </c>
      <c r="H16" s="38"/>
      <c r="I16" s="38">
        <v>17100000</v>
      </c>
      <c r="J16" s="38"/>
      <c r="K16" s="66">
        <v>17100000</v>
      </c>
      <c r="L16" s="66">
        <v>-17003924.533799998</v>
      </c>
      <c r="N16" s="102">
        <v>4.3999999999999997E-2</v>
      </c>
      <c r="P16" s="22">
        <v>96075.466199999995</v>
      </c>
    </row>
    <row r="17" spans="1:20">
      <c r="A17" s="33">
        <v>3</v>
      </c>
      <c r="C17" s="24" t="s">
        <v>64</v>
      </c>
      <c r="E17" s="38"/>
      <c r="F17" s="38"/>
      <c r="G17" s="38">
        <v>0</v>
      </c>
      <c r="H17" s="38"/>
      <c r="I17" s="38">
        <v>0</v>
      </c>
      <c r="J17" s="38"/>
      <c r="K17" s="66">
        <v>0</v>
      </c>
      <c r="L17" s="66">
        <v>0</v>
      </c>
      <c r="N17" s="103">
        <v>0</v>
      </c>
      <c r="P17" s="22">
        <v>0</v>
      </c>
    </row>
    <row r="18" spans="1:20">
      <c r="A18" s="33">
        <v>4</v>
      </c>
      <c r="C18" s="24" t="s">
        <v>65</v>
      </c>
      <c r="E18" s="38">
        <v>187444000</v>
      </c>
      <c r="F18" s="38"/>
      <c r="G18" s="38">
        <v>201935000</v>
      </c>
      <c r="H18" s="38"/>
      <c r="I18" s="38">
        <v>191433000</v>
      </c>
      <c r="J18" s="38"/>
      <c r="K18" s="66">
        <v>191433000</v>
      </c>
      <c r="L18" s="66">
        <v>-190357173.13139999</v>
      </c>
      <c r="N18" s="102">
        <v>0.49270000000000003</v>
      </c>
      <c r="P18" s="22">
        <v>1075826.8685999999</v>
      </c>
    </row>
    <row r="19" spans="1:20">
      <c r="A19" s="33">
        <v>5</v>
      </c>
      <c r="C19" s="45" t="s">
        <v>92</v>
      </c>
      <c r="E19" s="38">
        <v>0</v>
      </c>
      <c r="F19" s="37"/>
      <c r="G19" s="37">
        <v>8882.9599999999991</v>
      </c>
      <c r="H19" s="37"/>
      <c r="I19" s="37">
        <v>7179</v>
      </c>
      <c r="J19" s="37"/>
      <c r="K19" s="66">
        <v>7179</v>
      </c>
      <c r="L19" s="66">
        <v>0</v>
      </c>
      <c r="N19" s="103" t="s">
        <v>93</v>
      </c>
      <c r="P19" s="22">
        <v>7179</v>
      </c>
    </row>
    <row r="20" spans="1:20">
      <c r="A20" s="33">
        <v>6</v>
      </c>
      <c r="C20" s="45" t="s">
        <v>127</v>
      </c>
      <c r="E20" s="38">
        <v>9521</v>
      </c>
      <c r="F20" s="37"/>
      <c r="G20" s="38">
        <v>7200.48</v>
      </c>
      <c r="H20" s="37"/>
      <c r="I20" s="37"/>
      <c r="J20" s="37"/>
      <c r="K20" s="66">
        <v>0</v>
      </c>
      <c r="L20" s="66">
        <v>0</v>
      </c>
      <c r="N20" s="103" t="s">
        <v>93</v>
      </c>
      <c r="P20" s="22">
        <v>0</v>
      </c>
    </row>
    <row r="21" spans="1:20">
      <c r="A21" s="33">
        <v>7</v>
      </c>
      <c r="C21" s="45" t="s">
        <v>68</v>
      </c>
      <c r="E21" s="37"/>
      <c r="F21" s="37"/>
      <c r="G21" s="37">
        <v>0</v>
      </c>
      <c r="H21" s="37"/>
      <c r="I21" s="37"/>
      <c r="J21" s="37"/>
      <c r="K21" s="66">
        <v>0</v>
      </c>
      <c r="L21" s="66">
        <v>0</v>
      </c>
      <c r="N21" s="103" t="s">
        <v>93</v>
      </c>
      <c r="P21" s="22">
        <v>0</v>
      </c>
    </row>
    <row r="22" spans="1:20">
      <c r="A22" s="33">
        <v>8</v>
      </c>
      <c r="C22" s="24" t="s">
        <v>111</v>
      </c>
      <c r="E22" s="38">
        <v>289495.93</v>
      </c>
      <c r="F22" s="38"/>
      <c r="G22" s="38">
        <v>330456.37999999995</v>
      </c>
      <c r="H22" s="38"/>
      <c r="I22" s="38">
        <v>292608.32615384617</v>
      </c>
      <c r="J22" s="38">
        <v>636</v>
      </c>
      <c r="K22" s="66">
        <v>293244.32615384617</v>
      </c>
      <c r="L22" s="110">
        <v>0</v>
      </c>
      <c r="N22" s="103" t="s">
        <v>93</v>
      </c>
      <c r="P22" s="22">
        <v>293244.32620000001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/>
      <c r="J23" s="66"/>
      <c r="K23" s="66"/>
      <c r="L23" s="66">
        <v>0</v>
      </c>
      <c r="N23" s="102">
        <v>0</v>
      </c>
      <c r="P23" s="22">
        <v>0</v>
      </c>
    </row>
    <row r="24" spans="1:20">
      <c r="A24" s="33">
        <v>10</v>
      </c>
      <c r="E24" s="69"/>
      <c r="F24" s="37"/>
      <c r="G24" s="69"/>
      <c r="H24" s="37"/>
      <c r="I24" s="69"/>
      <c r="J24" s="71"/>
      <c r="K24" s="71"/>
      <c r="L24" s="71"/>
      <c r="N24" s="72"/>
      <c r="P24" s="71"/>
    </row>
    <row r="25" spans="1:20" ht="12.75" thickBot="1">
      <c r="A25" s="33">
        <v>11</v>
      </c>
      <c r="C25" s="24" t="s">
        <v>71</v>
      </c>
      <c r="E25" s="74">
        <v>370043016.93000001</v>
      </c>
      <c r="F25" s="37"/>
      <c r="G25" s="74">
        <v>399281539.81999999</v>
      </c>
      <c r="H25" s="37"/>
      <c r="I25" s="74">
        <v>388832787.32615387</v>
      </c>
      <c r="J25" s="74">
        <v>636</v>
      </c>
      <c r="K25" s="74">
        <v>388833423.32615387</v>
      </c>
      <c r="L25" s="74">
        <v>-386349467.67629999</v>
      </c>
      <c r="N25" s="104">
        <v>1</v>
      </c>
      <c r="P25" s="74">
        <v>2483956.65</v>
      </c>
      <c r="Q25" s="75"/>
      <c r="S25" s="76"/>
      <c r="T25" s="76"/>
    </row>
    <row r="26" spans="1:20" ht="12.75" thickTop="1">
      <c r="A26" s="33">
        <v>12</v>
      </c>
      <c r="S26" s="76"/>
    </row>
    <row r="27" spans="1:20">
      <c r="A27" s="33">
        <v>13</v>
      </c>
      <c r="C27" s="44" t="s">
        <v>72</v>
      </c>
      <c r="P27" s="76"/>
    </row>
    <row r="28" spans="1:20">
      <c r="A28" s="33">
        <v>14</v>
      </c>
      <c r="C28" s="44"/>
      <c r="D28" s="7"/>
    </row>
    <row r="29" spans="1:20">
      <c r="A29" s="33">
        <v>15</v>
      </c>
      <c r="C29" s="44" t="s">
        <v>96</v>
      </c>
    </row>
    <row r="31" spans="1:20">
      <c r="A31" s="44" t="s">
        <v>97</v>
      </c>
    </row>
    <row r="32" spans="1:20">
      <c r="A32" s="123" t="s">
        <v>98</v>
      </c>
    </row>
    <row r="33" spans="1:16">
      <c r="A33" s="53"/>
    </row>
    <row r="34" spans="1:16">
      <c r="A34" s="54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</sheetData>
  <mergeCells count="1">
    <mergeCell ref="L12:N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28" style="24" bestFit="1" customWidth="1"/>
    <col min="4" max="4" width="1.7109375" style="24" customWidth="1"/>
    <col min="5" max="5" width="18.85546875" style="24" customWidth="1"/>
    <col min="6" max="6" width="1.7109375" style="24" customWidth="1"/>
    <col min="7" max="7" width="10.7109375" style="24" customWidth="1"/>
    <col min="8" max="8" width="1.7109375" style="24" customWidth="1"/>
    <col min="9" max="9" width="9.140625" style="24"/>
    <col min="10" max="10" width="1.7109375" style="24" customWidth="1"/>
    <col min="11" max="11" width="17.28515625" style="24" customWidth="1"/>
    <col min="12" max="13" width="9.140625" style="24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132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40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119" t="s">
        <v>115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2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2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0" t="s">
        <v>58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34">
        <v>1739913.8341000001</v>
      </c>
      <c r="G15" s="102">
        <v>0.4410595673092767</v>
      </c>
      <c r="I15" s="106">
        <v>6.6959321087948331E-2</v>
      </c>
      <c r="K15" s="102">
        <v>2.9499999999999998E-2</v>
      </c>
    </row>
    <row r="16" spans="1:13">
      <c r="A16" s="33">
        <v>2</v>
      </c>
      <c r="C16" s="24" t="s">
        <v>63</v>
      </c>
      <c r="E16" s="37">
        <v>165241.1153</v>
      </c>
      <c r="G16" s="102">
        <v>4.188780696350939E-2</v>
      </c>
      <c r="I16" s="106">
        <v>2.3220060000000001E-2</v>
      </c>
      <c r="K16" s="102">
        <v>1E-3</v>
      </c>
    </row>
    <row r="17" spans="1:13">
      <c r="A17" s="33">
        <v>3</v>
      </c>
      <c r="C17" s="24" t="s">
        <v>64</v>
      </c>
      <c r="E17" s="37">
        <v>0</v>
      </c>
      <c r="G17" s="102">
        <v>0</v>
      </c>
      <c r="I17" s="106">
        <v>0</v>
      </c>
      <c r="K17" s="102">
        <v>0</v>
      </c>
    </row>
    <row r="18" spans="1:13">
      <c r="A18" s="33">
        <v>4</v>
      </c>
      <c r="C18" s="24" t="s">
        <v>65</v>
      </c>
      <c r="E18" s="37">
        <v>1850324.9428999999</v>
      </c>
      <c r="G18" s="102">
        <v>0.46904823831070885</v>
      </c>
      <c r="I18" s="106">
        <v>0.10397708544753399</v>
      </c>
      <c r="K18" s="102">
        <v>4.8800000000000003E-2</v>
      </c>
    </row>
    <row r="19" spans="1:13">
      <c r="A19" s="33">
        <v>5</v>
      </c>
      <c r="C19" s="24" t="s">
        <v>66</v>
      </c>
      <c r="E19" s="37">
        <v>5425.9031000000004</v>
      </c>
      <c r="G19" s="102">
        <v>1.3754396491628326E-3</v>
      </c>
      <c r="I19" s="106">
        <v>0.02</v>
      </c>
      <c r="K19" s="102">
        <v>0</v>
      </c>
    </row>
    <row r="20" spans="1:13">
      <c r="A20" s="33">
        <v>6</v>
      </c>
      <c r="C20" s="24" t="s">
        <v>67</v>
      </c>
      <c r="E20" s="37">
        <v>0</v>
      </c>
      <c r="G20" s="102">
        <v>0</v>
      </c>
      <c r="I20" s="106">
        <v>0</v>
      </c>
      <c r="K20" s="102">
        <v>0</v>
      </c>
    </row>
    <row r="21" spans="1:13">
      <c r="A21" s="33">
        <v>7</v>
      </c>
      <c r="C21" s="24" t="s">
        <v>68</v>
      </c>
      <c r="E21" s="37">
        <v>0</v>
      </c>
      <c r="G21" s="102">
        <v>0</v>
      </c>
      <c r="I21" s="106">
        <v>0</v>
      </c>
      <c r="K21" s="102">
        <v>0</v>
      </c>
    </row>
    <row r="22" spans="1:13">
      <c r="A22" s="33">
        <v>8</v>
      </c>
      <c r="C22" s="24" t="s">
        <v>69</v>
      </c>
      <c r="E22" s="38">
        <v>183944.2046</v>
      </c>
      <c r="G22" s="102">
        <v>4.6628947767342228E-2</v>
      </c>
      <c r="I22" s="106">
        <v>0</v>
      </c>
      <c r="K22" s="102">
        <v>0</v>
      </c>
    </row>
    <row r="23" spans="1:13">
      <c r="A23" s="33">
        <v>9</v>
      </c>
      <c r="C23" s="24" t="s">
        <v>70</v>
      </c>
      <c r="E23" s="37">
        <v>0</v>
      </c>
      <c r="G23" s="102">
        <v>0</v>
      </c>
      <c r="I23" s="106">
        <v>0</v>
      </c>
      <c r="K23" s="102">
        <v>0</v>
      </c>
    </row>
    <row r="24" spans="1:13">
      <c r="A24" s="33">
        <v>10</v>
      </c>
      <c r="E24" s="39"/>
      <c r="G24" s="107"/>
      <c r="I24" s="108"/>
      <c r="K24" s="107"/>
    </row>
    <row r="25" spans="1:13" ht="15.75" thickBot="1">
      <c r="A25" s="33">
        <v>11</v>
      </c>
      <c r="C25" s="24" t="s">
        <v>71</v>
      </c>
      <c r="E25" s="42">
        <v>3944850</v>
      </c>
      <c r="G25" s="104">
        <v>1</v>
      </c>
      <c r="I25" s="102"/>
      <c r="K25" s="104">
        <v>7.9300000000000009E-2</v>
      </c>
    </row>
    <row r="26" spans="1:13" ht="15.75" thickTop="1">
      <c r="A26" s="33">
        <v>12</v>
      </c>
    </row>
    <row r="27" spans="1:13">
      <c r="A27" s="33">
        <v>13</v>
      </c>
      <c r="C27" s="44" t="s">
        <v>72</v>
      </c>
      <c r="D27" s="45"/>
      <c r="E27" s="45"/>
      <c r="F27" s="45"/>
      <c r="G27" s="45"/>
      <c r="H27" s="45"/>
      <c r="I27" s="45"/>
      <c r="J27" s="45"/>
    </row>
    <row r="28" spans="1:13" s="47" customFormat="1">
      <c r="A28" s="33">
        <v>14</v>
      </c>
      <c r="B28" s="45"/>
      <c r="C28" s="46" t="s">
        <v>130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s="47" customFormat="1">
      <c r="A29" s="33">
        <v>15</v>
      </c>
      <c r="B29" s="24"/>
      <c r="C29" s="48"/>
      <c r="D29" s="44"/>
      <c r="E29" s="44"/>
      <c r="F29" s="44"/>
      <c r="G29" s="44"/>
      <c r="H29" s="44"/>
      <c r="I29" s="44"/>
      <c r="J29" s="44"/>
      <c r="K29" s="44"/>
      <c r="L29" s="45"/>
      <c r="M29" s="45"/>
    </row>
    <row r="30" spans="1:13" s="47" customFormat="1">
      <c r="A30" s="33">
        <v>16</v>
      </c>
      <c r="B30" s="44"/>
      <c r="C30" s="49" t="s">
        <v>74</v>
      </c>
      <c r="D30" s="44"/>
      <c r="E30" s="44"/>
      <c r="F30" s="44"/>
      <c r="G30" s="44"/>
      <c r="H30" s="44"/>
      <c r="I30" s="44"/>
      <c r="J30" s="44"/>
      <c r="K30" s="44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D6" zoomScaleNormal="100" workbookViewId="0"/>
  </sheetViews>
  <sheetFormatPr defaultColWidth="9.140625" defaultRowHeight="15"/>
  <cols>
    <col min="1" max="1" width="6" style="24" customWidth="1"/>
    <col min="2" max="2" width="2.7109375" style="24" customWidth="1"/>
    <col min="3" max="3" width="35.7109375" style="24" customWidth="1"/>
    <col min="4" max="4" width="2.7109375" style="24" customWidth="1"/>
    <col min="5" max="5" width="13.7109375" style="24" customWidth="1"/>
    <col min="6" max="6" width="2.7109375" style="24" customWidth="1"/>
    <col min="7" max="7" width="13.7109375" style="24" customWidth="1"/>
    <col min="8" max="8" width="2.7109375" style="24" customWidth="1"/>
    <col min="9" max="12" width="13.7109375" style="24" customWidth="1"/>
    <col min="13" max="13" width="2.7109375" style="24" customWidth="1"/>
    <col min="14" max="14" width="13.5703125" style="24" customWidth="1"/>
    <col min="15" max="15" width="2.7109375" style="24" customWidth="1"/>
    <col min="16" max="16" width="16.140625" style="24" bestFit="1" customWidth="1"/>
    <col min="17" max="17" width="13.140625" style="24" customWidth="1"/>
    <col min="18" max="18" width="9.140625" style="25"/>
    <col min="19" max="19" width="10.7109375" style="25" bestFit="1" customWidth="1"/>
    <col min="20" max="16384" width="9.140625" style="25"/>
  </cols>
  <sheetData>
    <row r="1" spans="1:17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5"/>
      <c r="M1" s="23" t="s">
        <v>0</v>
      </c>
      <c r="N1" s="23"/>
      <c r="O1" s="23"/>
      <c r="P1" s="23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5"/>
      <c r="M2" s="23"/>
      <c r="N2" s="23"/>
      <c r="O2" s="23"/>
      <c r="P2" s="23"/>
    </row>
    <row r="3" spans="1:17">
      <c r="A3" s="1" t="s">
        <v>132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5"/>
      <c r="M3" s="23"/>
      <c r="N3" s="23"/>
      <c r="O3" s="23"/>
      <c r="P3" s="23"/>
    </row>
    <row r="4" spans="1:17">
      <c r="A4" s="1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5"/>
      <c r="M4" s="23" t="s">
        <v>78</v>
      </c>
      <c r="N4" s="23"/>
      <c r="O4" s="23"/>
      <c r="P4" s="23"/>
    </row>
    <row r="5" spans="1:17">
      <c r="A5" s="1" t="s">
        <v>114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5"/>
      <c r="M5" s="23" t="s">
        <v>41</v>
      </c>
      <c r="N5" s="23"/>
      <c r="O5" s="23"/>
      <c r="P5" s="23"/>
    </row>
    <row r="6" spans="1:17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M7" s="119" t="s">
        <v>115</v>
      </c>
      <c r="N7" s="23"/>
      <c r="O7" s="23"/>
      <c r="P7" s="23"/>
    </row>
    <row r="8" spans="1:17">
      <c r="A8" s="109" t="s">
        <v>80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</row>
    <row r="9" spans="1:17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1:17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s="58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-7</v>
      </c>
      <c r="M11" s="56"/>
      <c r="N11" s="56">
        <v>-8</v>
      </c>
      <c r="O11" s="56"/>
      <c r="P11" s="56">
        <v>-9</v>
      </c>
      <c r="Q11" s="57"/>
    </row>
    <row r="12" spans="1:17">
      <c r="A12" s="23"/>
      <c r="B12" s="23"/>
      <c r="C12" s="23"/>
      <c r="D12" s="23"/>
      <c r="E12" s="23"/>
      <c r="F12" s="23"/>
      <c r="G12" s="23"/>
      <c r="H12" s="23"/>
      <c r="I12" s="29" t="s">
        <v>81</v>
      </c>
      <c r="J12" s="29"/>
      <c r="K12" s="29" t="s">
        <v>82</v>
      </c>
      <c r="L12" s="324" t="s">
        <v>83</v>
      </c>
      <c r="M12" s="324"/>
      <c r="N12" s="324"/>
      <c r="O12" s="23"/>
      <c r="P12" s="29" t="s">
        <v>54</v>
      </c>
    </row>
    <row r="13" spans="1:17">
      <c r="A13" s="29" t="s">
        <v>13</v>
      </c>
      <c r="B13" s="29"/>
      <c r="C13" s="29"/>
      <c r="D13" s="29"/>
      <c r="E13" s="29" t="s">
        <v>84</v>
      </c>
      <c r="F13" s="29"/>
      <c r="G13" s="29" t="s">
        <v>84</v>
      </c>
      <c r="H13" s="29"/>
      <c r="I13" s="29" t="s">
        <v>85</v>
      </c>
      <c r="J13" s="29" t="s">
        <v>109</v>
      </c>
      <c r="K13" s="29" t="s">
        <v>87</v>
      </c>
      <c r="L13" s="60"/>
      <c r="M13" s="60"/>
      <c r="N13" s="61" t="s">
        <v>88</v>
      </c>
      <c r="O13" s="23"/>
      <c r="P13" s="29" t="s">
        <v>55</v>
      </c>
    </row>
    <row r="14" spans="1:17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2"/>
      <c r="I14" s="62" t="s">
        <v>89</v>
      </c>
      <c r="J14" s="62" t="s">
        <v>46</v>
      </c>
      <c r="K14" s="62" t="s">
        <v>89</v>
      </c>
      <c r="L14" s="62" t="s">
        <v>88</v>
      </c>
      <c r="M14" s="97"/>
      <c r="N14" s="62" t="s">
        <v>90</v>
      </c>
      <c r="O14" s="97"/>
      <c r="P14" s="62" t="s">
        <v>91</v>
      </c>
    </row>
    <row r="15" spans="1:17">
      <c r="A15" s="33">
        <v>1</v>
      </c>
      <c r="C15" s="24" t="s">
        <v>62</v>
      </c>
      <c r="E15" s="37">
        <v>180000000</v>
      </c>
      <c r="G15" s="37">
        <v>180000000</v>
      </c>
      <c r="I15" s="37">
        <v>180000000</v>
      </c>
      <c r="J15" s="37"/>
      <c r="K15" s="66">
        <v>180000000</v>
      </c>
      <c r="L15" s="66">
        <v>-178260087.16589999</v>
      </c>
      <c r="N15" s="102">
        <v>0.46329999999999999</v>
      </c>
      <c r="P15" s="67">
        <v>1739913.8341000001</v>
      </c>
    </row>
    <row r="16" spans="1:17">
      <c r="A16" s="33">
        <v>2</v>
      </c>
      <c r="C16" s="24" t="s">
        <v>63</v>
      </c>
      <c r="E16" s="38">
        <v>2300000</v>
      </c>
      <c r="F16" s="38"/>
      <c r="G16" s="38">
        <v>17000000</v>
      </c>
      <c r="H16" s="38"/>
      <c r="I16" s="38">
        <v>17100000</v>
      </c>
      <c r="J16" s="38"/>
      <c r="K16" s="66">
        <v>17100000</v>
      </c>
      <c r="L16" s="66">
        <v>-16934758.8847</v>
      </c>
      <c r="N16" s="102">
        <v>4.3999999999999997E-2</v>
      </c>
      <c r="P16" s="67">
        <v>165241.1153</v>
      </c>
    </row>
    <row r="17" spans="1:20">
      <c r="A17" s="33">
        <v>3</v>
      </c>
      <c r="C17" s="24" t="s">
        <v>64</v>
      </c>
      <c r="E17" s="38"/>
      <c r="F17" s="38"/>
      <c r="G17" s="38">
        <v>0</v>
      </c>
      <c r="H17" s="38"/>
      <c r="I17" s="38">
        <v>0</v>
      </c>
      <c r="J17" s="38"/>
      <c r="K17" s="66">
        <v>0</v>
      </c>
      <c r="L17" s="66">
        <v>0</v>
      </c>
      <c r="N17" s="102">
        <v>0</v>
      </c>
      <c r="P17" s="67">
        <v>0</v>
      </c>
    </row>
    <row r="18" spans="1:20">
      <c r="A18" s="33">
        <v>4</v>
      </c>
      <c r="C18" s="24" t="s">
        <v>65</v>
      </c>
      <c r="E18" s="38">
        <v>187444000</v>
      </c>
      <c r="F18" s="38"/>
      <c r="G18" s="38">
        <v>201944049</v>
      </c>
      <c r="H18" s="38"/>
      <c r="I18" s="38">
        <v>191433000</v>
      </c>
      <c r="J18" s="38"/>
      <c r="K18" s="66">
        <v>191433000</v>
      </c>
      <c r="L18" s="66">
        <v>-189582675.0571</v>
      </c>
      <c r="N18" s="102">
        <v>0.49270000000000003</v>
      </c>
      <c r="P18" s="67">
        <v>1850324.9428999999</v>
      </c>
    </row>
    <row r="19" spans="1:20">
      <c r="A19" s="33">
        <v>5</v>
      </c>
      <c r="C19" s="45" t="s">
        <v>92</v>
      </c>
      <c r="E19" s="37">
        <v>4970.9799999999996</v>
      </c>
      <c r="F19" s="37"/>
      <c r="G19" s="37">
        <v>5948.98</v>
      </c>
      <c r="H19" s="37"/>
      <c r="I19" s="37">
        <v>5425.9030769230749</v>
      </c>
      <c r="J19" s="37"/>
      <c r="K19" s="66">
        <v>5425.9030769230749</v>
      </c>
      <c r="L19" s="66">
        <v>0</v>
      </c>
      <c r="N19" s="103" t="s">
        <v>93</v>
      </c>
      <c r="P19" s="67">
        <v>5425.9031000000004</v>
      </c>
    </row>
    <row r="20" spans="1:20">
      <c r="A20" s="33">
        <v>6</v>
      </c>
      <c r="C20" s="45" t="s">
        <v>94</v>
      </c>
      <c r="E20" s="37"/>
      <c r="F20" s="37"/>
      <c r="G20" s="37">
        <v>0</v>
      </c>
      <c r="H20" s="37"/>
      <c r="I20" s="37">
        <v>0</v>
      </c>
      <c r="J20" s="37"/>
      <c r="K20" s="66">
        <v>0</v>
      </c>
      <c r="L20" s="66">
        <v>0</v>
      </c>
      <c r="N20" s="103" t="s">
        <v>93</v>
      </c>
      <c r="P20" s="67">
        <v>0</v>
      </c>
    </row>
    <row r="21" spans="1:20">
      <c r="A21" s="33">
        <v>7</v>
      </c>
      <c r="C21" s="45" t="s">
        <v>68</v>
      </c>
      <c r="E21" s="37"/>
      <c r="F21" s="37"/>
      <c r="G21" s="37">
        <v>0</v>
      </c>
      <c r="H21" s="37"/>
      <c r="I21" s="37">
        <v>0</v>
      </c>
      <c r="J21" s="37"/>
      <c r="K21" s="66">
        <v>0</v>
      </c>
      <c r="L21" s="66">
        <v>0</v>
      </c>
      <c r="N21" s="103" t="s">
        <v>93</v>
      </c>
      <c r="P21" s="67">
        <v>0</v>
      </c>
    </row>
    <row r="22" spans="1:20">
      <c r="A22" s="33">
        <v>8</v>
      </c>
      <c r="C22" s="24" t="s">
        <v>131</v>
      </c>
      <c r="E22" s="38">
        <v>167042.86999999988</v>
      </c>
      <c r="F22" s="38"/>
      <c r="G22" s="38">
        <v>386916.01</v>
      </c>
      <c r="H22" s="38"/>
      <c r="I22" s="38">
        <v>183944.20461538457</v>
      </c>
      <c r="J22" s="38"/>
      <c r="K22" s="66">
        <v>183944.20461538457</v>
      </c>
      <c r="L22" s="110">
        <v>0</v>
      </c>
      <c r="N22" s="103" t="s">
        <v>93</v>
      </c>
      <c r="P22" s="67">
        <v>183944.2046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/>
      <c r="J23" s="37"/>
      <c r="K23" s="37"/>
      <c r="L23" s="66"/>
      <c r="N23" s="102"/>
      <c r="P23" s="67"/>
    </row>
    <row r="24" spans="1:20">
      <c r="A24" s="33">
        <v>10</v>
      </c>
      <c r="E24" s="69"/>
      <c r="F24" s="37"/>
      <c r="G24" s="69"/>
      <c r="H24" s="37"/>
      <c r="I24" s="69"/>
      <c r="J24" s="69"/>
      <c r="K24" s="69"/>
      <c r="L24" s="71"/>
      <c r="N24" s="72"/>
      <c r="P24" s="73"/>
    </row>
    <row r="25" spans="1:20" ht="15.75" thickBot="1">
      <c r="A25" s="33">
        <v>11</v>
      </c>
      <c r="C25" s="24" t="s">
        <v>71</v>
      </c>
      <c r="E25" s="74">
        <v>369916013.85000002</v>
      </c>
      <c r="F25" s="37"/>
      <c r="G25" s="74">
        <v>399336913.99000001</v>
      </c>
      <c r="H25" s="37"/>
      <c r="I25" s="74">
        <v>388722370.10769236</v>
      </c>
      <c r="J25" s="74">
        <v>0</v>
      </c>
      <c r="K25" s="74">
        <v>388722370.10769236</v>
      </c>
      <c r="L25" s="74">
        <v>-384777521.10769999</v>
      </c>
      <c r="N25" s="104">
        <v>1</v>
      </c>
      <c r="P25" s="74">
        <v>3944850</v>
      </c>
      <c r="Q25" s="75"/>
      <c r="S25" s="76"/>
      <c r="T25" s="77"/>
    </row>
    <row r="26" spans="1:20" ht="15.75" thickTop="1">
      <c r="A26" s="33">
        <v>12</v>
      </c>
      <c r="S26" s="78"/>
    </row>
    <row r="27" spans="1:20">
      <c r="A27" s="33">
        <v>13</v>
      </c>
      <c r="C27" s="79" t="s">
        <v>72</v>
      </c>
      <c r="P27" s="76"/>
    </row>
    <row r="28" spans="1:20">
      <c r="A28" s="33">
        <v>14</v>
      </c>
      <c r="C28" s="111" t="s">
        <v>96</v>
      </c>
      <c r="D28" s="7"/>
    </row>
    <row r="32" spans="1:20">
      <c r="A32" s="53" t="s">
        <v>97</v>
      </c>
    </row>
    <row r="33" spans="1:16">
      <c r="A33" s="53" t="s">
        <v>98</v>
      </c>
    </row>
    <row r="34" spans="1:16">
      <c r="A34" s="54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</sheetData>
  <mergeCells count="1">
    <mergeCell ref="L12:N1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45"/>
    <col min="2" max="2" width="1.7109375" style="45" customWidth="1"/>
    <col min="3" max="3" width="38.85546875" style="45" customWidth="1"/>
    <col min="4" max="4" width="1.7109375" style="45" customWidth="1"/>
    <col min="5" max="5" width="18.85546875" style="45" customWidth="1"/>
    <col min="6" max="6" width="1.7109375" style="45" customWidth="1"/>
    <col min="7" max="7" width="10.7109375" style="45" customWidth="1"/>
    <col min="8" max="8" width="1.7109375" style="45" customWidth="1"/>
    <col min="9" max="9" width="9.140625" style="45"/>
    <col min="10" max="10" width="1.7109375" style="45" customWidth="1"/>
    <col min="11" max="11" width="17.28515625" style="45" customWidth="1"/>
    <col min="12" max="13" width="9.140625" style="45"/>
    <col min="14" max="16384" width="9.140625" style="47"/>
  </cols>
  <sheetData>
    <row r="1" spans="1:13">
      <c r="A1" s="129" t="s">
        <v>47</v>
      </c>
      <c r="B1" s="129"/>
      <c r="C1" s="129"/>
      <c r="D1" s="129"/>
      <c r="E1" s="129"/>
      <c r="F1" s="129"/>
      <c r="G1" s="129"/>
      <c r="H1" s="129"/>
      <c r="I1" s="129" t="s">
        <v>0</v>
      </c>
      <c r="J1" s="129"/>
      <c r="K1" s="129"/>
      <c r="M1" s="47"/>
    </row>
    <row r="2" spans="1:13">
      <c r="A2" s="129" t="s">
        <v>48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M2" s="47"/>
    </row>
    <row r="3" spans="1:13">
      <c r="M3" s="47"/>
    </row>
    <row r="4" spans="1:13">
      <c r="A4" s="21" t="s">
        <v>134</v>
      </c>
      <c r="B4" s="129"/>
      <c r="C4" s="129"/>
      <c r="D4" s="129"/>
      <c r="E4" s="129"/>
      <c r="F4" s="129"/>
      <c r="G4" s="129"/>
      <c r="H4" s="129"/>
      <c r="I4" s="129" t="s">
        <v>49</v>
      </c>
      <c r="J4" s="129"/>
      <c r="K4" s="129"/>
      <c r="M4" s="47"/>
    </row>
    <row r="5" spans="1:13">
      <c r="A5" s="21" t="s">
        <v>40</v>
      </c>
      <c r="B5" s="129"/>
      <c r="C5" s="129"/>
      <c r="D5" s="129"/>
      <c r="E5" s="129"/>
      <c r="F5" s="129"/>
      <c r="G5" s="129"/>
      <c r="H5" s="129"/>
      <c r="I5" s="129" t="s">
        <v>50</v>
      </c>
      <c r="J5" s="129"/>
      <c r="K5" s="129"/>
      <c r="M5" s="47"/>
    </row>
    <row r="6" spans="1:13">
      <c r="A6" s="21" t="s">
        <v>99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M6" s="47"/>
    </row>
    <row r="7" spans="1:13">
      <c r="A7" s="129" t="s">
        <v>51</v>
      </c>
      <c r="B7" s="129"/>
      <c r="C7" s="129"/>
      <c r="D7" s="129"/>
      <c r="E7" s="129"/>
      <c r="F7" s="129"/>
      <c r="G7" s="129"/>
      <c r="H7" s="129"/>
      <c r="I7" s="21" t="s">
        <v>100</v>
      </c>
      <c r="J7" s="129"/>
      <c r="K7" s="129"/>
      <c r="M7" s="47"/>
    </row>
    <row r="8" spans="1:13">
      <c r="A8" s="129" t="s">
        <v>52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3" ht="29.25" customHeight="1">
      <c r="A9" s="326" t="s">
        <v>53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spans="1:13" ht="15.75" thickBo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3">
      <c r="A11" s="131"/>
      <c r="B11" s="131"/>
      <c r="C11" s="132">
        <v>-1</v>
      </c>
      <c r="D11" s="132"/>
      <c r="E11" s="132">
        <v>-2</v>
      </c>
      <c r="F11" s="132"/>
      <c r="G11" s="132">
        <v>-3</v>
      </c>
      <c r="H11" s="132"/>
      <c r="I11" s="132">
        <v>-4</v>
      </c>
      <c r="J11" s="131"/>
      <c r="K11" s="132">
        <v>-5</v>
      </c>
    </row>
    <row r="12" spans="1:13">
      <c r="A12" s="129"/>
      <c r="B12" s="129"/>
      <c r="C12" s="129"/>
      <c r="D12" s="129"/>
      <c r="E12" s="133" t="s">
        <v>54</v>
      </c>
      <c r="F12" s="129"/>
      <c r="G12" s="129"/>
      <c r="H12" s="129"/>
      <c r="I12" s="129"/>
      <c r="J12" s="129"/>
      <c r="K12" s="129"/>
    </row>
    <row r="13" spans="1:13">
      <c r="A13" s="129"/>
      <c r="B13" s="129"/>
      <c r="C13" s="129"/>
      <c r="D13" s="129"/>
      <c r="E13" s="133" t="s">
        <v>55</v>
      </c>
      <c r="F13" s="129"/>
      <c r="G13" s="129"/>
      <c r="H13" s="129"/>
      <c r="I13" s="129"/>
      <c r="J13" s="129"/>
      <c r="K13" s="129"/>
    </row>
    <row r="14" spans="1:13" ht="15.75" thickBot="1">
      <c r="A14" s="32" t="s">
        <v>56</v>
      </c>
      <c r="B14" s="134"/>
      <c r="C14" s="32" t="s">
        <v>57</v>
      </c>
      <c r="D14" s="134"/>
      <c r="E14" s="32" t="s">
        <v>58</v>
      </c>
      <c r="F14" s="134"/>
      <c r="G14" s="32" t="s">
        <v>59</v>
      </c>
      <c r="H14" s="134"/>
      <c r="I14" s="32" t="s">
        <v>60</v>
      </c>
      <c r="J14" s="134"/>
      <c r="K14" s="32" t="s">
        <v>61</v>
      </c>
    </row>
    <row r="15" spans="1:13">
      <c r="A15" s="135">
        <v>1</v>
      </c>
      <c r="C15" s="45" t="s">
        <v>62</v>
      </c>
      <c r="E15" s="105">
        <v>14523626.294199999</v>
      </c>
      <c r="G15" s="106">
        <v>0.43536210148153298</v>
      </c>
      <c r="I15" s="106">
        <v>6.6959321087948331E-2</v>
      </c>
      <c r="K15" s="106">
        <v>2.92E-2</v>
      </c>
    </row>
    <row r="16" spans="1:13">
      <c r="A16" s="135">
        <v>2</v>
      </c>
      <c r="C16" s="45" t="s">
        <v>63</v>
      </c>
      <c r="E16" s="38">
        <v>1379321.2971000001</v>
      </c>
      <c r="G16" s="106">
        <v>4.1346713717324228E-2</v>
      </c>
      <c r="I16" s="106">
        <v>2.3220060000000001E-2</v>
      </c>
      <c r="K16" s="106">
        <v>1E-3</v>
      </c>
    </row>
    <row r="17" spans="1:11">
      <c r="A17" s="135">
        <v>3</v>
      </c>
      <c r="C17" s="45" t="s">
        <v>64</v>
      </c>
      <c r="E17" s="38">
        <v>0</v>
      </c>
      <c r="G17" s="106">
        <v>0</v>
      </c>
      <c r="I17" s="106">
        <v>0</v>
      </c>
      <c r="K17" s="106">
        <v>0</v>
      </c>
    </row>
    <row r="18" spans="1:11">
      <c r="A18" s="135">
        <v>4</v>
      </c>
      <c r="C18" s="45" t="s">
        <v>65</v>
      </c>
      <c r="E18" s="38">
        <v>15445263.7064</v>
      </c>
      <c r="G18" s="106">
        <v>0.46298922383042124</v>
      </c>
      <c r="I18" s="106">
        <v>0.10397708544753399</v>
      </c>
      <c r="K18" s="106">
        <v>4.8099999999999997E-2</v>
      </c>
    </row>
    <row r="19" spans="1:11">
      <c r="A19" s="135">
        <v>5</v>
      </c>
      <c r="C19" s="45" t="s">
        <v>66</v>
      </c>
      <c r="E19" s="38">
        <v>37113.51</v>
      </c>
      <c r="G19" s="106">
        <v>1.1125193790898148E-3</v>
      </c>
      <c r="I19" s="106">
        <v>0.02</v>
      </c>
      <c r="K19" s="106">
        <v>0</v>
      </c>
    </row>
    <row r="20" spans="1:11">
      <c r="A20" s="135">
        <v>6</v>
      </c>
      <c r="C20" s="45" t="s">
        <v>67</v>
      </c>
      <c r="E20" s="38">
        <v>0</v>
      </c>
      <c r="G20" s="106">
        <v>0</v>
      </c>
      <c r="I20" s="106">
        <v>0</v>
      </c>
      <c r="K20" s="106">
        <v>0</v>
      </c>
    </row>
    <row r="21" spans="1:11">
      <c r="A21" s="135">
        <v>7</v>
      </c>
      <c r="C21" s="45" t="s">
        <v>68</v>
      </c>
      <c r="E21" s="38">
        <v>0</v>
      </c>
      <c r="G21" s="106">
        <v>0</v>
      </c>
      <c r="I21" s="106">
        <v>0</v>
      </c>
      <c r="K21" s="106">
        <v>0</v>
      </c>
    </row>
    <row r="22" spans="1:11">
      <c r="A22" s="135">
        <v>8</v>
      </c>
      <c r="C22" s="45" t="s">
        <v>69</v>
      </c>
      <c r="E22" s="38">
        <v>1974552.51</v>
      </c>
      <c r="G22" s="106">
        <v>5.9189441591631593E-2</v>
      </c>
      <c r="I22" s="106">
        <v>0</v>
      </c>
      <c r="K22" s="106">
        <v>0</v>
      </c>
    </row>
    <row r="23" spans="1:11">
      <c r="A23" s="135">
        <v>9</v>
      </c>
      <c r="C23" s="45" t="s">
        <v>70</v>
      </c>
      <c r="E23" s="38">
        <v>0</v>
      </c>
      <c r="G23" s="106">
        <v>0</v>
      </c>
      <c r="I23" s="106">
        <v>0</v>
      </c>
      <c r="K23" s="106">
        <v>0</v>
      </c>
    </row>
    <row r="24" spans="1:11">
      <c r="A24" s="135">
        <v>10</v>
      </c>
      <c r="E24" s="136"/>
      <c r="G24" s="137"/>
      <c r="I24" s="138"/>
      <c r="K24" s="137"/>
    </row>
    <row r="25" spans="1:11" ht="15.75" thickBot="1">
      <c r="A25" s="135">
        <v>11</v>
      </c>
      <c r="C25" s="45" t="s">
        <v>71</v>
      </c>
      <c r="E25" s="139">
        <v>33359877.317700002</v>
      </c>
      <c r="G25" s="140">
        <v>0.99999999999999989</v>
      </c>
      <c r="I25" s="106"/>
      <c r="K25" s="140">
        <v>7.8299999999999995E-2</v>
      </c>
    </row>
    <row r="26" spans="1:11" ht="15.75" thickTop="1">
      <c r="A26" s="135">
        <v>12</v>
      </c>
    </row>
    <row r="27" spans="1:11">
      <c r="A27" s="135">
        <v>13</v>
      </c>
      <c r="C27" s="96" t="s">
        <v>72</v>
      </c>
    </row>
    <row r="28" spans="1:11">
      <c r="A28" s="135">
        <v>14</v>
      </c>
      <c r="C28" s="46" t="s">
        <v>130</v>
      </c>
    </row>
    <row r="29" spans="1:11" ht="15" customHeight="1">
      <c r="A29" s="135">
        <v>15</v>
      </c>
      <c r="C29" s="141"/>
      <c r="D29" s="141"/>
      <c r="E29" s="141"/>
      <c r="F29" s="141"/>
      <c r="G29" s="141"/>
      <c r="H29" s="141"/>
      <c r="I29" s="141"/>
      <c r="J29" s="141"/>
      <c r="K29" s="141"/>
    </row>
    <row r="30" spans="1:11">
      <c r="A30" s="135">
        <v>16</v>
      </c>
      <c r="B30" s="96"/>
      <c r="C30" s="51" t="s">
        <v>74</v>
      </c>
      <c r="D30" s="141"/>
      <c r="E30" s="141"/>
      <c r="F30" s="141"/>
      <c r="G30" s="141"/>
      <c r="H30" s="141"/>
      <c r="I30" s="141"/>
      <c r="J30" s="141"/>
      <c r="K30" s="141"/>
    </row>
    <row r="31" spans="1:11">
      <c r="A31" s="135"/>
      <c r="B31" s="51"/>
      <c r="C31" s="142"/>
      <c r="D31" s="142"/>
      <c r="E31" s="142"/>
      <c r="F31" s="142"/>
      <c r="G31" s="142"/>
      <c r="H31" s="142"/>
      <c r="I31" s="142"/>
      <c r="J31" s="142"/>
      <c r="K31" s="142"/>
    </row>
    <row r="32" spans="1:11">
      <c r="A32" s="135"/>
      <c r="B32" s="142"/>
      <c r="C32" s="142"/>
      <c r="D32" s="142"/>
      <c r="E32" s="142"/>
      <c r="F32" s="142"/>
      <c r="G32" s="142"/>
      <c r="H32" s="142"/>
      <c r="I32" s="142"/>
      <c r="J32" s="142"/>
      <c r="K32" s="142"/>
    </row>
    <row r="33" spans="1:11">
      <c r="A33" s="135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>
      <c r="A34" s="135"/>
      <c r="B34" s="51"/>
      <c r="C34" s="142"/>
      <c r="D34" s="142"/>
      <c r="E34" s="142"/>
      <c r="F34" s="142"/>
      <c r="G34" s="142"/>
      <c r="H34" s="142"/>
      <c r="I34" s="142"/>
      <c r="J34" s="142"/>
      <c r="K34" s="142"/>
    </row>
    <row r="35" spans="1:11">
      <c r="B35" s="52"/>
    </row>
    <row r="36" spans="1:11">
      <c r="A36" s="143" t="s">
        <v>75</v>
      </c>
    </row>
    <row r="37" spans="1:11">
      <c r="A37" s="143" t="s">
        <v>76</v>
      </c>
    </row>
    <row r="40" spans="1:11">
      <c r="A40" s="144"/>
      <c r="B40" s="145"/>
      <c r="C40" s="145"/>
      <c r="D40" s="145"/>
      <c r="E40" s="145"/>
      <c r="F40" s="145"/>
      <c r="G40" s="145"/>
      <c r="H40" s="145"/>
      <c r="I40" s="145"/>
      <c r="J40" s="145"/>
      <c r="K40" s="145"/>
    </row>
    <row r="43" spans="1:11">
      <c r="B43" s="52"/>
    </row>
  </sheetData>
  <mergeCells count="1">
    <mergeCell ref="A9:K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D6" zoomScaleNormal="100" workbookViewId="0"/>
  </sheetViews>
  <sheetFormatPr defaultColWidth="9.140625" defaultRowHeight="15"/>
  <cols>
    <col min="1" max="1" width="6" style="24" customWidth="1"/>
    <col min="2" max="2" width="2.7109375" style="24" customWidth="1"/>
    <col min="3" max="3" width="29.7109375" style="24" customWidth="1"/>
    <col min="4" max="4" width="2.7109375" style="24" customWidth="1"/>
    <col min="5" max="5" width="10.7109375" style="24" bestFit="1" customWidth="1"/>
    <col min="6" max="6" width="2.7109375" style="24" customWidth="1"/>
    <col min="7" max="7" width="10.7109375" style="24" bestFit="1" customWidth="1"/>
    <col min="8" max="8" width="2.7109375" style="24" customWidth="1"/>
    <col min="9" max="9" width="10.7109375" style="24" bestFit="1" customWidth="1"/>
    <col min="10" max="10" width="10.5703125" style="24" customWidth="1"/>
    <col min="11" max="11" width="11.5703125" style="24" customWidth="1"/>
    <col min="12" max="12" width="13.7109375" style="24" customWidth="1"/>
    <col min="13" max="13" width="2.7109375" style="24" customWidth="1"/>
    <col min="14" max="14" width="13.5703125" style="24" customWidth="1"/>
    <col min="15" max="15" width="2.7109375" style="24" customWidth="1"/>
    <col min="16" max="16" width="16.28515625" style="24" bestFit="1" customWidth="1"/>
    <col min="17" max="17" width="13.140625" style="24" customWidth="1"/>
    <col min="18" max="18" width="9.140625" style="25"/>
    <col min="19" max="19" width="10.85546875" style="25" bestFit="1" customWidth="1"/>
    <col min="20" max="20" width="9.28515625" style="25" bestFit="1" customWidth="1"/>
    <col min="21" max="16384" width="9.140625" style="25"/>
  </cols>
  <sheetData>
    <row r="1" spans="1:17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5"/>
      <c r="N1" s="146" t="s">
        <v>0</v>
      </c>
      <c r="O1" s="23"/>
      <c r="P1" s="23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5"/>
      <c r="N2" s="146"/>
      <c r="O2" s="23"/>
      <c r="P2" s="23"/>
    </row>
    <row r="3" spans="1:17">
      <c r="A3" s="1" t="s">
        <v>134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5"/>
      <c r="N3" s="146"/>
      <c r="O3" s="23"/>
      <c r="P3" s="23"/>
    </row>
    <row r="4" spans="1:17">
      <c r="A4" s="1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5"/>
      <c r="N4" s="146" t="s">
        <v>78</v>
      </c>
      <c r="O4" s="23"/>
      <c r="P4" s="23"/>
    </row>
    <row r="5" spans="1:17">
      <c r="A5" s="1" t="s">
        <v>99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5"/>
      <c r="N5" s="146" t="s">
        <v>41</v>
      </c>
      <c r="O5" s="23"/>
      <c r="P5" s="23"/>
    </row>
    <row r="6" spans="1:17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5"/>
      <c r="N6" s="146"/>
      <c r="O6" s="23"/>
      <c r="P6" s="23"/>
    </row>
    <row r="7" spans="1:17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5"/>
      <c r="N7" s="1" t="s">
        <v>100</v>
      </c>
      <c r="O7" s="23"/>
      <c r="P7" s="23"/>
    </row>
    <row r="8" spans="1:17">
      <c r="A8" s="109" t="s">
        <v>80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</row>
    <row r="9" spans="1:17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1:17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s="58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-7</v>
      </c>
      <c r="M11" s="56"/>
      <c r="N11" s="56">
        <v>-8</v>
      </c>
      <c r="O11" s="56"/>
      <c r="P11" s="56">
        <v>-9</v>
      </c>
      <c r="Q11" s="57"/>
    </row>
    <row r="12" spans="1:17">
      <c r="A12" s="23"/>
      <c r="B12" s="23"/>
      <c r="C12" s="23"/>
      <c r="D12" s="23"/>
      <c r="E12" s="23"/>
      <c r="F12" s="23"/>
      <c r="G12" s="23"/>
      <c r="H12" s="23"/>
      <c r="I12" s="59" t="s">
        <v>81</v>
      </c>
      <c r="J12" s="59"/>
      <c r="K12" s="59" t="s">
        <v>82</v>
      </c>
      <c r="L12" s="327" t="s">
        <v>83</v>
      </c>
      <c r="M12" s="327"/>
      <c r="N12" s="327"/>
      <c r="O12" s="23"/>
      <c r="P12" s="59" t="s">
        <v>54</v>
      </c>
    </row>
    <row r="13" spans="1:17">
      <c r="A13" s="59" t="s">
        <v>13</v>
      </c>
      <c r="B13" s="59"/>
      <c r="C13" s="59"/>
      <c r="D13" s="59"/>
      <c r="E13" s="59" t="s">
        <v>84</v>
      </c>
      <c r="F13" s="59"/>
      <c r="G13" s="59" t="s">
        <v>84</v>
      </c>
      <c r="H13" s="59"/>
      <c r="I13" s="59" t="s">
        <v>85</v>
      </c>
      <c r="J13" s="59" t="s">
        <v>109</v>
      </c>
      <c r="K13" s="59" t="s">
        <v>87</v>
      </c>
      <c r="L13" s="60"/>
      <c r="M13" s="60"/>
      <c r="N13" s="61" t="s">
        <v>88</v>
      </c>
      <c r="O13" s="23"/>
      <c r="P13" s="59" t="s">
        <v>55</v>
      </c>
    </row>
    <row r="14" spans="1:17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4"/>
      <c r="I14" s="64" t="s">
        <v>89</v>
      </c>
      <c r="J14" s="62" t="s">
        <v>46</v>
      </c>
      <c r="K14" s="64" t="s">
        <v>89</v>
      </c>
      <c r="L14" s="62" t="s">
        <v>88</v>
      </c>
      <c r="M14" s="97"/>
      <c r="N14" s="62" t="s">
        <v>90</v>
      </c>
      <c r="O14" s="97"/>
      <c r="P14" s="62" t="s">
        <v>91</v>
      </c>
    </row>
    <row r="15" spans="1:17">
      <c r="A15" s="33">
        <v>1</v>
      </c>
      <c r="C15" s="24" t="s">
        <v>62</v>
      </c>
      <c r="E15" s="38">
        <v>180000000</v>
      </c>
      <c r="F15" s="45"/>
      <c r="G15" s="38">
        <v>180000000</v>
      </c>
      <c r="H15" s="45"/>
      <c r="I15" s="38">
        <v>180000000</v>
      </c>
      <c r="J15" s="37"/>
      <c r="K15" s="38">
        <v>180000000</v>
      </c>
      <c r="L15" s="66">
        <v>-165476373.7058</v>
      </c>
      <c r="N15" s="102">
        <v>0.46329999999999999</v>
      </c>
      <c r="P15" s="67">
        <v>14523626.294199999</v>
      </c>
    </row>
    <row r="16" spans="1:17">
      <c r="A16" s="33">
        <v>2</v>
      </c>
      <c r="C16" s="24" t="s">
        <v>63</v>
      </c>
      <c r="E16" s="38">
        <v>2300000</v>
      </c>
      <c r="F16" s="38"/>
      <c r="G16" s="38">
        <v>17000000</v>
      </c>
      <c r="H16" s="38"/>
      <c r="I16" s="38">
        <v>17100000</v>
      </c>
      <c r="J16" s="38"/>
      <c r="K16" s="38">
        <v>17100000</v>
      </c>
      <c r="L16" s="66">
        <v>-15720678.7029</v>
      </c>
      <c r="N16" s="102">
        <v>4.3999999999999997E-2</v>
      </c>
      <c r="P16" s="67">
        <v>1379321.2971000001</v>
      </c>
    </row>
    <row r="17" spans="1:20">
      <c r="A17" s="33">
        <v>3</v>
      </c>
      <c r="C17" s="24" t="s">
        <v>64</v>
      </c>
      <c r="E17" s="38">
        <v>0</v>
      </c>
      <c r="F17" s="38"/>
      <c r="G17" s="38">
        <v>0</v>
      </c>
      <c r="H17" s="38"/>
      <c r="I17" s="38">
        <v>0</v>
      </c>
      <c r="J17" s="38"/>
      <c r="K17" s="38">
        <v>0</v>
      </c>
      <c r="L17" s="66">
        <v>0</v>
      </c>
      <c r="N17" s="103" t="s">
        <v>93</v>
      </c>
      <c r="P17" s="67">
        <v>0</v>
      </c>
    </row>
    <row r="18" spans="1:20">
      <c r="A18" s="33">
        <v>4</v>
      </c>
      <c r="C18" s="24" t="s">
        <v>65</v>
      </c>
      <c r="E18" s="38">
        <v>187444000</v>
      </c>
      <c r="F18" s="38"/>
      <c r="G18" s="38">
        <v>201935000</v>
      </c>
      <c r="H18" s="38"/>
      <c r="I18" s="38">
        <v>191433000</v>
      </c>
      <c r="J18" s="38"/>
      <c r="K18" s="38">
        <v>191433000</v>
      </c>
      <c r="L18" s="66">
        <v>-175987736.29359999</v>
      </c>
      <c r="N18" s="102">
        <v>0.49270000000000003</v>
      </c>
      <c r="P18" s="67">
        <v>15445263.7064</v>
      </c>
    </row>
    <row r="19" spans="1:20">
      <c r="A19" s="33">
        <v>5</v>
      </c>
      <c r="C19" s="45" t="s">
        <v>92</v>
      </c>
      <c r="E19" s="38">
        <v>39198.97</v>
      </c>
      <c r="F19" s="38"/>
      <c r="G19" s="38">
        <v>36888.43</v>
      </c>
      <c r="H19" s="38"/>
      <c r="I19" s="38">
        <v>37113.513076923075</v>
      </c>
      <c r="J19" s="37"/>
      <c r="K19" s="38">
        <v>37113.513076923075</v>
      </c>
      <c r="L19" s="66">
        <v>0</v>
      </c>
      <c r="N19" s="103" t="s">
        <v>93</v>
      </c>
      <c r="P19" s="67">
        <v>37113.51</v>
      </c>
    </row>
    <row r="20" spans="1:20">
      <c r="A20" s="33">
        <v>6</v>
      </c>
      <c r="C20" s="45" t="s">
        <v>94</v>
      </c>
      <c r="E20" s="38">
        <v>0</v>
      </c>
      <c r="F20" s="38"/>
      <c r="G20" s="38">
        <v>0</v>
      </c>
      <c r="H20" s="38"/>
      <c r="I20" s="38">
        <v>0</v>
      </c>
      <c r="J20" s="37"/>
      <c r="K20" s="38">
        <v>0</v>
      </c>
      <c r="L20" s="66">
        <v>0</v>
      </c>
      <c r="N20" s="103" t="s">
        <v>93</v>
      </c>
      <c r="P20" s="67">
        <v>0</v>
      </c>
    </row>
    <row r="21" spans="1:20">
      <c r="A21" s="33">
        <v>7</v>
      </c>
      <c r="C21" s="45" t="s">
        <v>68</v>
      </c>
      <c r="E21" s="38">
        <v>0</v>
      </c>
      <c r="F21" s="38"/>
      <c r="G21" s="38">
        <v>0</v>
      </c>
      <c r="H21" s="38"/>
      <c r="I21" s="38">
        <v>0</v>
      </c>
      <c r="J21" s="37"/>
      <c r="K21" s="38">
        <v>0</v>
      </c>
      <c r="L21" s="66">
        <v>0</v>
      </c>
      <c r="N21" s="103" t="s">
        <v>93</v>
      </c>
      <c r="P21" s="67">
        <v>0</v>
      </c>
    </row>
    <row r="22" spans="1:20">
      <c r="A22" s="33">
        <v>8</v>
      </c>
      <c r="C22" s="24" t="s">
        <v>133</v>
      </c>
      <c r="E22" s="38">
        <v>1888682.9000000001</v>
      </c>
      <c r="F22" s="38"/>
      <c r="G22" s="38">
        <v>2596992.64</v>
      </c>
      <c r="H22" s="38"/>
      <c r="I22" s="38">
        <v>1942813.5138461539</v>
      </c>
      <c r="J22" s="38">
        <v>31739</v>
      </c>
      <c r="K22" s="38">
        <v>1974552.5138461539</v>
      </c>
      <c r="L22" s="110">
        <v>0</v>
      </c>
      <c r="N22" s="103" t="s">
        <v>93</v>
      </c>
      <c r="P22" s="67">
        <v>1974552.51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/>
      <c r="J23" s="66"/>
      <c r="K23" s="37"/>
      <c r="L23" s="66"/>
      <c r="N23" s="102"/>
      <c r="P23" s="67"/>
    </row>
    <row r="24" spans="1:20">
      <c r="A24" s="33">
        <v>10</v>
      </c>
      <c r="E24" s="69"/>
      <c r="F24" s="37"/>
      <c r="G24" s="69"/>
      <c r="H24" s="37"/>
      <c r="I24" s="69"/>
      <c r="J24" s="71"/>
      <c r="K24" s="69"/>
      <c r="L24" s="71"/>
      <c r="N24" s="72"/>
      <c r="P24" s="73"/>
    </row>
    <row r="25" spans="1:20" ht="15.75" thickBot="1">
      <c r="A25" s="33">
        <v>11</v>
      </c>
      <c r="C25" s="24" t="s">
        <v>71</v>
      </c>
      <c r="E25" s="74">
        <v>371671881.87</v>
      </c>
      <c r="F25" s="37"/>
      <c r="G25" s="74">
        <v>401568881.06999999</v>
      </c>
      <c r="H25" s="37"/>
      <c r="I25" s="74">
        <v>390512927.02692306</v>
      </c>
      <c r="J25" s="74">
        <v>31739</v>
      </c>
      <c r="K25" s="74">
        <v>390544666.02692306</v>
      </c>
      <c r="L25" s="74">
        <v>-357184788.70229995</v>
      </c>
      <c r="N25" s="104">
        <v>1</v>
      </c>
      <c r="P25" s="74">
        <v>33359877.317692302</v>
      </c>
      <c r="Q25" s="75"/>
      <c r="S25" s="76"/>
      <c r="T25" s="77"/>
    </row>
    <row r="26" spans="1:20" ht="15.75" thickTop="1">
      <c r="A26" s="33">
        <v>12</v>
      </c>
      <c r="S26" s="78"/>
    </row>
    <row r="27" spans="1:20">
      <c r="A27" s="33">
        <v>13</v>
      </c>
      <c r="C27" s="79" t="s">
        <v>72</v>
      </c>
      <c r="P27" s="76"/>
    </row>
    <row r="28" spans="1:20">
      <c r="A28" s="33">
        <v>14</v>
      </c>
      <c r="C28" s="44" t="s">
        <v>96</v>
      </c>
    </row>
    <row r="29" spans="1:20">
      <c r="A29" s="44"/>
    </row>
    <row r="30" spans="1:20">
      <c r="A30" s="53" t="s">
        <v>97</v>
      </c>
    </row>
    <row r="31" spans="1:20">
      <c r="A31" s="53" t="s">
        <v>98</v>
      </c>
    </row>
    <row r="32" spans="1:20">
      <c r="A32" s="53"/>
    </row>
    <row r="33" spans="1:16">
      <c r="A33" s="54"/>
      <c r="B33" s="80"/>
      <c r="C33" s="80"/>
      <c r="D33" s="80"/>
      <c r="E33" s="80"/>
      <c r="F33" s="80"/>
      <c r="G33" s="80"/>
      <c r="H33" s="80"/>
      <c r="I33" s="80"/>
      <c r="K33" s="80"/>
    </row>
    <row r="34" spans="1:16">
      <c r="J34" s="33"/>
      <c r="L34" s="33"/>
      <c r="M34" s="33"/>
      <c r="N34" s="33"/>
      <c r="O34" s="33"/>
      <c r="P34" s="33"/>
    </row>
  </sheetData>
  <mergeCells count="1">
    <mergeCell ref="L12:N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34.28515625" style="24" customWidth="1"/>
    <col min="4" max="4" width="1.7109375" style="24" customWidth="1"/>
    <col min="5" max="5" width="15.28515625" style="24" bestFit="1" customWidth="1"/>
    <col min="6" max="6" width="1.7109375" style="24" customWidth="1"/>
    <col min="7" max="7" width="10.7109375" style="24" customWidth="1"/>
    <col min="8" max="8" width="1.7109375" style="24" customWidth="1"/>
    <col min="9" max="9" width="9.140625" style="24"/>
    <col min="10" max="10" width="1.7109375" style="24" customWidth="1"/>
    <col min="11" max="11" width="15.42578125" style="24" customWidth="1"/>
    <col min="12" max="13" width="9.140625" style="24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135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40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21" t="s">
        <v>115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5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5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0" t="s">
        <v>58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34">
        <v>449904.53899999999</v>
      </c>
      <c r="G15" s="102">
        <v>0.41071434781540828</v>
      </c>
      <c r="I15" s="106">
        <v>6.6959321087948331E-2</v>
      </c>
      <c r="K15" s="102">
        <v>2.75E-2</v>
      </c>
    </row>
    <row r="16" spans="1:13">
      <c r="A16" s="33">
        <v>2</v>
      </c>
      <c r="C16" s="24" t="s">
        <v>63</v>
      </c>
      <c r="E16" s="37">
        <v>42727.821499999998</v>
      </c>
      <c r="G16" s="102">
        <v>3.9005895294925395E-2</v>
      </c>
      <c r="I16" s="106">
        <v>2.3220060000000001E-2</v>
      </c>
      <c r="K16" s="102">
        <v>8.9999999999999998E-4</v>
      </c>
    </row>
    <row r="17" spans="1:13">
      <c r="A17" s="33">
        <v>3</v>
      </c>
      <c r="C17" s="24" t="s">
        <v>64</v>
      </c>
      <c r="E17" s="37">
        <v>0</v>
      </c>
      <c r="G17" s="102">
        <v>0</v>
      </c>
      <c r="I17" s="106">
        <v>0</v>
      </c>
      <c r="K17" s="102">
        <v>0</v>
      </c>
    </row>
    <row r="18" spans="1:13">
      <c r="A18" s="33">
        <v>4</v>
      </c>
      <c r="C18" s="24" t="s">
        <v>65</v>
      </c>
      <c r="E18" s="37">
        <v>478454.49249999999</v>
      </c>
      <c r="G18" s="102">
        <v>0.43677737789280147</v>
      </c>
      <c r="I18" s="106">
        <v>0.10397708544753399</v>
      </c>
      <c r="K18" s="102">
        <v>4.5400000000000003E-2</v>
      </c>
    </row>
    <row r="19" spans="1:13">
      <c r="A19" s="33">
        <v>5</v>
      </c>
      <c r="C19" s="24" t="s">
        <v>66</v>
      </c>
      <c r="E19" s="37">
        <v>0</v>
      </c>
      <c r="G19" s="102">
        <v>0</v>
      </c>
      <c r="I19" s="106">
        <v>0.02</v>
      </c>
      <c r="K19" s="102">
        <v>0</v>
      </c>
    </row>
    <row r="20" spans="1:13">
      <c r="A20" s="33">
        <v>6</v>
      </c>
      <c r="C20" s="24" t="s">
        <v>67</v>
      </c>
      <c r="E20" s="37">
        <v>0</v>
      </c>
      <c r="G20" s="102">
        <v>0</v>
      </c>
      <c r="I20" s="106">
        <v>0</v>
      </c>
      <c r="K20" s="102">
        <v>0</v>
      </c>
    </row>
    <row r="21" spans="1:13">
      <c r="A21" s="33">
        <v>7</v>
      </c>
      <c r="C21" s="24" t="s">
        <v>68</v>
      </c>
      <c r="E21" s="37">
        <v>0</v>
      </c>
      <c r="G21" s="102">
        <v>0</v>
      </c>
      <c r="I21" s="106">
        <v>0</v>
      </c>
      <c r="K21" s="102">
        <v>0</v>
      </c>
    </row>
    <row r="22" spans="1:13">
      <c r="A22" s="33">
        <v>8</v>
      </c>
      <c r="C22" s="24" t="s">
        <v>69</v>
      </c>
      <c r="E22" s="38">
        <v>124332.7285</v>
      </c>
      <c r="G22" s="102">
        <v>0.11350237899686476</v>
      </c>
      <c r="I22" s="106">
        <v>0</v>
      </c>
      <c r="K22" s="102">
        <v>0</v>
      </c>
    </row>
    <row r="23" spans="1:13">
      <c r="A23" s="33">
        <v>9</v>
      </c>
      <c r="C23" s="24" t="s">
        <v>70</v>
      </c>
      <c r="E23" s="37">
        <v>0</v>
      </c>
      <c r="G23" s="102">
        <v>0</v>
      </c>
      <c r="I23" s="106">
        <v>0</v>
      </c>
      <c r="K23" s="102">
        <v>0</v>
      </c>
    </row>
    <row r="24" spans="1:13">
      <c r="A24" s="33">
        <v>10</v>
      </c>
      <c r="E24" s="39"/>
      <c r="G24" s="107"/>
      <c r="I24" s="108"/>
      <c r="K24" s="107"/>
    </row>
    <row r="25" spans="1:13" ht="15.75" thickBot="1">
      <c r="A25" s="33">
        <v>11</v>
      </c>
      <c r="C25" s="24" t="s">
        <v>71</v>
      </c>
      <c r="E25" s="42">
        <v>1095419.5815000001</v>
      </c>
      <c r="G25" s="104">
        <v>0.99999999999999989</v>
      </c>
      <c r="I25" s="102"/>
      <c r="K25" s="104">
        <v>7.3800000000000004E-2</v>
      </c>
    </row>
    <row r="26" spans="1:13" ht="15.75" thickTop="1">
      <c r="A26" s="33">
        <v>12</v>
      </c>
    </row>
    <row r="27" spans="1:13">
      <c r="A27" s="33">
        <v>13</v>
      </c>
      <c r="C27" s="44" t="s">
        <v>72</v>
      </c>
      <c r="D27" s="45"/>
      <c r="E27" s="45"/>
      <c r="F27" s="45"/>
      <c r="G27" s="45"/>
      <c r="H27" s="45"/>
      <c r="I27" s="45"/>
      <c r="J27" s="45"/>
    </row>
    <row r="28" spans="1:13" s="47" customFormat="1">
      <c r="A28" s="33">
        <v>14</v>
      </c>
      <c r="B28" s="45"/>
      <c r="C28" s="46" t="s">
        <v>73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s="47" customFormat="1">
      <c r="A29" s="33">
        <v>15</v>
      </c>
      <c r="B29" s="24"/>
      <c r="C29" s="48"/>
      <c r="D29" s="44"/>
      <c r="E29" s="44"/>
      <c r="F29" s="44"/>
      <c r="G29" s="44"/>
      <c r="H29" s="44"/>
      <c r="I29" s="44"/>
      <c r="J29" s="44"/>
      <c r="K29" s="44"/>
      <c r="L29" s="45"/>
      <c r="M29" s="45"/>
    </row>
    <row r="30" spans="1:13" s="47" customFormat="1">
      <c r="A30" s="33">
        <v>16</v>
      </c>
      <c r="B30" s="44"/>
      <c r="C30" s="49" t="s">
        <v>74</v>
      </c>
      <c r="D30" s="44"/>
      <c r="E30" s="44"/>
      <c r="F30" s="44"/>
      <c r="G30" s="44"/>
      <c r="H30" s="44"/>
      <c r="I30" s="44"/>
      <c r="J30" s="44"/>
      <c r="K30" s="44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D6" zoomScaleNormal="100" workbookViewId="0"/>
  </sheetViews>
  <sheetFormatPr defaultColWidth="9.140625" defaultRowHeight="15"/>
  <cols>
    <col min="1" max="1" width="6" style="24" customWidth="1"/>
    <col min="2" max="2" width="2.7109375" style="24" customWidth="1"/>
    <col min="3" max="3" width="35.7109375" style="24" customWidth="1"/>
    <col min="4" max="4" width="2.7109375" style="24" customWidth="1"/>
    <col min="5" max="5" width="12.85546875" style="24" customWidth="1"/>
    <col min="6" max="6" width="2.7109375" style="24" customWidth="1"/>
    <col min="7" max="7" width="12.85546875" style="24" customWidth="1"/>
    <col min="8" max="8" width="2.7109375" style="24" customWidth="1"/>
    <col min="9" max="10" width="12.85546875" style="24" customWidth="1"/>
    <col min="11" max="11" width="14.7109375" style="24" customWidth="1"/>
    <col min="12" max="12" width="13" style="24" customWidth="1"/>
    <col min="13" max="13" width="2.7109375" style="24" customWidth="1"/>
    <col min="14" max="14" width="10.85546875" style="24" bestFit="1" customWidth="1"/>
    <col min="15" max="15" width="2.7109375" style="24" customWidth="1"/>
    <col min="16" max="16" width="15.28515625" style="24" bestFit="1" customWidth="1"/>
    <col min="17" max="17" width="13.140625" style="24" customWidth="1"/>
    <col min="18" max="18" width="9.140625" style="25"/>
    <col min="19" max="19" width="10.7109375" style="25" bestFit="1" customWidth="1"/>
    <col min="20" max="16384" width="9.140625" style="25"/>
  </cols>
  <sheetData>
    <row r="1" spans="1:17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 t="s">
        <v>0</v>
      </c>
      <c r="M1" s="23"/>
      <c r="N1" s="23"/>
      <c r="O1" s="23"/>
      <c r="P1" s="23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>
      <c r="A3" s="1" t="s">
        <v>135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>
      <c r="A4" s="1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78</v>
      </c>
      <c r="M4" s="23"/>
      <c r="N4" s="23"/>
      <c r="O4" s="23"/>
      <c r="P4" s="23"/>
    </row>
    <row r="5" spans="1:17">
      <c r="A5" s="1" t="s">
        <v>114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 t="s">
        <v>41</v>
      </c>
      <c r="M5" s="23"/>
      <c r="N5" s="23"/>
      <c r="O5" s="23"/>
      <c r="P5" s="23"/>
    </row>
    <row r="6" spans="1:17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1" t="s">
        <v>115</v>
      </c>
      <c r="M7" s="23"/>
      <c r="N7" s="23"/>
      <c r="O7" s="23"/>
      <c r="P7" s="23"/>
    </row>
    <row r="8" spans="1:17">
      <c r="A8" s="325" t="s">
        <v>80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</row>
    <row r="9" spans="1:17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</row>
    <row r="10" spans="1:17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s="58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-7</v>
      </c>
      <c r="M11" s="56"/>
      <c r="N11" s="56">
        <v>-8</v>
      </c>
      <c r="O11" s="56"/>
      <c r="P11" s="56">
        <v>-9</v>
      </c>
      <c r="Q11" s="57"/>
    </row>
    <row r="12" spans="1:17">
      <c r="A12" s="23"/>
      <c r="B12" s="23"/>
      <c r="C12" s="23"/>
      <c r="D12" s="23"/>
      <c r="E12" s="23"/>
      <c r="F12" s="23"/>
      <c r="G12" s="23"/>
      <c r="H12" s="23"/>
      <c r="I12" s="59" t="s">
        <v>81</v>
      </c>
      <c r="J12" s="59"/>
      <c r="K12" s="59" t="s">
        <v>82</v>
      </c>
      <c r="L12" s="324" t="s">
        <v>83</v>
      </c>
      <c r="M12" s="324"/>
      <c r="N12" s="324"/>
      <c r="O12" s="23"/>
      <c r="P12" s="59" t="s">
        <v>54</v>
      </c>
    </row>
    <row r="13" spans="1:17">
      <c r="A13" s="59" t="s">
        <v>13</v>
      </c>
      <c r="B13" s="59"/>
      <c r="C13" s="59"/>
      <c r="D13" s="59"/>
      <c r="E13" s="59" t="s">
        <v>84</v>
      </c>
      <c r="F13" s="59"/>
      <c r="G13" s="59" t="s">
        <v>84</v>
      </c>
      <c r="H13" s="59"/>
      <c r="I13" s="59" t="s">
        <v>85</v>
      </c>
      <c r="J13" s="59" t="s">
        <v>109</v>
      </c>
      <c r="K13" s="59" t="s">
        <v>87</v>
      </c>
      <c r="L13" s="60"/>
      <c r="M13" s="60"/>
      <c r="N13" s="61" t="s">
        <v>88</v>
      </c>
      <c r="O13" s="23"/>
      <c r="P13" s="59" t="s">
        <v>55</v>
      </c>
    </row>
    <row r="14" spans="1:17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2"/>
      <c r="I14" s="62" t="s">
        <v>89</v>
      </c>
      <c r="J14" s="62" t="s">
        <v>46</v>
      </c>
      <c r="K14" s="62" t="s">
        <v>89</v>
      </c>
      <c r="L14" s="62" t="s">
        <v>88</v>
      </c>
      <c r="M14" s="97"/>
      <c r="N14" s="62" t="s">
        <v>90</v>
      </c>
      <c r="O14" s="97"/>
      <c r="P14" s="62" t="s">
        <v>91</v>
      </c>
    </row>
    <row r="15" spans="1:17">
      <c r="A15" s="33">
        <v>1</v>
      </c>
      <c r="C15" s="24" t="s">
        <v>62</v>
      </c>
      <c r="E15" s="38">
        <v>180000000</v>
      </c>
      <c r="F15" s="45"/>
      <c r="G15" s="38">
        <v>180000000</v>
      </c>
      <c r="H15" s="45"/>
      <c r="I15" s="38">
        <v>180000000</v>
      </c>
      <c r="J15" s="37"/>
      <c r="K15" s="66">
        <v>180000000</v>
      </c>
      <c r="L15" s="66">
        <v>-179550096.461</v>
      </c>
      <c r="N15" s="102">
        <v>0.46329999999999999</v>
      </c>
      <c r="P15" s="67">
        <v>449904.53899999999</v>
      </c>
    </row>
    <row r="16" spans="1:17">
      <c r="A16" s="33">
        <v>2</v>
      </c>
      <c r="C16" s="24" t="s">
        <v>63</v>
      </c>
      <c r="E16" s="38">
        <v>2300000</v>
      </c>
      <c r="F16" s="38"/>
      <c r="G16" s="38">
        <v>17000000</v>
      </c>
      <c r="H16" s="38"/>
      <c r="I16" s="38">
        <v>17100000</v>
      </c>
      <c r="J16" s="38"/>
      <c r="K16" s="66">
        <v>17100000</v>
      </c>
      <c r="L16" s="66">
        <v>-17057272.1785</v>
      </c>
      <c r="N16" s="102">
        <v>4.3999999999999997E-2</v>
      </c>
      <c r="P16" s="67">
        <v>42727.821499999998</v>
      </c>
    </row>
    <row r="17" spans="1:20">
      <c r="A17" s="33">
        <v>3</v>
      </c>
      <c r="C17" s="24" t="s">
        <v>64</v>
      </c>
      <c r="E17" s="38"/>
      <c r="F17" s="38"/>
      <c r="G17" s="38">
        <v>0</v>
      </c>
      <c r="H17" s="38"/>
      <c r="I17" s="38">
        <v>0</v>
      </c>
      <c r="J17" s="38"/>
      <c r="K17" s="66">
        <v>0</v>
      </c>
      <c r="L17" s="66">
        <v>0</v>
      </c>
      <c r="N17" s="102">
        <v>0</v>
      </c>
      <c r="P17" s="67">
        <v>0</v>
      </c>
    </row>
    <row r="18" spans="1:20">
      <c r="A18" s="33">
        <v>4</v>
      </c>
      <c r="C18" s="24" t="s">
        <v>65</v>
      </c>
      <c r="E18" s="38">
        <v>187444000</v>
      </c>
      <c r="F18" s="38"/>
      <c r="G18" s="38">
        <v>201944049</v>
      </c>
      <c r="H18" s="38"/>
      <c r="I18" s="38">
        <v>191433000</v>
      </c>
      <c r="J18" s="38"/>
      <c r="K18" s="66">
        <v>191433000</v>
      </c>
      <c r="L18" s="66">
        <v>-190954545.50749999</v>
      </c>
      <c r="N18" s="102">
        <v>0.49270000000000003</v>
      </c>
      <c r="P18" s="67">
        <v>478454.49249999999</v>
      </c>
    </row>
    <row r="19" spans="1:20">
      <c r="A19" s="33">
        <v>5</v>
      </c>
      <c r="C19" s="45" t="s">
        <v>92</v>
      </c>
      <c r="E19" s="38">
        <v>0</v>
      </c>
      <c r="F19" s="38"/>
      <c r="G19" s="38">
        <v>0</v>
      </c>
      <c r="H19" s="38"/>
      <c r="I19" s="38">
        <v>0</v>
      </c>
      <c r="J19" s="37"/>
      <c r="K19" s="66">
        <v>0</v>
      </c>
      <c r="L19" s="66">
        <v>0</v>
      </c>
      <c r="N19" s="103" t="s">
        <v>93</v>
      </c>
      <c r="P19" s="67">
        <v>0</v>
      </c>
    </row>
    <row r="20" spans="1:20">
      <c r="A20" s="33">
        <v>6</v>
      </c>
      <c r="C20" s="45" t="s">
        <v>94</v>
      </c>
      <c r="E20" s="37">
        <v>0</v>
      </c>
      <c r="F20" s="37"/>
      <c r="G20" s="37">
        <v>0</v>
      </c>
      <c r="H20" s="37"/>
      <c r="I20" s="37">
        <v>0</v>
      </c>
      <c r="J20" s="37"/>
      <c r="K20" s="66">
        <v>0</v>
      </c>
      <c r="L20" s="66">
        <v>0</v>
      </c>
      <c r="N20" s="103" t="s">
        <v>93</v>
      </c>
      <c r="P20" s="67">
        <v>0</v>
      </c>
    </row>
    <row r="21" spans="1:20">
      <c r="A21" s="33">
        <v>7</v>
      </c>
      <c r="C21" s="45" t="s">
        <v>68</v>
      </c>
      <c r="E21" s="37">
        <v>0</v>
      </c>
      <c r="F21" s="37"/>
      <c r="G21" s="37">
        <v>0</v>
      </c>
      <c r="H21" s="37"/>
      <c r="I21" s="37">
        <v>0</v>
      </c>
      <c r="J21" s="37"/>
      <c r="K21" s="66">
        <v>0</v>
      </c>
      <c r="L21" s="66">
        <v>0</v>
      </c>
      <c r="N21" s="103" t="s">
        <v>93</v>
      </c>
      <c r="P21" s="67">
        <v>0</v>
      </c>
    </row>
    <row r="22" spans="1:20">
      <c r="A22" s="33">
        <v>8</v>
      </c>
      <c r="C22" s="24" t="s">
        <v>118</v>
      </c>
      <c r="E22" s="38">
        <v>124270.74000000002</v>
      </c>
      <c r="F22" s="37"/>
      <c r="G22" s="38">
        <v>295293.93000000005</v>
      </c>
      <c r="H22" s="37"/>
      <c r="I22" s="38">
        <v>123918.72846153847</v>
      </c>
      <c r="J22" s="38">
        <v>414</v>
      </c>
      <c r="K22" s="66">
        <v>124332.72846153847</v>
      </c>
      <c r="L22" s="110">
        <v>0</v>
      </c>
      <c r="N22" s="103" t="s">
        <v>93</v>
      </c>
      <c r="P22" s="67">
        <v>124332.7285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/>
      <c r="J23" s="37"/>
      <c r="K23" s="37"/>
      <c r="L23" s="66"/>
      <c r="N23" s="102"/>
      <c r="P23" s="67"/>
    </row>
    <row r="24" spans="1:20">
      <c r="A24" s="33">
        <v>10</v>
      </c>
      <c r="E24" s="69"/>
      <c r="F24" s="37"/>
      <c r="G24" s="69"/>
      <c r="H24" s="37"/>
      <c r="I24" s="69"/>
      <c r="J24" s="69"/>
      <c r="K24" s="69"/>
      <c r="L24" s="71"/>
      <c r="N24" s="72"/>
      <c r="P24" s="73"/>
    </row>
    <row r="25" spans="1:20" ht="15.75" thickBot="1">
      <c r="A25" s="33">
        <v>11</v>
      </c>
      <c r="C25" s="24" t="s">
        <v>71</v>
      </c>
      <c r="E25" s="74">
        <v>369868270.74000001</v>
      </c>
      <c r="F25" s="37"/>
      <c r="G25" s="74">
        <v>399239342.93000001</v>
      </c>
      <c r="H25" s="37"/>
      <c r="I25" s="74">
        <v>388656918.72846156</v>
      </c>
      <c r="J25" s="74">
        <v>414</v>
      </c>
      <c r="K25" s="74">
        <v>388657332.72846156</v>
      </c>
      <c r="L25" s="74">
        <v>-387561914.14699996</v>
      </c>
      <c r="N25" s="104">
        <v>1</v>
      </c>
      <c r="P25" s="74">
        <v>1095419.5814814814</v>
      </c>
      <c r="Q25" s="75"/>
      <c r="S25" s="76"/>
      <c r="T25" s="77"/>
    </row>
    <row r="26" spans="1:20" ht="15.75" thickTop="1">
      <c r="A26" s="33">
        <v>12</v>
      </c>
      <c r="S26" s="78"/>
    </row>
    <row r="27" spans="1:20">
      <c r="A27" s="33">
        <v>13</v>
      </c>
      <c r="C27" s="79" t="s">
        <v>120</v>
      </c>
      <c r="P27" s="76"/>
    </row>
    <row r="28" spans="1:20">
      <c r="A28" s="33">
        <v>14</v>
      </c>
      <c r="C28" s="44" t="s">
        <v>96</v>
      </c>
    </row>
    <row r="29" spans="1:20">
      <c r="A29" s="44"/>
    </row>
    <row r="30" spans="1:20">
      <c r="A30" s="53" t="s">
        <v>97</v>
      </c>
    </row>
    <row r="31" spans="1:20">
      <c r="A31" s="53" t="s">
        <v>98</v>
      </c>
    </row>
    <row r="32" spans="1:20">
      <c r="A32" s="53"/>
    </row>
    <row r="33" spans="1:16">
      <c r="A33" s="54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</sheetData>
  <mergeCells count="2">
    <mergeCell ref="A8:P9"/>
    <mergeCell ref="L12:N1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8" zoomScaleNormal="100" workbookViewId="0"/>
  </sheetViews>
  <sheetFormatPr defaultColWidth="9.140625" defaultRowHeight="12"/>
  <cols>
    <col min="1" max="1" width="7.85546875" style="157" customWidth="1"/>
    <col min="2" max="2" width="2.42578125" style="157" customWidth="1"/>
    <col min="3" max="3" width="28.28515625" style="157" customWidth="1"/>
    <col min="4" max="4" width="2.7109375" style="157" customWidth="1"/>
    <col min="5" max="5" width="19.28515625" style="157" customWidth="1"/>
    <col min="6" max="6" width="2.7109375" style="157" customWidth="1"/>
    <col min="7" max="7" width="10.7109375" style="157" customWidth="1"/>
    <col min="8" max="8" width="2.7109375" style="157" customWidth="1"/>
    <col min="9" max="9" width="11.7109375" style="157" customWidth="1"/>
    <col min="10" max="10" width="2.7109375" style="157" customWidth="1"/>
    <col min="11" max="11" width="14" style="157" bestFit="1" customWidth="1"/>
    <col min="12" max="16384" width="9.140625" style="157"/>
  </cols>
  <sheetData>
    <row r="1" spans="1:11" s="146" customFormat="1">
      <c r="A1" s="146" t="s">
        <v>47</v>
      </c>
      <c r="K1" s="151" t="s">
        <v>0</v>
      </c>
    </row>
    <row r="2" spans="1:11" s="146" customFormat="1">
      <c r="A2" s="146" t="s">
        <v>139</v>
      </c>
      <c r="K2" s="151"/>
    </row>
    <row r="3" spans="1:11" s="146" customFormat="1">
      <c r="A3" s="112" t="s">
        <v>173</v>
      </c>
      <c r="K3" s="151" t="s">
        <v>49</v>
      </c>
    </row>
    <row r="4" spans="1:11" s="146" customFormat="1">
      <c r="A4" s="112" t="s">
        <v>105</v>
      </c>
      <c r="K4" s="151" t="s">
        <v>41</v>
      </c>
    </row>
    <row r="5" spans="1:11" s="146" customFormat="1">
      <c r="A5" s="112" t="s">
        <v>114</v>
      </c>
      <c r="K5" s="151"/>
    </row>
    <row r="6" spans="1:11" s="146" customFormat="1">
      <c r="A6" s="146" t="s">
        <v>51</v>
      </c>
      <c r="K6" s="152" t="s">
        <v>100</v>
      </c>
    </row>
    <row r="7" spans="1:11" s="146" customFormat="1">
      <c r="A7" s="146" t="s">
        <v>52</v>
      </c>
    </row>
    <row r="8" spans="1:11" s="146" customFormat="1">
      <c r="A8" s="146" t="s">
        <v>140</v>
      </c>
    </row>
    <row r="9" spans="1:11" s="146" customFormat="1">
      <c r="A9" s="146" t="s">
        <v>141</v>
      </c>
    </row>
    <row r="10" spans="1:11" s="146" customForma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</row>
    <row r="11" spans="1:11" s="146" customFormat="1">
      <c r="A11" s="154"/>
      <c r="B11" s="154"/>
      <c r="C11" s="155">
        <v>-1</v>
      </c>
      <c r="D11" s="155"/>
      <c r="E11" s="155">
        <v>-2</v>
      </c>
      <c r="F11" s="155"/>
      <c r="G11" s="155">
        <v>-3</v>
      </c>
      <c r="H11" s="155"/>
      <c r="I11" s="155">
        <v>-4</v>
      </c>
      <c r="J11" s="154"/>
      <c r="K11" s="155">
        <v>-5</v>
      </c>
    </row>
    <row r="12" spans="1:11" s="146" customFormat="1">
      <c r="E12" s="156" t="s">
        <v>54</v>
      </c>
    </row>
    <row r="13" spans="1:11" s="146" customFormat="1">
      <c r="E13" s="156" t="s">
        <v>55</v>
      </c>
    </row>
    <row r="14" spans="1:11" s="146" customFormat="1">
      <c r="A14" s="156" t="s">
        <v>56</v>
      </c>
      <c r="C14" s="156" t="s">
        <v>57</v>
      </c>
      <c r="E14" s="156" t="s">
        <v>91</v>
      </c>
      <c r="G14" s="156" t="s">
        <v>59</v>
      </c>
      <c r="I14" s="156" t="s">
        <v>60</v>
      </c>
      <c r="K14" s="156" t="s">
        <v>61</v>
      </c>
    </row>
    <row r="15" spans="1:11">
      <c r="A15" s="158">
        <v>1</v>
      </c>
      <c r="C15" s="157" t="s">
        <v>62</v>
      </c>
      <c r="E15" s="159">
        <v>319565.73309517629</v>
      </c>
      <c r="G15" s="160">
        <v>0.41126353998074661</v>
      </c>
      <c r="I15" s="161">
        <v>6.7000000000000004E-2</v>
      </c>
      <c r="J15" s="162"/>
      <c r="K15" s="160">
        <v>2.76E-2</v>
      </c>
    </row>
    <row r="16" spans="1:11">
      <c r="A16" s="158">
        <v>2</v>
      </c>
      <c r="C16" s="157" t="s">
        <v>63</v>
      </c>
      <c r="E16" s="159">
        <v>30349.432886224386</v>
      </c>
      <c r="G16" s="160">
        <v>3.9058052577493743E-2</v>
      </c>
      <c r="I16" s="161">
        <v>2.3220058479532162E-2</v>
      </c>
      <c r="J16" s="162"/>
      <c r="K16" s="160">
        <v>8.9999999999999998E-4</v>
      </c>
    </row>
    <row r="17" spans="1:12">
      <c r="A17" s="158">
        <v>3</v>
      </c>
      <c r="C17" s="157" t="s">
        <v>64</v>
      </c>
      <c r="E17" s="159"/>
      <c r="G17" s="160"/>
      <c r="I17" s="161"/>
      <c r="J17" s="162"/>
      <c r="K17" s="160"/>
    </row>
    <row r="18" spans="1:12">
      <c r="A18" s="158">
        <v>4</v>
      </c>
      <c r="C18" s="157" t="s">
        <v>65</v>
      </c>
      <c r="E18" s="159">
        <v>339844.6723418808</v>
      </c>
      <c r="G18" s="160">
        <v>0.43736142056661748</v>
      </c>
      <c r="I18" s="161">
        <v>0.104</v>
      </c>
      <c r="J18" s="162"/>
      <c r="K18" s="160">
        <v>4.5499999999999999E-2</v>
      </c>
      <c r="L18" s="113" t="s">
        <v>142</v>
      </c>
    </row>
    <row r="19" spans="1:12">
      <c r="A19" s="158">
        <v>5</v>
      </c>
      <c r="C19" s="157" t="s">
        <v>66</v>
      </c>
      <c r="E19" s="159">
        <v>3411</v>
      </c>
      <c r="G19" s="160">
        <v>4.3897695828874267E-3</v>
      </c>
      <c r="I19" s="161">
        <v>0.02</v>
      </c>
      <c r="J19" s="162"/>
      <c r="K19" s="160">
        <v>1E-4</v>
      </c>
    </row>
    <row r="20" spans="1:12">
      <c r="A20" s="158">
        <v>6</v>
      </c>
      <c r="C20" s="157" t="s">
        <v>67</v>
      </c>
      <c r="E20" s="159">
        <v>5208.4146999999994</v>
      </c>
      <c r="G20" s="160">
        <v>6.7029435429855578E-3</v>
      </c>
      <c r="I20" s="161">
        <v>0</v>
      </c>
      <c r="J20" s="162"/>
      <c r="K20" s="160">
        <v>0</v>
      </c>
    </row>
    <row r="21" spans="1:12">
      <c r="A21" s="158">
        <v>7</v>
      </c>
      <c r="C21" s="157" t="s">
        <v>68</v>
      </c>
      <c r="E21" s="159"/>
      <c r="G21" s="160"/>
      <c r="I21" s="161"/>
      <c r="J21" s="162"/>
      <c r="K21" s="160"/>
    </row>
    <row r="22" spans="1:12">
      <c r="A22" s="158">
        <v>8</v>
      </c>
      <c r="C22" s="157" t="s">
        <v>69</v>
      </c>
      <c r="E22" s="159">
        <v>78654.697299999985</v>
      </c>
      <c r="G22" s="160">
        <v>0.10122427374926934</v>
      </c>
      <c r="I22" s="161">
        <v>0</v>
      </c>
      <c r="J22" s="162"/>
      <c r="K22" s="160">
        <v>0</v>
      </c>
    </row>
    <row r="23" spans="1:12">
      <c r="A23" s="158">
        <v>9</v>
      </c>
      <c r="C23" s="157" t="s">
        <v>70</v>
      </c>
      <c r="E23" s="159"/>
      <c r="G23" s="160"/>
      <c r="I23" s="161"/>
      <c r="J23" s="162"/>
      <c r="K23" s="160"/>
    </row>
    <row r="24" spans="1:12">
      <c r="A24" s="158">
        <v>10</v>
      </c>
      <c r="E24" s="163"/>
      <c r="G24" s="164"/>
      <c r="I24" s="165"/>
      <c r="J24" s="162"/>
      <c r="K24" s="164"/>
    </row>
    <row r="25" spans="1:12" ht="12.75" thickBot="1">
      <c r="A25" s="158">
        <v>11</v>
      </c>
      <c r="C25" s="157" t="s">
        <v>71</v>
      </c>
      <c r="E25" s="166">
        <v>777033.95032328134</v>
      </c>
      <c r="G25" s="167">
        <v>1</v>
      </c>
      <c r="I25" s="168"/>
      <c r="J25" s="162"/>
      <c r="K25" s="167">
        <v>7.4099999999999999E-2</v>
      </c>
    </row>
    <row r="26" spans="1:12" ht="12.75" thickTop="1">
      <c r="A26" s="158">
        <v>12</v>
      </c>
    </row>
    <row r="27" spans="1:12">
      <c r="A27" s="158">
        <v>13</v>
      </c>
      <c r="B27" s="157" t="s">
        <v>143</v>
      </c>
      <c r="D27" s="169"/>
      <c r="E27" s="169"/>
      <c r="F27" s="169"/>
      <c r="G27" s="169"/>
      <c r="H27" s="169"/>
      <c r="I27" s="169"/>
      <c r="J27" s="169"/>
      <c r="K27" s="169"/>
    </row>
    <row r="28" spans="1:12" s="169" customFormat="1">
      <c r="A28" s="158">
        <v>14</v>
      </c>
      <c r="B28" s="170" t="s">
        <v>144</v>
      </c>
      <c r="C28" s="100" t="s">
        <v>145</v>
      </c>
      <c r="D28" s="171"/>
      <c r="E28" s="171"/>
      <c r="F28" s="171"/>
      <c r="G28" s="171"/>
      <c r="H28" s="171"/>
      <c r="I28" s="171"/>
      <c r="J28" s="171"/>
      <c r="K28" s="171"/>
    </row>
    <row r="29" spans="1:12" s="169" customFormat="1">
      <c r="A29" s="158">
        <v>15</v>
      </c>
      <c r="B29" s="172"/>
      <c r="C29" s="171"/>
      <c r="D29" s="171"/>
      <c r="E29" s="171"/>
      <c r="F29" s="171"/>
      <c r="G29" s="171"/>
      <c r="H29" s="171"/>
      <c r="I29" s="171"/>
      <c r="J29" s="171"/>
      <c r="K29" s="171"/>
    </row>
    <row r="30" spans="1:12" s="169" customFormat="1">
      <c r="A30" s="158">
        <v>16</v>
      </c>
      <c r="B30" s="173" t="s">
        <v>146</v>
      </c>
      <c r="C30" s="328" t="s">
        <v>147</v>
      </c>
      <c r="D30" s="328"/>
      <c r="E30" s="328"/>
      <c r="F30" s="328"/>
      <c r="G30" s="328"/>
      <c r="H30" s="328"/>
      <c r="I30" s="328"/>
      <c r="J30" s="328"/>
      <c r="K30" s="328"/>
    </row>
    <row r="31" spans="1:12" s="169" customFormat="1">
      <c r="A31" s="158">
        <v>17</v>
      </c>
      <c r="C31" s="328"/>
      <c r="D31" s="328"/>
      <c r="E31" s="328"/>
      <c r="F31" s="328"/>
      <c r="G31" s="328"/>
      <c r="H31" s="328"/>
      <c r="I31" s="328"/>
      <c r="J31" s="328"/>
      <c r="K31" s="328"/>
    </row>
    <row r="32" spans="1:12" s="169" customFormat="1">
      <c r="A32" s="158"/>
      <c r="C32" s="174"/>
      <c r="D32" s="174"/>
      <c r="E32" s="174"/>
      <c r="F32" s="174"/>
      <c r="G32" s="174"/>
      <c r="H32" s="174"/>
      <c r="I32" s="174"/>
      <c r="J32" s="174"/>
      <c r="K32" s="174"/>
    </row>
    <row r="33" spans="1:11">
      <c r="A33" s="158"/>
      <c r="B33" s="174"/>
      <c r="C33" s="171"/>
      <c r="D33" s="171"/>
      <c r="E33" s="171"/>
      <c r="F33" s="171"/>
      <c r="G33" s="171"/>
      <c r="H33" s="171"/>
      <c r="I33" s="171"/>
      <c r="J33" s="171"/>
      <c r="K33" s="171"/>
    </row>
    <row r="34" spans="1:11">
      <c r="A34" s="158"/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35" spans="1:11">
      <c r="A35" s="158"/>
      <c r="B35" s="171"/>
      <c r="C35" s="171"/>
      <c r="D35" s="171"/>
      <c r="E35" s="171"/>
      <c r="F35" s="171"/>
      <c r="G35" s="171"/>
      <c r="H35" s="171"/>
      <c r="I35" s="171"/>
      <c r="J35" s="171"/>
      <c r="K35" s="171"/>
    </row>
    <row r="36" spans="1:11">
      <c r="A36" s="158"/>
      <c r="B36" s="175"/>
      <c r="C36" s="175"/>
      <c r="D36" s="175"/>
      <c r="E36" s="175"/>
      <c r="F36" s="175"/>
      <c r="G36" s="175"/>
      <c r="H36" s="175"/>
      <c r="I36" s="175"/>
      <c r="J36" s="175"/>
      <c r="K36" s="175"/>
    </row>
    <row r="37" spans="1:11">
      <c r="B37" s="169"/>
      <c r="C37" s="169"/>
      <c r="D37" s="169"/>
      <c r="E37" s="169"/>
    </row>
    <row r="38" spans="1:11">
      <c r="B38" s="176"/>
      <c r="C38" s="169"/>
      <c r="D38" s="169"/>
      <c r="E38" s="169"/>
    </row>
    <row r="39" spans="1:11">
      <c r="A39" s="177" t="s">
        <v>75</v>
      </c>
    </row>
    <row r="40" spans="1:11">
      <c r="A40" s="177" t="s">
        <v>76</v>
      </c>
    </row>
  </sheetData>
  <mergeCells count="1">
    <mergeCell ref="C30:K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opLeftCell="A15" zoomScaleNormal="100" workbookViewId="0">
      <selection activeCell="B35" sqref="B35"/>
    </sheetView>
  </sheetViews>
  <sheetFormatPr defaultColWidth="10.85546875" defaultRowHeight="12"/>
  <cols>
    <col min="1" max="1" width="6.42578125" style="20" customWidth="1"/>
    <col min="2" max="2" width="60" style="274" bestFit="1" customWidth="1"/>
    <col min="3" max="3" width="15.7109375" style="20" customWidth="1"/>
    <col min="4" max="4" width="15.7109375" style="270" customWidth="1"/>
    <col min="5" max="16384" width="10.85546875" style="20"/>
  </cols>
  <sheetData>
    <row r="1" spans="1:4">
      <c r="A1" s="21" t="s">
        <v>218</v>
      </c>
      <c r="B1" s="259"/>
      <c r="D1" s="304" t="s">
        <v>0</v>
      </c>
    </row>
    <row r="2" spans="1:4">
      <c r="A2" s="21"/>
      <c r="B2" s="259"/>
      <c r="D2" s="304"/>
    </row>
    <row r="3" spans="1:4">
      <c r="A3" s="21" t="s">
        <v>193</v>
      </c>
      <c r="B3" s="259"/>
      <c r="D3" s="304"/>
    </row>
    <row r="4" spans="1:4">
      <c r="A4" s="21" t="s">
        <v>105</v>
      </c>
      <c r="B4" s="259"/>
      <c r="D4" s="280" t="s">
        <v>196</v>
      </c>
    </row>
    <row r="5" spans="1:4">
      <c r="A5" s="21" t="s">
        <v>42</v>
      </c>
      <c r="B5" s="259"/>
      <c r="D5" s="280" t="s">
        <v>41</v>
      </c>
    </row>
    <row r="6" spans="1:4">
      <c r="A6" s="21" t="s">
        <v>2</v>
      </c>
      <c r="B6" s="259"/>
      <c r="D6" s="303" t="s">
        <v>43</v>
      </c>
    </row>
    <row r="7" spans="1:4">
      <c r="A7" s="101" t="s">
        <v>3</v>
      </c>
      <c r="B7" s="259"/>
      <c r="D7" s="260"/>
    </row>
    <row r="8" spans="1:4">
      <c r="B8" s="20"/>
      <c r="D8" s="260"/>
    </row>
    <row r="9" spans="1:4">
      <c r="A9" s="261" t="s">
        <v>197</v>
      </c>
      <c r="B9" s="145"/>
      <c r="C9" s="145"/>
      <c r="D9" s="145"/>
    </row>
    <row r="10" spans="1:4">
      <c r="A10" s="261"/>
      <c r="B10" s="145"/>
      <c r="C10" s="145"/>
      <c r="D10" s="145"/>
    </row>
    <row r="11" spans="1:4">
      <c r="A11" s="262" t="s">
        <v>13</v>
      </c>
      <c r="B11" s="263"/>
      <c r="C11" s="264"/>
      <c r="D11" s="265"/>
    </row>
    <row r="12" spans="1:4">
      <c r="A12" s="266" t="s">
        <v>17</v>
      </c>
      <c r="B12" s="267" t="s">
        <v>18</v>
      </c>
      <c r="C12" s="268" t="s">
        <v>136</v>
      </c>
      <c r="D12" s="268" t="s">
        <v>137</v>
      </c>
    </row>
    <row r="13" spans="1:4">
      <c r="A13" s="269">
        <v>1</v>
      </c>
      <c r="B13" s="279" t="s">
        <v>198</v>
      </c>
      <c r="C13" s="292">
        <v>-6144379.1124999542</v>
      </c>
      <c r="D13" s="293">
        <v>17233090.075044449</v>
      </c>
    </row>
    <row r="14" spans="1:4">
      <c r="A14" s="269">
        <v>2</v>
      </c>
      <c r="B14" s="294"/>
      <c r="C14" s="287"/>
      <c r="D14" s="287"/>
    </row>
    <row r="15" spans="1:4">
      <c r="A15" s="269">
        <v>3</v>
      </c>
      <c r="B15" s="279" t="s">
        <v>205</v>
      </c>
      <c r="C15" s="292">
        <v>0</v>
      </c>
      <c r="D15" s="293">
        <v>9993</v>
      </c>
    </row>
    <row r="16" spans="1:4">
      <c r="A16" s="269">
        <v>4</v>
      </c>
      <c r="C16" s="292"/>
      <c r="D16" s="293"/>
    </row>
    <row r="17" spans="1:4">
      <c r="A17" s="269">
        <v>5</v>
      </c>
      <c r="B17" s="279" t="s">
        <v>199</v>
      </c>
      <c r="C17" s="292">
        <v>0</v>
      </c>
      <c r="D17" s="293">
        <v>-1239487.2307692308</v>
      </c>
    </row>
    <row r="18" spans="1:4">
      <c r="A18" s="269">
        <v>6</v>
      </c>
      <c r="B18" s="272"/>
      <c r="C18" s="292"/>
      <c r="D18" s="292"/>
    </row>
    <row r="19" spans="1:4">
      <c r="A19" s="269">
        <v>7</v>
      </c>
      <c r="B19" s="279" t="s">
        <v>200</v>
      </c>
      <c r="C19" s="292">
        <v>-889558.59846153809</v>
      </c>
      <c r="D19" s="293">
        <v>-2913935.5023076916</v>
      </c>
    </row>
    <row r="20" spans="1:4">
      <c r="A20" s="269">
        <v>8</v>
      </c>
      <c r="B20" s="273"/>
      <c r="C20" s="292"/>
      <c r="D20" s="292"/>
    </row>
    <row r="21" spans="1:4">
      <c r="A21" s="269">
        <v>9</v>
      </c>
      <c r="B21" s="279" t="s">
        <v>201</v>
      </c>
      <c r="C21" s="292">
        <v>16846967.950689841</v>
      </c>
      <c r="D21" s="293">
        <v>4385943.2224730086</v>
      </c>
    </row>
    <row r="22" spans="1:4">
      <c r="A22" s="269">
        <v>10</v>
      </c>
      <c r="B22" s="275"/>
      <c r="C22" s="292"/>
      <c r="D22" s="293"/>
    </row>
    <row r="23" spans="1:4">
      <c r="A23" s="269">
        <v>11</v>
      </c>
      <c r="B23" s="279" t="s">
        <v>202</v>
      </c>
      <c r="C23" s="292">
        <v>1021413.6204150761</v>
      </c>
      <c r="D23" s="293">
        <v>99921.969584923936</v>
      </c>
    </row>
    <row r="24" spans="1:4">
      <c r="A24" s="269">
        <v>12</v>
      </c>
      <c r="B24" s="279"/>
      <c r="C24" s="292"/>
      <c r="D24" s="293"/>
    </row>
    <row r="25" spans="1:4">
      <c r="A25" s="269">
        <v>13</v>
      </c>
      <c r="B25" s="279" t="s">
        <v>204</v>
      </c>
      <c r="C25" s="292">
        <v>-1141760.5727797421</v>
      </c>
      <c r="D25" s="293">
        <v>-878625.92163177545</v>
      </c>
    </row>
    <row r="26" spans="1:4">
      <c r="A26" s="269">
        <v>14</v>
      </c>
      <c r="C26" s="292"/>
      <c r="D26" s="293"/>
    </row>
    <row r="27" spans="1:4">
      <c r="A27" s="269">
        <v>15</v>
      </c>
      <c r="B27" s="279" t="s">
        <v>203</v>
      </c>
      <c r="C27" s="292">
        <v>-68469.959230769251</v>
      </c>
      <c r="D27" s="293">
        <v>-818416.66000000015</v>
      </c>
    </row>
    <row r="28" spans="1:4">
      <c r="A28" s="269">
        <v>16</v>
      </c>
      <c r="B28" s="279"/>
      <c r="C28" s="295"/>
      <c r="D28" s="295"/>
    </row>
    <row r="29" spans="1:4">
      <c r="A29" s="269">
        <v>17</v>
      </c>
      <c r="B29" s="279" t="s">
        <v>207</v>
      </c>
      <c r="C29" s="292">
        <v>-58414.929230769223</v>
      </c>
      <c r="D29" s="293">
        <v>108819.86000000002</v>
      </c>
    </row>
    <row r="30" spans="1:4">
      <c r="A30" s="269">
        <v>18</v>
      </c>
      <c r="B30" s="279"/>
      <c r="C30" s="295"/>
      <c r="D30" s="295"/>
    </row>
    <row r="31" spans="1:4">
      <c r="A31" s="269">
        <v>19</v>
      </c>
      <c r="B31" s="279" t="s">
        <v>210</v>
      </c>
      <c r="C31" s="292">
        <v>963525.88874397893</v>
      </c>
      <c r="D31" s="293">
        <v>1375782.0547719307</v>
      </c>
    </row>
    <row r="32" spans="1:4">
      <c r="A32" s="269">
        <v>20</v>
      </c>
      <c r="B32" s="271"/>
      <c r="C32" s="93"/>
      <c r="D32" s="93"/>
    </row>
    <row r="33" spans="1:4" ht="12.75" thickBot="1">
      <c r="A33" s="269">
        <v>21</v>
      </c>
      <c r="B33" s="290" t="s">
        <v>212</v>
      </c>
      <c r="C33" s="291">
        <v>10529324.287646122</v>
      </c>
      <c r="D33" s="291">
        <v>17363083.86716561</v>
      </c>
    </row>
    <row r="34" spans="1:4" ht="12.75" thickTop="1">
      <c r="A34" s="269">
        <v>22</v>
      </c>
      <c r="C34" s="93"/>
    </row>
    <row r="35" spans="1:4">
      <c r="A35" s="269">
        <v>23</v>
      </c>
      <c r="B35" s="259" t="s">
        <v>211</v>
      </c>
      <c r="C35" s="93"/>
    </row>
    <row r="36" spans="1:4">
      <c r="A36" s="269">
        <v>24</v>
      </c>
      <c r="B36" s="279" t="s">
        <v>210</v>
      </c>
      <c r="C36" s="93"/>
    </row>
    <row r="37" spans="1:4">
      <c r="A37" s="269">
        <v>25</v>
      </c>
      <c r="B37" s="278" t="s">
        <v>209</v>
      </c>
      <c r="C37" s="292">
        <v>-4952</v>
      </c>
      <c r="D37" s="293">
        <v>-99455</v>
      </c>
    </row>
    <row r="38" spans="1:4">
      <c r="A38" s="269">
        <v>26</v>
      </c>
    </row>
    <row r="39" spans="1:4" ht="12.75" thickBot="1">
      <c r="A39" s="269">
        <v>27</v>
      </c>
      <c r="B39" s="277" t="s">
        <v>206</v>
      </c>
      <c r="C39" s="291">
        <v>10524372.287646122</v>
      </c>
      <c r="D39" s="291">
        <v>17263628.86716561</v>
      </c>
    </row>
    <row r="40" spans="1:4" ht="12.75" thickTop="1">
      <c r="A40" s="269">
        <v>28</v>
      </c>
    </row>
    <row r="41" spans="1:4">
      <c r="A41" s="269">
        <v>29</v>
      </c>
      <c r="B41" s="281" t="s">
        <v>208</v>
      </c>
    </row>
    <row r="42" spans="1:4">
      <c r="A42" s="269"/>
    </row>
    <row r="63" spans="2:2">
      <c r="B63" s="276"/>
    </row>
  </sheetData>
  <pageMargins left="0.7" right="0.7" top="0.75" bottom="0.75" header="0.3" footer="0.3"/>
  <pageSetup orientation="landscape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A14" zoomScaleNormal="100" workbookViewId="0"/>
  </sheetViews>
  <sheetFormatPr defaultColWidth="9.140625" defaultRowHeight="12"/>
  <cols>
    <col min="1" max="1" width="4.28515625" style="169" customWidth="1"/>
    <col min="2" max="2" width="1.5703125" style="169" customWidth="1"/>
    <col min="3" max="3" width="28.7109375" style="169" customWidth="1"/>
    <col min="4" max="4" width="1.7109375" style="169" customWidth="1"/>
    <col min="5" max="5" width="13.7109375" style="169" customWidth="1"/>
    <col min="6" max="6" width="1.7109375" style="169" customWidth="1"/>
    <col min="7" max="7" width="13.28515625" style="169" customWidth="1"/>
    <col min="8" max="8" width="1.7109375" style="169" customWidth="1"/>
    <col min="9" max="9" width="13.42578125" style="169" customWidth="1"/>
    <col min="10" max="10" width="12.85546875" style="169" customWidth="1"/>
    <col min="11" max="11" width="11.85546875" style="169" customWidth="1"/>
    <col min="12" max="12" width="11.7109375" style="169" customWidth="1"/>
    <col min="13" max="13" width="1.7109375" style="169" customWidth="1"/>
    <col min="14" max="14" width="13.140625" style="169" customWidth="1"/>
    <col min="15" max="15" width="1.7109375" style="169" customWidth="1"/>
    <col min="16" max="16" width="12.42578125" style="169" bestFit="1" customWidth="1"/>
    <col min="17" max="17" width="12.28515625" style="169" bestFit="1" customWidth="1"/>
    <col min="18" max="16384" width="9.140625" style="169"/>
  </cols>
  <sheetData>
    <row r="1" spans="1:18" s="178" customFormat="1">
      <c r="A1" s="178" t="s">
        <v>77</v>
      </c>
      <c r="P1" s="179" t="s">
        <v>0</v>
      </c>
    </row>
    <row r="2" spans="1:18" s="178" customFormat="1">
      <c r="A2" s="178" t="s">
        <v>139</v>
      </c>
      <c r="P2" s="179"/>
    </row>
    <row r="3" spans="1:18" s="178" customFormat="1">
      <c r="A3" s="117" t="s">
        <v>173</v>
      </c>
      <c r="P3" s="179" t="s">
        <v>78</v>
      </c>
    </row>
    <row r="4" spans="1:18" s="178" customFormat="1">
      <c r="A4" s="117" t="s">
        <v>105</v>
      </c>
      <c r="P4" s="179" t="s">
        <v>41</v>
      </c>
    </row>
    <row r="5" spans="1:18" s="178" customFormat="1">
      <c r="A5" s="117" t="s">
        <v>114</v>
      </c>
      <c r="P5" s="179"/>
    </row>
    <row r="6" spans="1:18" s="178" customFormat="1">
      <c r="A6" s="178" t="s">
        <v>79</v>
      </c>
      <c r="P6" s="152" t="s">
        <v>100</v>
      </c>
    </row>
    <row r="7" spans="1:18" s="178" customFormat="1">
      <c r="A7" s="178" t="s">
        <v>52</v>
      </c>
    </row>
    <row r="8" spans="1:18" s="178" customFormat="1" ht="15" customHeight="1">
      <c r="A8" s="329" t="s">
        <v>148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8" s="178" customFormat="1">
      <c r="A9" s="329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</row>
    <row r="10" spans="1:18" s="178" customFormat="1"/>
    <row r="11" spans="1:18" s="181" customFormat="1">
      <c r="A11" s="180"/>
      <c r="B11" s="180"/>
      <c r="C11" s="180">
        <v>-1</v>
      </c>
      <c r="D11" s="180"/>
      <c r="E11" s="180">
        <v>-2</v>
      </c>
      <c r="F11" s="180"/>
      <c r="G11" s="180">
        <v>-3</v>
      </c>
      <c r="H11" s="180"/>
      <c r="I11" s="180">
        <v>-4</v>
      </c>
      <c r="J11" s="180">
        <v>-5</v>
      </c>
      <c r="K11" s="180">
        <v>-6</v>
      </c>
      <c r="L11" s="180">
        <v>-7</v>
      </c>
      <c r="M11" s="180"/>
      <c r="N11" s="180">
        <v>-8</v>
      </c>
      <c r="O11" s="180"/>
      <c r="P11" s="180">
        <v>-9</v>
      </c>
    </row>
    <row r="12" spans="1:18" s="178" customFormat="1">
      <c r="K12" s="182" t="s">
        <v>12</v>
      </c>
      <c r="L12" s="330" t="s">
        <v>83</v>
      </c>
      <c r="M12" s="330"/>
      <c r="N12" s="330"/>
      <c r="P12" s="182" t="s">
        <v>54</v>
      </c>
    </row>
    <row r="13" spans="1:18" s="178" customFormat="1">
      <c r="A13" s="182" t="s">
        <v>13</v>
      </c>
      <c r="B13" s="182"/>
      <c r="C13" s="182"/>
      <c r="D13" s="182"/>
      <c r="E13" s="182" t="s">
        <v>21</v>
      </c>
      <c r="F13" s="182"/>
      <c r="G13" s="182" t="s">
        <v>21</v>
      </c>
      <c r="H13" s="182"/>
      <c r="I13" s="182" t="s">
        <v>149</v>
      </c>
      <c r="J13" s="182" t="s">
        <v>86</v>
      </c>
      <c r="K13" s="182" t="s">
        <v>149</v>
      </c>
      <c r="L13" s="183" t="s">
        <v>88</v>
      </c>
      <c r="M13" s="184"/>
      <c r="N13" s="183" t="s">
        <v>88</v>
      </c>
      <c r="P13" s="182" t="s">
        <v>150</v>
      </c>
      <c r="R13" s="185"/>
    </row>
    <row r="14" spans="1:18" s="178" customFormat="1" ht="14.25">
      <c r="A14" s="182" t="s">
        <v>17</v>
      </c>
      <c r="B14" s="182"/>
      <c r="C14" s="182" t="s">
        <v>57</v>
      </c>
      <c r="D14" s="182"/>
      <c r="E14" s="186">
        <v>42004</v>
      </c>
      <c r="F14" s="182"/>
      <c r="G14" s="186">
        <v>42369</v>
      </c>
      <c r="H14" s="182"/>
      <c r="I14" s="182" t="s">
        <v>151</v>
      </c>
      <c r="J14" s="187" t="s">
        <v>152</v>
      </c>
      <c r="K14" s="187" t="s">
        <v>89</v>
      </c>
      <c r="L14" s="182" t="s">
        <v>153</v>
      </c>
      <c r="N14" s="182" t="s">
        <v>90</v>
      </c>
      <c r="P14" s="182" t="s">
        <v>154</v>
      </c>
    </row>
    <row r="15" spans="1:18">
      <c r="A15" s="190">
        <v>1</v>
      </c>
      <c r="C15" s="169" t="s">
        <v>62</v>
      </c>
      <c r="E15" s="159">
        <v>180000000</v>
      </c>
      <c r="F15" s="157"/>
      <c r="G15" s="159">
        <v>180000000</v>
      </c>
      <c r="H15" s="157"/>
      <c r="I15" s="159">
        <v>180000000</v>
      </c>
      <c r="J15" s="189"/>
      <c r="K15" s="189">
        <v>180000000</v>
      </c>
      <c r="L15" s="191">
        <v>-179680434.26690483</v>
      </c>
      <c r="N15" s="161">
        <v>0.46329999999999999</v>
      </c>
      <c r="P15" s="115">
        <v>319565.73309517629</v>
      </c>
    </row>
    <row r="16" spans="1:18">
      <c r="A16" s="190">
        <v>2</v>
      </c>
      <c r="C16" s="169" t="s">
        <v>63</v>
      </c>
      <c r="E16" s="192">
        <v>2300000</v>
      </c>
      <c r="F16" s="192"/>
      <c r="G16" s="159">
        <v>17000000</v>
      </c>
      <c r="H16" s="192"/>
      <c r="I16" s="159">
        <v>17100000</v>
      </c>
      <c r="J16" s="189"/>
      <c r="K16" s="189">
        <v>17100000</v>
      </c>
      <c r="L16" s="191">
        <v>-17069650.567113776</v>
      </c>
      <c r="N16" s="161">
        <v>4.3999999999999997E-2</v>
      </c>
      <c r="P16" s="115">
        <v>30349.432886224386</v>
      </c>
    </row>
    <row r="17" spans="1:17">
      <c r="A17" s="190">
        <v>3</v>
      </c>
      <c r="C17" s="169" t="s">
        <v>64</v>
      </c>
      <c r="E17" s="192">
        <v>0</v>
      </c>
      <c r="F17" s="192"/>
      <c r="G17" s="192">
        <v>0</v>
      </c>
      <c r="H17" s="192"/>
      <c r="I17" s="192">
        <v>0</v>
      </c>
      <c r="J17" s="189"/>
      <c r="K17" s="189">
        <v>0</v>
      </c>
      <c r="L17" s="191">
        <v>0</v>
      </c>
      <c r="N17" s="161">
        <v>0</v>
      </c>
      <c r="P17" s="115">
        <v>0</v>
      </c>
    </row>
    <row r="18" spans="1:17">
      <c r="A18" s="190">
        <v>4</v>
      </c>
      <c r="C18" s="169" t="s">
        <v>65</v>
      </c>
      <c r="E18" s="192">
        <v>187444000</v>
      </c>
      <c r="F18" s="192"/>
      <c r="G18" s="159">
        <v>201935000</v>
      </c>
      <c r="H18" s="192"/>
      <c r="I18" s="159">
        <v>191432923</v>
      </c>
      <c r="J18" s="189"/>
      <c r="K18" s="189">
        <v>191432923</v>
      </c>
      <c r="L18" s="191">
        <v>-191093078.32765812</v>
      </c>
      <c r="N18" s="161">
        <v>0.49270000000000003</v>
      </c>
      <c r="P18" s="115">
        <v>339844.6723418808</v>
      </c>
    </row>
    <row r="19" spans="1:17">
      <c r="A19" s="190">
        <v>5</v>
      </c>
      <c r="C19" s="169" t="s">
        <v>92</v>
      </c>
      <c r="E19" s="192">
        <v>3508.609536595749</v>
      </c>
      <c r="F19" s="192"/>
      <c r="G19" s="192">
        <v>3491.8116894429213</v>
      </c>
      <c r="H19" s="192"/>
      <c r="I19" s="159">
        <v>3411</v>
      </c>
      <c r="J19" s="189"/>
      <c r="K19" s="189">
        <v>3411</v>
      </c>
      <c r="L19" s="191">
        <v>0</v>
      </c>
      <c r="N19" s="193" t="s">
        <v>93</v>
      </c>
      <c r="P19" s="115">
        <v>3411</v>
      </c>
    </row>
    <row r="20" spans="1:17">
      <c r="A20" s="190">
        <v>6</v>
      </c>
      <c r="C20" s="169" t="s">
        <v>67</v>
      </c>
      <c r="E20" s="192">
        <v>4000.1327623587304</v>
      </c>
      <c r="F20" s="192"/>
      <c r="G20" s="192">
        <v>5132.2213919999995</v>
      </c>
      <c r="H20" s="192"/>
      <c r="I20" s="192">
        <v>5208.4146999999994</v>
      </c>
      <c r="J20" s="189"/>
      <c r="K20" s="189">
        <v>5208.4146999999994</v>
      </c>
      <c r="L20" s="191">
        <v>0</v>
      </c>
      <c r="N20" s="193" t="s">
        <v>93</v>
      </c>
      <c r="P20" s="115">
        <v>5208.4146999999994</v>
      </c>
    </row>
    <row r="21" spans="1:17">
      <c r="A21" s="190">
        <v>7</v>
      </c>
      <c r="C21" s="169" t="s">
        <v>68</v>
      </c>
      <c r="E21" s="192"/>
      <c r="F21" s="192"/>
      <c r="G21" s="192"/>
      <c r="H21" s="192"/>
      <c r="I21" s="192"/>
      <c r="J21" s="189"/>
      <c r="K21" s="189">
        <v>0</v>
      </c>
      <c r="L21" s="191">
        <v>0</v>
      </c>
      <c r="N21" s="161">
        <v>0</v>
      </c>
      <c r="P21" s="115">
        <v>0</v>
      </c>
    </row>
    <row r="22" spans="1:17">
      <c r="A22" s="190">
        <v>8</v>
      </c>
      <c r="C22" s="169" t="s">
        <v>133</v>
      </c>
      <c r="E22" s="192">
        <v>58757.448583839476</v>
      </c>
      <c r="F22" s="192"/>
      <c r="G22" s="192">
        <v>86743.333348999993</v>
      </c>
      <c r="H22" s="192"/>
      <c r="I22" s="192">
        <v>78316.697299999985</v>
      </c>
      <c r="J22" s="189">
        <v>338</v>
      </c>
      <c r="K22" s="189">
        <v>78654.697299999985</v>
      </c>
      <c r="L22" s="191"/>
      <c r="N22" s="193" t="s">
        <v>93</v>
      </c>
      <c r="P22" s="115">
        <v>78654.697299999985</v>
      </c>
    </row>
    <row r="23" spans="1:17">
      <c r="A23" s="190">
        <v>9</v>
      </c>
      <c r="C23" s="169" t="s">
        <v>70</v>
      </c>
      <c r="E23" s="192"/>
      <c r="F23" s="192"/>
      <c r="G23" s="192"/>
      <c r="H23" s="192"/>
      <c r="I23" s="192"/>
      <c r="J23" s="194"/>
      <c r="K23" s="194"/>
      <c r="L23" s="191">
        <v>0</v>
      </c>
      <c r="N23" s="161">
        <v>0</v>
      </c>
      <c r="P23" s="115">
        <v>0</v>
      </c>
    </row>
    <row r="24" spans="1:17">
      <c r="A24" s="190">
        <v>10</v>
      </c>
      <c r="E24" s="195"/>
      <c r="F24" s="192"/>
      <c r="G24" s="195"/>
      <c r="H24" s="192"/>
      <c r="I24" s="195"/>
      <c r="J24" s="195"/>
      <c r="K24" s="195"/>
      <c r="L24" s="188"/>
      <c r="N24" s="196"/>
      <c r="P24" s="188"/>
    </row>
    <row r="25" spans="1:17" ht="12.75" thickBot="1">
      <c r="A25" s="190">
        <v>11</v>
      </c>
      <c r="C25" s="169" t="s">
        <v>71</v>
      </c>
      <c r="E25" s="197">
        <v>369810266.1908828</v>
      </c>
      <c r="F25" s="192"/>
      <c r="G25" s="197">
        <v>399030367.3664304</v>
      </c>
      <c r="H25" s="192"/>
      <c r="I25" s="197">
        <v>388619859.11199999</v>
      </c>
      <c r="J25" s="197">
        <v>338</v>
      </c>
      <c r="K25" s="197">
        <v>388620197.11199999</v>
      </c>
      <c r="L25" s="197">
        <v>-387842825.16167676</v>
      </c>
      <c r="N25" s="198">
        <v>1</v>
      </c>
      <c r="P25" s="197">
        <v>777033.95032328146</v>
      </c>
      <c r="Q25" s="189" t="s">
        <v>155</v>
      </c>
    </row>
    <row r="26" spans="1:17" ht="12.75" thickTop="1">
      <c r="A26" s="190">
        <v>12</v>
      </c>
      <c r="C26" s="199"/>
      <c r="D26" s="199"/>
      <c r="E26" s="199"/>
      <c r="F26" s="199"/>
      <c r="G26" s="199"/>
      <c r="H26" s="199"/>
      <c r="I26" s="199"/>
      <c r="L26" s="199"/>
      <c r="M26" s="199"/>
      <c r="N26" s="199"/>
      <c r="O26" s="199"/>
      <c r="P26" s="199"/>
    </row>
    <row r="27" spans="1:17">
      <c r="A27" s="190">
        <v>13</v>
      </c>
      <c r="C27" s="200" t="s">
        <v>143</v>
      </c>
      <c r="D27" s="199"/>
      <c r="E27" s="199"/>
      <c r="F27" s="199"/>
      <c r="G27" s="199"/>
      <c r="H27" s="199"/>
      <c r="I27" s="199"/>
      <c r="J27" s="199"/>
      <c r="L27" s="199"/>
      <c r="M27" s="199"/>
      <c r="N27" s="199"/>
    </row>
    <row r="28" spans="1:17">
      <c r="A28" s="190">
        <v>14</v>
      </c>
      <c r="C28" s="169" t="s">
        <v>156</v>
      </c>
      <c r="D28" s="199"/>
      <c r="E28" s="199"/>
      <c r="F28" s="199"/>
      <c r="G28" s="199"/>
      <c r="H28" s="199"/>
      <c r="I28" s="199"/>
      <c r="J28" s="199"/>
      <c r="K28" s="199"/>
      <c r="L28" s="199"/>
    </row>
    <row r="29" spans="1:17" ht="14.25">
      <c r="A29" s="190">
        <v>15</v>
      </c>
      <c r="C29" s="201" t="s">
        <v>157</v>
      </c>
      <c r="D29" s="199"/>
      <c r="E29" s="199"/>
      <c r="F29" s="199"/>
      <c r="G29" s="199"/>
      <c r="H29" s="199"/>
      <c r="I29" s="199"/>
      <c r="J29" s="199"/>
      <c r="K29" s="199"/>
      <c r="L29" s="199"/>
    </row>
    <row r="30" spans="1:17">
      <c r="A30" s="190">
        <v>16</v>
      </c>
      <c r="C30" s="199"/>
      <c r="D30" s="199"/>
      <c r="E30" s="202"/>
      <c r="F30" s="202"/>
      <c r="G30" s="331"/>
      <c r="H30" s="331"/>
      <c r="I30" s="331"/>
      <c r="J30" s="331"/>
      <c r="K30" s="331"/>
      <c r="L30" s="199"/>
    </row>
    <row r="31" spans="1:17">
      <c r="A31" s="190">
        <v>17</v>
      </c>
      <c r="C31" s="199"/>
      <c r="D31" s="199"/>
      <c r="E31" s="203" t="s">
        <v>158</v>
      </c>
      <c r="F31" s="203"/>
      <c r="G31" s="203"/>
      <c r="H31" s="203"/>
      <c r="I31" s="204"/>
    </row>
    <row r="32" spans="1:17">
      <c r="A32" s="190">
        <v>18</v>
      </c>
      <c r="C32" s="199"/>
      <c r="D32" s="199"/>
      <c r="E32" s="203" t="s">
        <v>159</v>
      </c>
      <c r="G32" s="203" t="s">
        <v>159</v>
      </c>
      <c r="I32" s="203" t="s">
        <v>88</v>
      </c>
      <c r="L32" s="205" t="s">
        <v>89</v>
      </c>
    </row>
    <row r="33" spans="1:12" ht="14.25">
      <c r="A33" s="190">
        <v>19</v>
      </c>
      <c r="C33" s="206" t="s">
        <v>159</v>
      </c>
      <c r="D33" s="199"/>
      <c r="E33" s="206" t="s">
        <v>160</v>
      </c>
      <c r="G33" s="206" t="s">
        <v>161</v>
      </c>
      <c r="I33" s="206" t="s">
        <v>90</v>
      </c>
      <c r="J33" s="207" t="s">
        <v>162</v>
      </c>
      <c r="K33" s="207" t="s">
        <v>163</v>
      </c>
      <c r="L33" s="208" t="s">
        <v>123</v>
      </c>
    </row>
    <row r="34" spans="1:12">
      <c r="A34" s="190">
        <v>20</v>
      </c>
      <c r="C34" s="203" t="s">
        <v>164</v>
      </c>
      <c r="D34" s="199"/>
      <c r="E34" s="209">
        <v>445.9</v>
      </c>
      <c r="G34" s="209">
        <v>625.19999999999993</v>
      </c>
      <c r="I34" s="210">
        <v>6.4699999999999994E-2</v>
      </c>
      <c r="J34" s="115">
        <v>58757.448583839476</v>
      </c>
      <c r="K34" s="115">
        <v>86743.333348999993</v>
      </c>
      <c r="L34" s="115">
        <v>78316.697299999985</v>
      </c>
    </row>
    <row r="35" spans="1:12">
      <c r="A35" s="190">
        <v>21</v>
      </c>
      <c r="C35" s="203" t="s">
        <v>165</v>
      </c>
      <c r="D35" s="199"/>
      <c r="E35" s="209">
        <v>309.5</v>
      </c>
      <c r="G35" s="209">
        <v>310.5</v>
      </c>
      <c r="I35" s="210">
        <v>3.2099999999999997E-2</v>
      </c>
      <c r="J35" s="115">
        <v>40783.651797932987</v>
      </c>
      <c r="K35" s="115">
        <v>43036.491506999992</v>
      </c>
      <c r="L35" s="115">
        <v>38855.733899999999</v>
      </c>
    </row>
    <row r="36" spans="1:12">
      <c r="A36" s="190">
        <v>22</v>
      </c>
      <c r="C36" s="203" t="s">
        <v>166</v>
      </c>
      <c r="D36" s="199"/>
      <c r="E36" s="209">
        <v>4100.8999999999996</v>
      </c>
      <c r="G36" s="209">
        <v>4114.7</v>
      </c>
      <c r="I36" s="210">
        <v>0.42570000000000002</v>
      </c>
      <c r="J36" s="115">
        <v>540386.68064020469</v>
      </c>
      <c r="K36" s="115">
        <v>570736.27521899994</v>
      </c>
      <c r="L36" s="115">
        <v>515292.39630000002</v>
      </c>
    </row>
    <row r="37" spans="1:12">
      <c r="A37" s="190">
        <v>23</v>
      </c>
      <c r="C37" s="203" t="s">
        <v>167</v>
      </c>
      <c r="D37" s="175"/>
      <c r="E37" s="209">
        <v>430.1</v>
      </c>
      <c r="G37" s="209">
        <v>430.1</v>
      </c>
      <c r="I37" s="210">
        <v>4.4499999999999998E-2</v>
      </c>
      <c r="J37" s="115">
        <v>56675.439865237408</v>
      </c>
      <c r="K37" s="115">
        <v>59661.179814999996</v>
      </c>
      <c r="L37" s="115">
        <v>53865.425499999998</v>
      </c>
    </row>
    <row r="38" spans="1:12">
      <c r="A38" s="190">
        <v>24</v>
      </c>
      <c r="C38" s="203" t="s">
        <v>168</v>
      </c>
      <c r="E38" s="209">
        <v>3818.5</v>
      </c>
      <c r="G38" s="209">
        <v>4186</v>
      </c>
      <c r="I38" s="210">
        <v>0.433</v>
      </c>
      <c r="J38" s="115">
        <v>503174.06911278545</v>
      </c>
      <c r="K38" s="115">
        <v>580523.39010999992</v>
      </c>
      <c r="L38" s="115">
        <v>524128.74699999997</v>
      </c>
    </row>
    <row r="39" spans="1:12" ht="12.75" thickBot="1">
      <c r="A39" s="190">
        <v>25</v>
      </c>
      <c r="C39" s="203" t="s">
        <v>71</v>
      </c>
      <c r="E39" s="211">
        <v>9104.9</v>
      </c>
      <c r="G39" s="211">
        <v>9666.5</v>
      </c>
      <c r="I39" s="212">
        <v>1</v>
      </c>
      <c r="J39" s="213">
        <v>1199777.29</v>
      </c>
      <c r="K39" s="213">
        <v>1340700.67</v>
      </c>
      <c r="L39" s="213">
        <v>1210459</v>
      </c>
    </row>
    <row r="40" spans="1:12" ht="12.75" thickTop="1">
      <c r="A40" s="190">
        <v>26</v>
      </c>
      <c r="J40" s="189"/>
      <c r="K40" s="189"/>
      <c r="L40" s="189"/>
    </row>
    <row r="41" spans="1:12">
      <c r="A41" s="190">
        <v>27</v>
      </c>
    </row>
    <row r="42" spans="1:12">
      <c r="A42" s="190">
        <v>28</v>
      </c>
      <c r="L42" s="182" t="s">
        <v>89</v>
      </c>
    </row>
    <row r="43" spans="1:12">
      <c r="A43" s="190">
        <v>29</v>
      </c>
      <c r="E43" s="203" t="s">
        <v>169</v>
      </c>
      <c r="L43" s="187" t="s">
        <v>170</v>
      </c>
    </row>
    <row r="44" spans="1:12">
      <c r="A44" s="190">
        <v>30</v>
      </c>
      <c r="C44" s="203" t="s">
        <v>164</v>
      </c>
      <c r="E44" s="209">
        <v>445.9</v>
      </c>
      <c r="G44" s="214">
        <v>625.19999999999993</v>
      </c>
      <c r="I44" s="210">
        <v>6.4699999999999994E-2</v>
      </c>
      <c r="J44" s="115">
        <v>4000.1327623587304</v>
      </c>
      <c r="K44" s="115">
        <v>5132.2213919999995</v>
      </c>
      <c r="L44" s="115">
        <v>5208.4146999999994</v>
      </c>
    </row>
    <row r="45" spans="1:12">
      <c r="A45" s="190">
        <v>31</v>
      </c>
      <c r="C45" s="203" t="s">
        <v>165</v>
      </c>
      <c r="E45" s="209">
        <v>309.5</v>
      </c>
      <c r="G45" s="214">
        <v>310.5</v>
      </c>
      <c r="I45" s="210">
        <v>3.2099999999999997E-2</v>
      </c>
      <c r="J45" s="115">
        <v>2776.4994167975492</v>
      </c>
      <c r="K45" s="115">
        <v>2546.2798559999997</v>
      </c>
      <c r="L45" s="115">
        <v>2584.0820999999996</v>
      </c>
    </row>
    <row r="46" spans="1:12">
      <c r="A46" s="190">
        <v>32</v>
      </c>
      <c r="C46" s="203" t="s">
        <v>166</v>
      </c>
      <c r="E46" s="209">
        <v>4100.8999999999996</v>
      </c>
      <c r="G46" s="214">
        <v>4114.7</v>
      </c>
      <c r="I46" s="210">
        <v>0.42570000000000002</v>
      </c>
      <c r="J46" s="115">
        <v>36788.841545541414</v>
      </c>
      <c r="K46" s="115">
        <v>33767.954352000001</v>
      </c>
      <c r="L46" s="115">
        <v>34269.275699999998</v>
      </c>
    </row>
    <row r="47" spans="1:12">
      <c r="A47" s="190">
        <v>33</v>
      </c>
      <c r="C47" s="203" t="s">
        <v>167</v>
      </c>
      <c r="E47" s="209">
        <v>430.1</v>
      </c>
      <c r="G47" s="214">
        <v>430.1</v>
      </c>
      <c r="I47" s="210">
        <v>4.4499999999999998E-2</v>
      </c>
      <c r="J47" s="115">
        <v>3858.3922428582423</v>
      </c>
      <c r="K47" s="115">
        <v>3529.8895199999997</v>
      </c>
      <c r="L47" s="115">
        <v>3582.2945</v>
      </c>
    </row>
    <row r="48" spans="1:12">
      <c r="A48" s="190">
        <v>34</v>
      </c>
      <c r="C48" s="203" t="s">
        <v>168</v>
      </c>
      <c r="E48" s="209">
        <v>3818.5</v>
      </c>
      <c r="G48" s="214">
        <v>4186</v>
      </c>
      <c r="I48" s="210">
        <v>0.433</v>
      </c>
      <c r="J48" s="115">
        <v>34255.454032444075</v>
      </c>
      <c r="K48" s="115">
        <v>34347.014880000002</v>
      </c>
      <c r="L48" s="115">
        <v>34856.932999999997</v>
      </c>
    </row>
    <row r="49" spans="1:12" ht="12.75" thickBot="1">
      <c r="A49" s="190">
        <v>35</v>
      </c>
      <c r="C49" s="203" t="s">
        <v>71</v>
      </c>
      <c r="E49" s="211">
        <v>9104.9</v>
      </c>
      <c r="G49" s="211">
        <v>9666.5</v>
      </c>
      <c r="I49" s="212">
        <v>1</v>
      </c>
      <c r="J49" s="213">
        <v>81679.320000000007</v>
      </c>
      <c r="K49" s="213">
        <v>79323.360000000001</v>
      </c>
      <c r="L49" s="213">
        <v>80501</v>
      </c>
    </row>
    <row r="50" spans="1:12" ht="12.75" thickTop="1">
      <c r="J50" s="189"/>
      <c r="K50" s="189"/>
      <c r="L50" s="189"/>
    </row>
    <row r="51" spans="1:12">
      <c r="A51" s="215" t="s">
        <v>171</v>
      </c>
    </row>
    <row r="52" spans="1:12">
      <c r="A52" s="215" t="s">
        <v>98</v>
      </c>
    </row>
    <row r="53" spans="1:12">
      <c r="A53" s="190"/>
      <c r="C53" s="199"/>
      <c r="D53" s="199"/>
      <c r="E53" s="202"/>
      <c r="F53" s="202"/>
      <c r="G53" s="216"/>
      <c r="H53" s="217"/>
      <c r="I53" s="218"/>
      <c r="J53" s="219"/>
      <c r="K53" s="116"/>
      <c r="L53" s="199"/>
    </row>
  </sheetData>
  <mergeCells count="3">
    <mergeCell ref="A8:L9"/>
    <mergeCell ref="L12:N12"/>
    <mergeCell ref="G30:K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8" zoomScaleNormal="100" workbookViewId="0"/>
  </sheetViews>
  <sheetFormatPr defaultColWidth="9.140625" defaultRowHeight="12"/>
  <cols>
    <col min="1" max="1" width="7.85546875" style="157" customWidth="1"/>
    <col min="2" max="2" width="2.42578125" style="157" customWidth="1"/>
    <col min="3" max="3" width="28.140625" style="157" customWidth="1"/>
    <col min="4" max="4" width="2.7109375" style="157" customWidth="1"/>
    <col min="5" max="5" width="17.85546875" style="157" customWidth="1"/>
    <col min="6" max="6" width="2.7109375" style="157" customWidth="1"/>
    <col min="7" max="7" width="10.7109375" style="157" customWidth="1"/>
    <col min="8" max="8" width="2.7109375" style="157" customWidth="1"/>
    <col min="9" max="9" width="9.7109375" style="157" customWidth="1"/>
    <col min="10" max="10" width="2.7109375" style="157" customWidth="1"/>
    <col min="11" max="11" width="14" style="157" bestFit="1" customWidth="1"/>
    <col min="12" max="16384" width="9.140625" style="157"/>
  </cols>
  <sheetData>
    <row r="1" spans="1:11">
      <c r="A1" s="146" t="s">
        <v>47</v>
      </c>
      <c r="B1" s="146"/>
      <c r="C1" s="146"/>
      <c r="D1" s="146"/>
      <c r="E1" s="146"/>
      <c r="F1" s="146"/>
      <c r="G1" s="146"/>
      <c r="H1" s="146"/>
      <c r="I1" s="146"/>
      <c r="J1" s="146"/>
      <c r="K1" s="151" t="s">
        <v>0</v>
      </c>
    </row>
    <row r="2" spans="1:11">
      <c r="A2" s="146" t="s">
        <v>139</v>
      </c>
      <c r="B2" s="146"/>
      <c r="C2" s="146"/>
      <c r="D2" s="146"/>
      <c r="E2" s="146"/>
      <c r="F2" s="146"/>
      <c r="G2" s="146"/>
      <c r="H2" s="146"/>
      <c r="I2" s="146"/>
      <c r="J2" s="146"/>
      <c r="K2" s="151"/>
    </row>
    <row r="3" spans="1:11">
      <c r="A3" s="112" t="s">
        <v>174</v>
      </c>
      <c r="B3" s="146"/>
      <c r="C3" s="146"/>
      <c r="D3" s="146"/>
      <c r="E3" s="146"/>
      <c r="F3" s="146"/>
      <c r="G3" s="146"/>
      <c r="H3" s="146"/>
      <c r="I3" s="146"/>
      <c r="J3" s="146"/>
      <c r="K3" s="151" t="s">
        <v>49</v>
      </c>
    </row>
    <row r="4" spans="1:11">
      <c r="A4" s="112" t="s">
        <v>175</v>
      </c>
      <c r="B4" s="146"/>
      <c r="C4" s="146"/>
      <c r="D4" s="146"/>
      <c r="E4" s="146"/>
      <c r="F4" s="146"/>
      <c r="G4" s="146"/>
      <c r="H4" s="146"/>
      <c r="I4" s="146"/>
      <c r="J4" s="146"/>
      <c r="K4" s="151" t="s">
        <v>41</v>
      </c>
    </row>
    <row r="5" spans="1:11">
      <c r="A5" s="112" t="s">
        <v>114</v>
      </c>
      <c r="B5" s="146"/>
      <c r="C5" s="146"/>
      <c r="D5" s="146"/>
      <c r="E5" s="146"/>
      <c r="F5" s="146"/>
      <c r="G5" s="146"/>
      <c r="H5" s="146"/>
      <c r="I5" s="146"/>
      <c r="J5" s="146"/>
      <c r="K5" s="151"/>
    </row>
    <row r="6" spans="1:11">
      <c r="A6" s="146" t="s">
        <v>51</v>
      </c>
      <c r="B6" s="146"/>
      <c r="C6" s="146"/>
      <c r="D6" s="146"/>
      <c r="E6" s="146"/>
      <c r="F6" s="146"/>
      <c r="G6" s="146"/>
      <c r="H6" s="146"/>
      <c r="I6" s="146"/>
      <c r="J6" s="146"/>
      <c r="K6" s="149" t="s">
        <v>100</v>
      </c>
    </row>
    <row r="7" spans="1:11">
      <c r="A7" s="146" t="s">
        <v>52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</row>
    <row r="9" spans="1:11" ht="12" customHeight="1">
      <c r="A9" s="332" t="s">
        <v>176</v>
      </c>
      <c r="B9" s="332"/>
      <c r="C9" s="332"/>
      <c r="D9" s="332"/>
      <c r="E9" s="332"/>
      <c r="F9" s="332"/>
      <c r="G9" s="332"/>
      <c r="H9" s="332"/>
      <c r="I9" s="332"/>
      <c r="J9" s="332"/>
    </row>
    <row r="10" spans="1:11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</row>
    <row r="11" spans="1:11">
      <c r="A11" s="73"/>
      <c r="B11" s="73"/>
      <c r="C11" s="221">
        <v>-1</v>
      </c>
      <c r="D11" s="221"/>
      <c r="E11" s="221">
        <v>-2</v>
      </c>
      <c r="F11" s="221"/>
      <c r="G11" s="221">
        <v>-3</v>
      </c>
      <c r="H11" s="221"/>
      <c r="I11" s="221">
        <v>-4</v>
      </c>
      <c r="J11" s="73"/>
      <c r="K11" s="221">
        <v>-5</v>
      </c>
    </row>
    <row r="12" spans="1:11">
      <c r="E12" s="158" t="s">
        <v>54</v>
      </c>
    </row>
    <row r="13" spans="1:11">
      <c r="E13" s="158" t="s">
        <v>55</v>
      </c>
    </row>
    <row r="14" spans="1:11">
      <c r="A14" s="158" t="s">
        <v>56</v>
      </c>
      <c r="C14" s="158" t="s">
        <v>57</v>
      </c>
      <c r="E14" s="158" t="s">
        <v>91</v>
      </c>
      <c r="G14" s="158" t="s">
        <v>59</v>
      </c>
      <c r="I14" s="158" t="s">
        <v>60</v>
      </c>
      <c r="K14" s="158" t="s">
        <v>61</v>
      </c>
    </row>
    <row r="15" spans="1:11">
      <c r="A15" s="158">
        <v>1</v>
      </c>
      <c r="C15" s="157" t="s">
        <v>62</v>
      </c>
      <c r="E15" s="159">
        <v>874118.69539361086</v>
      </c>
      <c r="G15" s="160">
        <v>0.45023788631027123</v>
      </c>
      <c r="I15" s="161">
        <v>6.7000000000000004E-2</v>
      </c>
      <c r="J15" s="162"/>
      <c r="K15" s="160">
        <v>3.0200000000000001E-2</v>
      </c>
    </row>
    <row r="16" spans="1:11">
      <c r="A16" s="158">
        <v>2</v>
      </c>
      <c r="C16" s="157" t="s">
        <v>63</v>
      </c>
      <c r="E16" s="159">
        <v>83015.805303947505</v>
      </c>
      <c r="G16" s="160">
        <v>4.2759479813623859E-2</v>
      </c>
      <c r="I16" s="161">
        <v>2.3220058479532162E-2</v>
      </c>
      <c r="J16" s="162"/>
      <c r="K16" s="160">
        <v>1E-3</v>
      </c>
    </row>
    <row r="17" spans="1:12">
      <c r="A17" s="158">
        <v>3</v>
      </c>
      <c r="C17" s="157" t="s">
        <v>64</v>
      </c>
      <c r="E17" s="159"/>
      <c r="G17" s="160"/>
      <c r="I17" s="161"/>
      <c r="J17" s="162"/>
      <c r="K17" s="160"/>
    </row>
    <row r="18" spans="1:12">
      <c r="A18" s="158">
        <v>4</v>
      </c>
      <c r="C18" s="157" t="s">
        <v>65</v>
      </c>
      <c r="E18" s="159">
        <v>929588.34711943043</v>
      </c>
      <c r="G18" s="160">
        <v>0.47880899327664722</v>
      </c>
      <c r="I18" s="161">
        <v>0.104</v>
      </c>
      <c r="J18" s="162"/>
      <c r="K18" s="160">
        <v>4.9799999999999997E-2</v>
      </c>
      <c r="L18" s="113"/>
    </row>
    <row r="19" spans="1:12">
      <c r="A19" s="158">
        <v>5</v>
      </c>
      <c r="C19" s="157" t="s">
        <v>66</v>
      </c>
      <c r="E19" s="159">
        <v>1693</v>
      </c>
      <c r="G19" s="160">
        <v>8.7202429777577398E-4</v>
      </c>
      <c r="I19" s="161">
        <v>0.02</v>
      </c>
      <c r="J19" s="162"/>
      <c r="K19" s="160"/>
    </row>
    <row r="20" spans="1:12">
      <c r="A20" s="158">
        <v>6</v>
      </c>
      <c r="C20" s="157" t="s">
        <v>67</v>
      </c>
      <c r="E20" s="159">
        <v>2584.0820999999996</v>
      </c>
      <c r="G20" s="160">
        <v>1.3309996329872694E-3</v>
      </c>
      <c r="I20" s="222">
        <v>0</v>
      </c>
      <c r="J20" s="162"/>
      <c r="K20" s="160"/>
    </row>
    <row r="21" spans="1:12">
      <c r="A21" s="158">
        <v>7</v>
      </c>
      <c r="C21" s="157" t="s">
        <v>68</v>
      </c>
      <c r="E21" s="159"/>
      <c r="G21" s="160"/>
      <c r="I21" s="222"/>
      <c r="J21" s="162"/>
      <c r="K21" s="160"/>
    </row>
    <row r="22" spans="1:12">
      <c r="A22" s="158">
        <v>8</v>
      </c>
      <c r="C22" s="157" t="s">
        <v>69</v>
      </c>
      <c r="E22" s="159">
        <v>50459.733899999999</v>
      </c>
      <c r="G22" s="160">
        <v>2.5990616668694577E-2</v>
      </c>
      <c r="I22" s="222">
        <v>0</v>
      </c>
      <c r="J22" s="162"/>
      <c r="K22" s="160"/>
    </row>
    <row r="23" spans="1:12">
      <c r="A23" s="158">
        <v>9</v>
      </c>
      <c r="C23" s="157" t="s">
        <v>70</v>
      </c>
      <c r="E23" s="159"/>
      <c r="G23" s="160"/>
      <c r="I23" s="222"/>
      <c r="J23" s="162"/>
      <c r="K23" s="160"/>
    </row>
    <row r="24" spans="1:12">
      <c r="A24" s="158">
        <v>10</v>
      </c>
      <c r="E24" s="163"/>
      <c r="G24" s="164"/>
      <c r="I24" s="165"/>
      <c r="J24" s="162"/>
      <c r="K24" s="164"/>
    </row>
    <row r="25" spans="1:12" ht="12.75" thickBot="1">
      <c r="A25" s="158">
        <v>11</v>
      </c>
      <c r="C25" s="157" t="s">
        <v>71</v>
      </c>
      <c r="E25" s="166">
        <v>1941459.6638169889</v>
      </c>
      <c r="G25" s="167">
        <v>1</v>
      </c>
      <c r="I25" s="168"/>
      <c r="J25" s="162"/>
      <c r="K25" s="167">
        <v>8.1000000000000003E-2</v>
      </c>
    </row>
    <row r="26" spans="1:12" ht="12.75" thickTop="1">
      <c r="A26" s="158">
        <v>12</v>
      </c>
    </row>
    <row r="27" spans="1:12">
      <c r="A27" s="158">
        <v>13</v>
      </c>
    </row>
    <row r="28" spans="1:12" s="169" customFormat="1">
      <c r="A28" s="158">
        <v>14</v>
      </c>
      <c r="B28" s="157" t="s">
        <v>143</v>
      </c>
      <c r="C28" s="157"/>
    </row>
    <row r="29" spans="1:12" s="169" customFormat="1">
      <c r="A29" s="158">
        <v>15</v>
      </c>
      <c r="B29" s="170" t="s">
        <v>144</v>
      </c>
      <c r="C29" s="100" t="s">
        <v>145</v>
      </c>
      <c r="D29" s="171"/>
      <c r="E29" s="171"/>
      <c r="F29" s="171"/>
      <c r="G29" s="171"/>
      <c r="H29" s="171"/>
      <c r="I29" s="171"/>
      <c r="J29" s="171"/>
      <c r="K29" s="171"/>
    </row>
    <row r="30" spans="1:12" s="169" customFormat="1">
      <c r="A30" s="158">
        <v>16</v>
      </c>
      <c r="B30" s="172"/>
      <c r="C30" s="171"/>
      <c r="D30" s="171"/>
      <c r="E30" s="171"/>
      <c r="F30" s="171"/>
      <c r="G30" s="171"/>
      <c r="H30" s="171"/>
      <c r="I30" s="171"/>
      <c r="J30" s="171"/>
      <c r="K30" s="171"/>
    </row>
    <row r="31" spans="1:12" s="169" customFormat="1" ht="12" customHeight="1">
      <c r="A31" s="158">
        <v>17</v>
      </c>
      <c r="B31" s="173" t="s">
        <v>146</v>
      </c>
      <c r="C31" s="328" t="s">
        <v>147</v>
      </c>
      <c r="D31" s="328"/>
      <c r="E31" s="328"/>
      <c r="F31" s="328"/>
      <c r="G31" s="328"/>
      <c r="H31" s="328"/>
      <c r="I31" s="328"/>
      <c r="J31" s="328"/>
      <c r="K31" s="328"/>
    </row>
    <row r="32" spans="1:12" s="169" customFormat="1">
      <c r="A32" s="158">
        <v>18</v>
      </c>
      <c r="C32" s="328"/>
      <c r="D32" s="328"/>
      <c r="E32" s="328"/>
      <c r="F32" s="328"/>
      <c r="G32" s="328"/>
      <c r="H32" s="328"/>
      <c r="I32" s="328"/>
      <c r="J32" s="328"/>
      <c r="K32" s="328"/>
    </row>
    <row r="33" spans="1:11">
      <c r="A33" s="158"/>
      <c r="B33" s="174"/>
      <c r="C33" s="171"/>
      <c r="D33" s="171"/>
      <c r="E33" s="171"/>
      <c r="F33" s="171"/>
      <c r="G33" s="171"/>
      <c r="H33" s="171"/>
      <c r="I33" s="171"/>
      <c r="J33" s="171"/>
      <c r="K33" s="171"/>
    </row>
    <row r="34" spans="1:11">
      <c r="A34" s="158"/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35" spans="1:11">
      <c r="A35" s="158"/>
      <c r="B35" s="171"/>
      <c r="C35" s="171"/>
      <c r="D35" s="171"/>
      <c r="E35" s="171"/>
      <c r="F35" s="171"/>
      <c r="G35" s="171"/>
      <c r="H35" s="171"/>
      <c r="I35" s="171"/>
      <c r="J35" s="171"/>
      <c r="K35" s="171"/>
    </row>
    <row r="36" spans="1:11">
      <c r="A36" s="158"/>
      <c r="B36" s="175"/>
      <c r="C36" s="175"/>
      <c r="D36" s="175"/>
      <c r="E36" s="175"/>
      <c r="F36" s="175"/>
      <c r="G36" s="175"/>
      <c r="H36" s="175"/>
      <c r="I36" s="175"/>
      <c r="J36" s="175"/>
      <c r="K36" s="175"/>
    </row>
    <row r="37" spans="1:11">
      <c r="B37" s="169"/>
      <c r="C37" s="169"/>
      <c r="D37" s="169"/>
      <c r="E37" s="169"/>
    </row>
    <row r="38" spans="1:11">
      <c r="B38" s="176"/>
      <c r="C38" s="169"/>
      <c r="D38" s="169"/>
      <c r="E38" s="169"/>
    </row>
    <row r="39" spans="1:11">
      <c r="A39" s="177" t="s">
        <v>75</v>
      </c>
    </row>
    <row r="40" spans="1:11">
      <c r="A40" s="177" t="s">
        <v>76</v>
      </c>
    </row>
  </sheetData>
  <mergeCells count="2">
    <mergeCell ref="A9:J9"/>
    <mergeCell ref="C31:K3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opLeftCell="D14" zoomScaleNormal="100" workbookViewId="0"/>
  </sheetViews>
  <sheetFormatPr defaultColWidth="9.140625" defaultRowHeight="12"/>
  <cols>
    <col min="1" max="1" width="6" style="169" customWidth="1"/>
    <col min="2" max="2" width="1.5703125" style="169" customWidth="1"/>
    <col min="3" max="3" width="31.85546875" style="169" customWidth="1"/>
    <col min="4" max="4" width="2.7109375" style="169" customWidth="1"/>
    <col min="5" max="5" width="12.28515625" style="169" customWidth="1"/>
    <col min="6" max="6" width="1.7109375" style="169" customWidth="1"/>
    <col min="7" max="7" width="12.28515625" style="169" customWidth="1"/>
    <col min="8" max="8" width="1.7109375" style="169" customWidth="1"/>
    <col min="9" max="11" width="12.28515625" style="169" customWidth="1"/>
    <col min="12" max="12" width="15.28515625" style="169" customWidth="1"/>
    <col min="13" max="13" width="1.7109375" style="169" customWidth="1"/>
    <col min="14" max="14" width="10.85546875" style="169" customWidth="1"/>
    <col min="15" max="15" width="1.7109375" style="169" customWidth="1"/>
    <col min="16" max="16" width="13.7109375" style="169" customWidth="1"/>
    <col min="17" max="17" width="13.140625" style="169" customWidth="1"/>
    <col min="18" max="19" width="9.140625" style="169"/>
    <col min="20" max="21" width="12.28515625" style="169" bestFit="1" customWidth="1"/>
    <col min="22" max="16384" width="9.140625" style="169"/>
  </cols>
  <sheetData>
    <row r="1" spans="1:18">
      <c r="A1" s="178" t="s">
        <v>77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9" t="s">
        <v>0</v>
      </c>
    </row>
    <row r="2" spans="1:18">
      <c r="A2" s="178" t="s">
        <v>139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/>
    </row>
    <row r="3" spans="1:18">
      <c r="A3" s="117" t="s">
        <v>174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9" t="s">
        <v>78</v>
      </c>
    </row>
    <row r="4" spans="1:18">
      <c r="A4" s="117" t="s">
        <v>175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9" t="s">
        <v>41</v>
      </c>
    </row>
    <row r="5" spans="1:18">
      <c r="A5" s="117" t="s">
        <v>114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9"/>
    </row>
    <row r="6" spans="1:18">
      <c r="A6" s="178" t="s">
        <v>79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49" t="s">
        <v>100</v>
      </c>
    </row>
    <row r="7" spans="1:18">
      <c r="A7" s="178" t="s">
        <v>52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8" ht="12" customHeight="1">
      <c r="A8" s="333" t="s">
        <v>148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</row>
    <row r="9" spans="1:18">
      <c r="A9" s="333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</row>
    <row r="11" spans="1:18" s="181" customFormat="1">
      <c r="A11" s="180"/>
      <c r="B11" s="180"/>
      <c r="C11" s="180">
        <v>-1</v>
      </c>
      <c r="D11" s="180"/>
      <c r="E11" s="180">
        <v>-2</v>
      </c>
      <c r="F11" s="180"/>
      <c r="G11" s="180">
        <v>-3</v>
      </c>
      <c r="H11" s="180"/>
      <c r="I11" s="180">
        <v>-4</v>
      </c>
      <c r="J11" s="180">
        <v>-5</v>
      </c>
      <c r="K11" s="180">
        <v>-6</v>
      </c>
      <c r="L11" s="180">
        <v>-7</v>
      </c>
      <c r="M11" s="180"/>
      <c r="N11" s="180">
        <v>-8</v>
      </c>
      <c r="O11" s="180"/>
      <c r="P11" s="180">
        <v>-9</v>
      </c>
    </row>
    <row r="12" spans="1:18" s="178" customFormat="1">
      <c r="K12" s="182" t="s">
        <v>12</v>
      </c>
      <c r="L12" s="334" t="s">
        <v>83</v>
      </c>
      <c r="M12" s="334"/>
      <c r="N12" s="334"/>
      <c r="P12" s="182" t="s">
        <v>54</v>
      </c>
    </row>
    <row r="13" spans="1:18" s="178" customFormat="1">
      <c r="A13" s="182" t="s">
        <v>13</v>
      </c>
      <c r="B13" s="182"/>
      <c r="C13" s="182"/>
      <c r="D13" s="182"/>
      <c r="E13" s="182" t="s">
        <v>84</v>
      </c>
      <c r="F13" s="182"/>
      <c r="G13" s="182" t="s">
        <v>84</v>
      </c>
      <c r="H13" s="182"/>
      <c r="I13" s="182" t="s">
        <v>149</v>
      </c>
      <c r="J13" s="182" t="s">
        <v>86</v>
      </c>
      <c r="K13" s="182" t="s">
        <v>149</v>
      </c>
      <c r="L13" s="183" t="s">
        <v>88</v>
      </c>
      <c r="M13" s="184"/>
      <c r="N13" s="183" t="s">
        <v>88</v>
      </c>
      <c r="P13" s="182" t="s">
        <v>150</v>
      </c>
      <c r="R13" s="185"/>
    </row>
    <row r="14" spans="1:18" s="178" customFormat="1" ht="12.75" customHeight="1">
      <c r="A14" s="182" t="s">
        <v>17</v>
      </c>
      <c r="B14" s="182"/>
      <c r="C14" s="182" t="s">
        <v>57</v>
      </c>
      <c r="D14" s="182"/>
      <c r="E14" s="186">
        <v>42004</v>
      </c>
      <c r="F14" s="182"/>
      <c r="G14" s="186">
        <v>42369</v>
      </c>
      <c r="H14" s="182"/>
      <c r="I14" s="182" t="s">
        <v>89</v>
      </c>
      <c r="J14" s="187" t="s">
        <v>177</v>
      </c>
      <c r="K14" s="187" t="s">
        <v>89</v>
      </c>
      <c r="L14" s="182" t="s">
        <v>153</v>
      </c>
      <c r="N14" s="182" t="s">
        <v>90</v>
      </c>
      <c r="P14" s="182" t="s">
        <v>178</v>
      </c>
    </row>
    <row r="15" spans="1:18">
      <c r="A15" s="190">
        <v>1</v>
      </c>
      <c r="C15" s="169" t="s">
        <v>62</v>
      </c>
      <c r="E15" s="159">
        <v>180000000</v>
      </c>
      <c r="F15" s="157"/>
      <c r="G15" s="159">
        <v>180000000</v>
      </c>
      <c r="H15" s="157"/>
      <c r="I15" s="159">
        <v>180000000</v>
      </c>
      <c r="J15" s="189"/>
      <c r="K15" s="189">
        <v>180000000</v>
      </c>
      <c r="L15" s="191">
        <v>-179125881.30460638</v>
      </c>
      <c r="N15" s="161">
        <v>0.46329999999999999</v>
      </c>
      <c r="P15" s="115">
        <v>874118.69539361086</v>
      </c>
    </row>
    <row r="16" spans="1:18">
      <c r="A16" s="190">
        <v>2</v>
      </c>
      <c r="C16" s="169" t="s">
        <v>63</v>
      </c>
      <c r="E16" s="159">
        <v>2300000</v>
      </c>
      <c r="F16" s="159"/>
      <c r="G16" s="159">
        <v>17000000</v>
      </c>
      <c r="H16" s="159"/>
      <c r="I16" s="159">
        <v>17100000</v>
      </c>
      <c r="J16" s="189"/>
      <c r="K16" s="189">
        <v>17100000</v>
      </c>
      <c r="L16" s="191">
        <v>-17016984.194696054</v>
      </c>
      <c r="N16" s="161">
        <v>4.3999999999999997E-2</v>
      </c>
      <c r="P16" s="115">
        <v>83015.805303947505</v>
      </c>
    </row>
    <row r="17" spans="1:22">
      <c r="A17" s="190">
        <v>3</v>
      </c>
      <c r="C17" s="169" t="s">
        <v>64</v>
      </c>
      <c r="E17" s="159">
        <v>0</v>
      </c>
      <c r="F17" s="159"/>
      <c r="G17" s="159">
        <v>0</v>
      </c>
      <c r="H17" s="159"/>
      <c r="I17" s="159">
        <v>0</v>
      </c>
      <c r="J17" s="189"/>
      <c r="K17" s="189">
        <v>0</v>
      </c>
      <c r="L17" s="191">
        <v>0</v>
      </c>
      <c r="N17" s="161">
        <v>0</v>
      </c>
      <c r="P17" s="115">
        <v>0</v>
      </c>
    </row>
    <row r="18" spans="1:22">
      <c r="A18" s="190">
        <v>4</v>
      </c>
      <c r="C18" s="169" t="s">
        <v>65</v>
      </c>
      <c r="E18" s="159">
        <v>187444000</v>
      </c>
      <c r="F18" s="159"/>
      <c r="G18" s="159">
        <v>201935000</v>
      </c>
      <c r="H18" s="159"/>
      <c r="I18" s="159">
        <v>191432923</v>
      </c>
      <c r="J18" s="189"/>
      <c r="K18" s="189">
        <v>191432923</v>
      </c>
      <c r="L18" s="191">
        <v>-190503334.65288058</v>
      </c>
      <c r="N18" s="161">
        <v>0.49270000000000003</v>
      </c>
      <c r="P18" s="115">
        <v>929588.34711943043</v>
      </c>
    </row>
    <row r="19" spans="1:22">
      <c r="A19" s="190">
        <v>5</v>
      </c>
      <c r="C19" s="169" t="s">
        <v>92</v>
      </c>
      <c r="E19" s="159">
        <v>1730.82</v>
      </c>
      <c r="F19" s="192"/>
      <c r="G19" s="159">
        <v>1734.18</v>
      </c>
      <c r="H19" s="192"/>
      <c r="I19" s="159">
        <v>1693</v>
      </c>
      <c r="J19" s="189"/>
      <c r="K19" s="189">
        <v>1693</v>
      </c>
      <c r="L19" s="191">
        <v>0</v>
      </c>
      <c r="N19" s="193" t="s">
        <v>93</v>
      </c>
      <c r="P19" s="115">
        <v>1693</v>
      </c>
    </row>
    <row r="20" spans="1:22">
      <c r="A20" s="190">
        <v>6</v>
      </c>
      <c r="C20" s="169" t="s">
        <v>179</v>
      </c>
      <c r="E20" s="159">
        <v>2776.4994167975492</v>
      </c>
      <c r="F20" s="192"/>
      <c r="G20" s="159">
        <v>2546.2798559999997</v>
      </c>
      <c r="H20" s="192"/>
      <c r="I20" s="159">
        <v>2584.0820999999996</v>
      </c>
      <c r="J20" s="189"/>
      <c r="K20" s="189">
        <v>2584.0820999999996</v>
      </c>
      <c r="L20" s="191">
        <v>0</v>
      </c>
      <c r="N20" s="193" t="s">
        <v>93</v>
      </c>
      <c r="P20" s="115">
        <v>2584.0820999999996</v>
      </c>
    </row>
    <row r="21" spans="1:22">
      <c r="A21" s="190">
        <v>7</v>
      </c>
      <c r="C21" s="169" t="s">
        <v>68</v>
      </c>
      <c r="E21" s="159">
        <v>0</v>
      </c>
      <c r="F21" s="192"/>
      <c r="G21" s="159">
        <v>0</v>
      </c>
      <c r="H21" s="192"/>
      <c r="I21" s="159">
        <v>0</v>
      </c>
      <c r="J21" s="189"/>
      <c r="K21" s="189">
        <v>0</v>
      </c>
      <c r="L21" s="191">
        <v>0</v>
      </c>
      <c r="N21" s="161">
        <v>0</v>
      </c>
      <c r="P21" s="115">
        <v>0</v>
      </c>
    </row>
    <row r="22" spans="1:22">
      <c r="A22" s="190">
        <v>8</v>
      </c>
      <c r="C22" s="169" t="s">
        <v>180</v>
      </c>
      <c r="E22" s="159">
        <v>40783.651797932987</v>
      </c>
      <c r="F22" s="192"/>
      <c r="G22" s="159">
        <v>43036.491506999992</v>
      </c>
      <c r="H22" s="192"/>
      <c r="I22" s="159">
        <v>38855.733899999999</v>
      </c>
      <c r="J22" s="189">
        <v>11604</v>
      </c>
      <c r="K22" s="189">
        <v>50459.733899999999</v>
      </c>
      <c r="L22" s="191"/>
      <c r="N22" s="193" t="s">
        <v>93</v>
      </c>
      <c r="P22" s="115">
        <v>50459.733899999999</v>
      </c>
    </row>
    <row r="23" spans="1:22">
      <c r="A23" s="190">
        <v>9</v>
      </c>
      <c r="C23" s="169" t="s">
        <v>70</v>
      </c>
      <c r="E23" s="159">
        <v>0</v>
      </c>
      <c r="F23" s="192"/>
      <c r="G23" s="159">
        <v>0</v>
      </c>
      <c r="H23" s="192"/>
      <c r="I23" s="192"/>
      <c r="J23" s="194"/>
      <c r="K23" s="194"/>
      <c r="L23" s="191">
        <v>0</v>
      </c>
      <c r="N23" s="161">
        <v>0</v>
      </c>
      <c r="P23" s="115">
        <v>0</v>
      </c>
    </row>
    <row r="24" spans="1:22">
      <c r="A24" s="190">
        <v>10</v>
      </c>
      <c r="E24" s="195"/>
      <c r="F24" s="192"/>
      <c r="G24" s="195"/>
      <c r="H24" s="192"/>
      <c r="I24" s="195"/>
      <c r="J24" s="195"/>
      <c r="K24" s="195"/>
      <c r="L24" s="188"/>
      <c r="N24" s="196"/>
      <c r="P24" s="188"/>
      <c r="T24" s="190"/>
      <c r="U24" s="190"/>
      <c r="V24" s="190"/>
    </row>
    <row r="25" spans="1:22" ht="12.75" thickBot="1">
      <c r="A25" s="190">
        <v>11</v>
      </c>
      <c r="C25" s="169" t="s">
        <v>71</v>
      </c>
      <c r="E25" s="197">
        <v>369789290.97121471</v>
      </c>
      <c r="F25" s="192"/>
      <c r="G25" s="197">
        <v>398982316.95136303</v>
      </c>
      <c r="H25" s="192"/>
      <c r="I25" s="197">
        <v>388576055.81599998</v>
      </c>
      <c r="J25" s="197">
        <v>11604</v>
      </c>
      <c r="K25" s="197">
        <v>388587659.81599998</v>
      </c>
      <c r="L25" s="197">
        <v>-386646200.15218306</v>
      </c>
      <c r="N25" s="198">
        <v>1</v>
      </c>
      <c r="P25" s="197">
        <v>1941459.6638169889</v>
      </c>
      <c r="Q25" s="189"/>
      <c r="T25" s="189"/>
      <c r="U25" s="189"/>
      <c r="V25" s="189"/>
    </row>
    <row r="26" spans="1:22" ht="12.75" thickTop="1">
      <c r="A26" s="190">
        <v>12</v>
      </c>
      <c r="T26" s="150"/>
      <c r="U26" s="150"/>
      <c r="V26" s="150"/>
    </row>
    <row r="27" spans="1:22">
      <c r="A27" s="190">
        <v>13</v>
      </c>
      <c r="C27" s="169" t="s">
        <v>143</v>
      </c>
      <c r="P27" s="189"/>
    </row>
    <row r="28" spans="1:22">
      <c r="A28" s="190">
        <v>14</v>
      </c>
      <c r="C28" s="169" t="s">
        <v>172</v>
      </c>
    </row>
    <row r="29" spans="1:22">
      <c r="A29" s="190">
        <v>15</v>
      </c>
      <c r="C29" s="226" t="s">
        <v>181</v>
      </c>
    </row>
    <row r="30" spans="1:22">
      <c r="A30" s="190">
        <v>16</v>
      </c>
      <c r="C30" s="227" t="s">
        <v>182</v>
      </c>
      <c r="D30" s="199"/>
      <c r="F30" s="203"/>
      <c r="G30" s="203"/>
      <c r="H30" s="203"/>
      <c r="I30" s="204"/>
    </row>
    <row r="31" spans="1:22">
      <c r="A31" s="190">
        <v>17</v>
      </c>
      <c r="C31" s="199"/>
      <c r="D31" s="199"/>
      <c r="E31" s="203" t="s">
        <v>159</v>
      </c>
      <c r="G31" s="203" t="s">
        <v>159</v>
      </c>
      <c r="I31" s="203" t="s">
        <v>88</v>
      </c>
      <c r="L31" s="205" t="s">
        <v>89</v>
      </c>
    </row>
    <row r="32" spans="1:22" ht="14.25">
      <c r="A32" s="190">
        <v>18</v>
      </c>
      <c r="C32" s="206" t="s">
        <v>159</v>
      </c>
      <c r="D32" s="199"/>
      <c r="E32" s="206" t="s">
        <v>160</v>
      </c>
      <c r="G32" s="206" t="s">
        <v>161</v>
      </c>
      <c r="I32" s="206" t="s">
        <v>90</v>
      </c>
      <c r="J32" s="228" t="s">
        <v>162</v>
      </c>
      <c r="K32" s="228" t="s">
        <v>163</v>
      </c>
      <c r="L32" s="208" t="s">
        <v>123</v>
      </c>
    </row>
    <row r="33" spans="1:16">
      <c r="A33" s="190">
        <v>19</v>
      </c>
      <c r="C33" s="203" t="s">
        <v>164</v>
      </c>
      <c r="D33" s="199"/>
      <c r="E33" s="209">
        <v>445.9</v>
      </c>
      <c r="G33" s="209">
        <v>625.19999999999993</v>
      </c>
      <c r="I33" s="210">
        <v>6.4699999999999994E-2</v>
      </c>
      <c r="J33" s="115">
        <v>58757.448583839476</v>
      </c>
      <c r="K33" s="115">
        <v>86743.333348999993</v>
      </c>
      <c r="L33" s="115">
        <v>78316.697299999985</v>
      </c>
    </row>
    <row r="34" spans="1:16">
      <c r="A34" s="190">
        <v>20</v>
      </c>
      <c r="C34" s="203" t="s">
        <v>165</v>
      </c>
      <c r="D34" s="199"/>
      <c r="E34" s="209">
        <v>309.5</v>
      </c>
      <c r="G34" s="209">
        <v>310.5</v>
      </c>
      <c r="I34" s="210">
        <v>3.2099999999999997E-2</v>
      </c>
      <c r="J34" s="115">
        <v>40783.651797932987</v>
      </c>
      <c r="K34" s="115">
        <v>43036.491506999992</v>
      </c>
      <c r="L34" s="115">
        <v>38855.733899999999</v>
      </c>
    </row>
    <row r="35" spans="1:16">
      <c r="A35" s="190">
        <v>21</v>
      </c>
      <c r="C35" s="203" t="s">
        <v>166</v>
      </c>
      <c r="D35" s="199"/>
      <c r="E35" s="209">
        <v>4100.8999999999996</v>
      </c>
      <c r="G35" s="209">
        <v>4114.7</v>
      </c>
      <c r="I35" s="210">
        <v>0.42570000000000002</v>
      </c>
      <c r="J35" s="115">
        <v>540386.68064020469</v>
      </c>
      <c r="K35" s="115">
        <v>570736.27521899994</v>
      </c>
      <c r="L35" s="115">
        <v>515292.39630000002</v>
      </c>
    </row>
    <row r="36" spans="1:16">
      <c r="A36" s="190">
        <v>22</v>
      </c>
      <c r="C36" s="203" t="s">
        <v>167</v>
      </c>
      <c r="D36" s="175"/>
      <c r="E36" s="209">
        <v>430.1</v>
      </c>
      <c r="G36" s="209">
        <v>430.1</v>
      </c>
      <c r="I36" s="210">
        <v>4.4499999999999998E-2</v>
      </c>
      <c r="J36" s="115">
        <v>56675.439865237408</v>
      </c>
      <c r="K36" s="115">
        <v>59661.179814999996</v>
      </c>
      <c r="L36" s="115">
        <v>53865.425499999998</v>
      </c>
    </row>
    <row r="37" spans="1:16">
      <c r="A37" s="190">
        <v>23</v>
      </c>
      <c r="C37" s="203" t="s">
        <v>168</v>
      </c>
      <c r="E37" s="209">
        <v>3818.5</v>
      </c>
      <c r="G37" s="209">
        <v>4186</v>
      </c>
      <c r="I37" s="210">
        <v>0.433</v>
      </c>
      <c r="J37" s="115">
        <v>503174.06911278545</v>
      </c>
      <c r="K37" s="115">
        <v>580523.39010999992</v>
      </c>
      <c r="L37" s="115">
        <v>524128.74699999997</v>
      </c>
    </row>
    <row r="38" spans="1:16" ht="12.75" thickBot="1">
      <c r="A38" s="190">
        <v>24</v>
      </c>
      <c r="C38" s="203" t="s">
        <v>71</v>
      </c>
      <c r="E38" s="211">
        <v>9104.9</v>
      </c>
      <c r="G38" s="211">
        <v>9666.5</v>
      </c>
      <c r="I38" s="212">
        <v>1</v>
      </c>
      <c r="J38" s="213">
        <v>1199777.29</v>
      </c>
      <c r="K38" s="213">
        <v>1340700.67</v>
      </c>
      <c r="L38" s="213">
        <v>1210459</v>
      </c>
    </row>
    <row r="39" spans="1:16" ht="12.75" thickTop="1">
      <c r="A39" s="190">
        <v>25</v>
      </c>
      <c r="J39" s="189"/>
      <c r="K39" s="189"/>
      <c r="L39" s="189"/>
    </row>
    <row r="40" spans="1:16">
      <c r="A40" s="190">
        <v>26</v>
      </c>
      <c r="L40" s="182" t="s">
        <v>89</v>
      </c>
    </row>
    <row r="41" spans="1:16">
      <c r="A41" s="190">
        <v>27</v>
      </c>
      <c r="C41" s="227" t="s">
        <v>183</v>
      </c>
      <c r="E41" s="203"/>
      <c r="L41" s="187" t="s">
        <v>170</v>
      </c>
    </row>
    <row r="42" spans="1:16">
      <c r="A42" s="190">
        <v>28</v>
      </c>
      <c r="C42" s="203" t="s">
        <v>164</v>
      </c>
      <c r="E42" s="209">
        <v>445.9</v>
      </c>
      <c r="G42" s="209">
        <v>625.19999999999993</v>
      </c>
      <c r="I42" s="210">
        <v>6.4699999999999994E-2</v>
      </c>
      <c r="J42" s="115">
        <v>4000.1327623587304</v>
      </c>
      <c r="K42" s="115">
        <v>5132.2213919999995</v>
      </c>
      <c r="L42" s="115">
        <v>5208.4146999999994</v>
      </c>
    </row>
    <row r="43" spans="1:16">
      <c r="A43" s="190">
        <v>29</v>
      </c>
      <c r="C43" s="203" t="s">
        <v>165</v>
      </c>
      <c r="E43" s="209">
        <v>309.5</v>
      </c>
      <c r="G43" s="209">
        <v>310.5</v>
      </c>
      <c r="I43" s="210">
        <v>3.2099999999999997E-2</v>
      </c>
      <c r="J43" s="115">
        <v>2776.4994167975492</v>
      </c>
      <c r="K43" s="115">
        <v>2546.2798559999997</v>
      </c>
      <c r="L43" s="115">
        <v>2584.0820999999996</v>
      </c>
    </row>
    <row r="44" spans="1:16">
      <c r="A44" s="190">
        <v>30</v>
      </c>
      <c r="C44" s="203" t="s">
        <v>166</v>
      </c>
      <c r="E44" s="209">
        <v>4100.8999999999996</v>
      </c>
      <c r="G44" s="209">
        <v>4114.7</v>
      </c>
      <c r="I44" s="210">
        <v>0.42570000000000002</v>
      </c>
      <c r="J44" s="115">
        <v>36788.841545541414</v>
      </c>
      <c r="K44" s="115">
        <v>33767.954352000001</v>
      </c>
      <c r="L44" s="115">
        <v>34269.275699999998</v>
      </c>
    </row>
    <row r="45" spans="1:16">
      <c r="A45" s="190">
        <v>31</v>
      </c>
      <c r="C45" s="203" t="s">
        <v>167</v>
      </c>
      <c r="E45" s="209">
        <v>430.1</v>
      </c>
      <c r="G45" s="209">
        <v>430.1</v>
      </c>
      <c r="I45" s="210">
        <v>4.4499999999999998E-2</v>
      </c>
      <c r="J45" s="115">
        <v>3858.3922428582423</v>
      </c>
      <c r="K45" s="115">
        <v>3529.8895199999997</v>
      </c>
      <c r="L45" s="115">
        <v>3582.2945</v>
      </c>
    </row>
    <row r="46" spans="1:16">
      <c r="A46" s="190">
        <v>32</v>
      </c>
      <c r="C46" s="203" t="s">
        <v>168</v>
      </c>
      <c r="E46" s="209">
        <v>3818.5</v>
      </c>
      <c r="G46" s="209">
        <v>4186</v>
      </c>
      <c r="I46" s="210">
        <v>0.433</v>
      </c>
      <c r="J46" s="115">
        <v>34255.454032444075</v>
      </c>
      <c r="K46" s="115">
        <v>34347.014880000002</v>
      </c>
      <c r="L46" s="115">
        <v>34856.932999999997</v>
      </c>
    </row>
    <row r="47" spans="1:16" ht="12.75" thickBot="1">
      <c r="A47" s="190">
        <v>33</v>
      </c>
      <c r="C47" s="203" t="s">
        <v>71</v>
      </c>
      <c r="E47" s="211">
        <v>9104.9</v>
      </c>
      <c r="G47" s="211">
        <v>9666.5</v>
      </c>
      <c r="I47" s="212">
        <v>1</v>
      </c>
      <c r="J47" s="213">
        <v>81679.320000000007</v>
      </c>
      <c r="K47" s="213">
        <v>79323.360000000001</v>
      </c>
      <c r="L47" s="213">
        <v>80501</v>
      </c>
    </row>
    <row r="48" spans="1:16" ht="12.75" thickTop="1">
      <c r="A48" s="190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</row>
    <row r="49" spans="1:1">
      <c r="A49" s="215" t="s">
        <v>171</v>
      </c>
    </row>
    <row r="50" spans="1:1">
      <c r="A50" s="215" t="s">
        <v>98</v>
      </c>
    </row>
    <row r="51" spans="1:1">
      <c r="A51" s="215"/>
    </row>
  </sheetData>
  <mergeCells count="2">
    <mergeCell ref="A8:P9"/>
    <mergeCell ref="L12:N1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8" zoomScaleNormal="100" workbookViewId="0"/>
  </sheetViews>
  <sheetFormatPr defaultColWidth="9.140625" defaultRowHeight="12"/>
  <cols>
    <col min="1" max="1" width="7.85546875" style="157" customWidth="1"/>
    <col min="2" max="2" width="2.42578125" style="157" customWidth="1"/>
    <col min="3" max="3" width="28.7109375" style="157" customWidth="1"/>
    <col min="4" max="4" width="2.7109375" style="157" customWidth="1"/>
    <col min="5" max="5" width="18.5703125" style="157" customWidth="1"/>
    <col min="6" max="6" width="2.7109375" style="157" customWidth="1"/>
    <col min="7" max="7" width="10.7109375" style="157" customWidth="1"/>
    <col min="8" max="8" width="2.7109375" style="157" customWidth="1"/>
    <col min="9" max="9" width="13.42578125" style="157" customWidth="1"/>
    <col min="10" max="10" width="2.7109375" style="157" customWidth="1"/>
    <col min="11" max="11" width="14" style="157" bestFit="1" customWidth="1"/>
    <col min="12" max="16384" width="9.140625" style="157"/>
  </cols>
  <sheetData>
    <row r="1" spans="1:11">
      <c r="A1" s="146" t="s">
        <v>47</v>
      </c>
      <c r="B1" s="146"/>
      <c r="C1" s="146"/>
      <c r="D1" s="146"/>
      <c r="E1" s="146"/>
      <c r="F1" s="146"/>
      <c r="G1" s="146"/>
      <c r="H1" s="146"/>
      <c r="I1" s="146"/>
      <c r="J1" s="146"/>
      <c r="K1" s="151" t="s">
        <v>0</v>
      </c>
    </row>
    <row r="2" spans="1:11">
      <c r="A2" s="146" t="s">
        <v>139</v>
      </c>
      <c r="B2" s="146"/>
      <c r="C2" s="146"/>
      <c r="D2" s="146"/>
      <c r="E2" s="146"/>
      <c r="F2" s="146"/>
      <c r="G2" s="146"/>
      <c r="H2" s="146"/>
      <c r="I2" s="146"/>
      <c r="J2" s="146"/>
      <c r="K2" s="151"/>
    </row>
    <row r="3" spans="1:11">
      <c r="A3" s="112" t="s">
        <v>184</v>
      </c>
      <c r="B3" s="146"/>
      <c r="C3" s="146"/>
      <c r="D3" s="146"/>
      <c r="E3" s="146"/>
      <c r="F3" s="146"/>
      <c r="G3" s="146"/>
      <c r="H3" s="146"/>
      <c r="I3" s="146"/>
      <c r="J3" s="146"/>
      <c r="K3" s="151" t="s">
        <v>49</v>
      </c>
    </row>
    <row r="4" spans="1:11">
      <c r="A4" s="112" t="s">
        <v>105</v>
      </c>
      <c r="B4" s="146"/>
      <c r="C4" s="146"/>
      <c r="D4" s="146"/>
      <c r="E4" s="146"/>
      <c r="F4" s="146"/>
      <c r="G4" s="146"/>
      <c r="H4" s="146"/>
      <c r="I4" s="146"/>
      <c r="J4" s="146"/>
      <c r="K4" s="151" t="s">
        <v>41</v>
      </c>
    </row>
    <row r="5" spans="1:11">
      <c r="A5" s="112" t="s">
        <v>114</v>
      </c>
      <c r="B5" s="146"/>
      <c r="C5" s="146"/>
      <c r="D5" s="146"/>
      <c r="E5" s="146"/>
      <c r="F5" s="146"/>
      <c r="G5" s="146"/>
      <c r="H5" s="146"/>
      <c r="I5" s="146"/>
      <c r="J5" s="146"/>
      <c r="K5" s="151"/>
    </row>
    <row r="6" spans="1:11">
      <c r="A6" s="146" t="s">
        <v>51</v>
      </c>
      <c r="B6" s="146"/>
      <c r="C6" s="146"/>
      <c r="D6" s="146"/>
      <c r="E6" s="146"/>
      <c r="F6" s="146"/>
      <c r="G6" s="146"/>
      <c r="H6" s="146"/>
      <c r="I6" s="146"/>
      <c r="J6" s="146"/>
      <c r="K6" s="149" t="s">
        <v>100</v>
      </c>
    </row>
    <row r="7" spans="1:11">
      <c r="A7" s="146" t="s">
        <v>52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</row>
    <row r="8" spans="1:11">
      <c r="A8" s="157" t="s">
        <v>140</v>
      </c>
    </row>
    <row r="9" spans="1:11">
      <c r="A9" s="157" t="s">
        <v>141</v>
      </c>
    </row>
    <row r="10" spans="1:11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</row>
    <row r="11" spans="1:11">
      <c r="A11" s="73"/>
      <c r="B11" s="73"/>
      <c r="C11" s="221">
        <v>-1</v>
      </c>
      <c r="D11" s="221"/>
      <c r="E11" s="221">
        <v>-2</v>
      </c>
      <c r="F11" s="221"/>
      <c r="G11" s="221">
        <v>-3</v>
      </c>
      <c r="H11" s="221"/>
      <c r="I11" s="221">
        <v>-4</v>
      </c>
      <c r="J11" s="73"/>
      <c r="K11" s="221">
        <v>-5</v>
      </c>
    </row>
    <row r="12" spans="1:11">
      <c r="E12" s="158" t="s">
        <v>54</v>
      </c>
    </row>
    <row r="13" spans="1:11">
      <c r="E13" s="158" t="s">
        <v>55</v>
      </c>
    </row>
    <row r="14" spans="1:11">
      <c r="A14" s="158" t="s">
        <v>56</v>
      </c>
      <c r="C14" s="158" t="s">
        <v>57</v>
      </c>
      <c r="E14" s="158" t="s">
        <v>91</v>
      </c>
      <c r="G14" s="158" t="s">
        <v>59</v>
      </c>
      <c r="I14" s="158" t="s">
        <v>60</v>
      </c>
      <c r="K14" s="158" t="s">
        <v>61</v>
      </c>
    </row>
    <row r="15" spans="1:11">
      <c r="A15" s="158">
        <v>1</v>
      </c>
      <c r="C15" s="157" t="s">
        <v>62</v>
      </c>
      <c r="E15" s="159">
        <v>2431304.8473396422</v>
      </c>
      <c r="G15" s="160">
        <v>0.41690643700031205</v>
      </c>
      <c r="I15" s="161">
        <v>6.7000000000000004E-2</v>
      </c>
      <c r="J15" s="162"/>
      <c r="K15" s="160">
        <v>2.7900000000000001E-2</v>
      </c>
    </row>
    <row r="16" spans="1:11">
      <c r="A16" s="158">
        <v>2</v>
      </c>
      <c r="C16" s="157" t="s">
        <v>63</v>
      </c>
      <c r="E16" s="159">
        <v>230903.11522327707</v>
      </c>
      <c r="G16" s="160">
        <v>3.9593963367178353E-2</v>
      </c>
      <c r="I16" s="161">
        <v>2.3199999999999998E-2</v>
      </c>
      <c r="J16" s="162"/>
      <c r="K16" s="160">
        <v>8.9999999999999998E-4</v>
      </c>
    </row>
    <row r="17" spans="1:12">
      <c r="A17" s="158">
        <v>3</v>
      </c>
      <c r="C17" s="157" t="s">
        <v>64</v>
      </c>
      <c r="E17" s="159">
        <v>0</v>
      </c>
      <c r="G17" s="160">
        <v>0</v>
      </c>
      <c r="I17" s="161">
        <v>0</v>
      </c>
      <c r="J17" s="162"/>
      <c r="K17" s="160">
        <v>0</v>
      </c>
    </row>
    <row r="18" spans="1:12">
      <c r="A18" s="158">
        <v>4</v>
      </c>
      <c r="C18" s="157" t="s">
        <v>65</v>
      </c>
      <c r="E18" s="159">
        <v>2585590.1106933779</v>
      </c>
      <c r="G18" s="160">
        <v>0.44336240343201766</v>
      </c>
      <c r="I18" s="161">
        <v>0.104</v>
      </c>
      <c r="J18" s="162"/>
      <c r="K18" s="160">
        <v>4.6100000000000002E-2</v>
      </c>
    </row>
    <row r="19" spans="1:12">
      <c r="A19" s="158">
        <v>5</v>
      </c>
      <c r="C19" s="157" t="s">
        <v>66</v>
      </c>
      <c r="E19" s="159">
        <v>22434</v>
      </c>
      <c r="G19" s="160">
        <v>3.8468557399945189E-3</v>
      </c>
      <c r="I19" s="161">
        <v>0.02</v>
      </c>
      <c r="J19" s="162"/>
      <c r="K19" s="160">
        <v>1E-4</v>
      </c>
      <c r="L19" s="113"/>
    </row>
    <row r="20" spans="1:12">
      <c r="A20" s="158">
        <v>6</v>
      </c>
      <c r="C20" s="157" t="s">
        <v>67</v>
      </c>
      <c r="E20" s="159">
        <v>34269.275699999998</v>
      </c>
      <c r="G20" s="160">
        <v>5.8763020385129566E-3</v>
      </c>
      <c r="I20" s="222">
        <v>0</v>
      </c>
      <c r="J20" s="162"/>
      <c r="K20" s="160">
        <v>0</v>
      </c>
    </row>
    <row r="21" spans="1:12">
      <c r="A21" s="158">
        <v>7</v>
      </c>
      <c r="C21" s="157" t="s">
        <v>68</v>
      </c>
      <c r="E21" s="159">
        <v>0</v>
      </c>
      <c r="G21" s="160">
        <v>0</v>
      </c>
      <c r="I21" s="222">
        <v>0</v>
      </c>
      <c r="J21" s="162"/>
      <c r="K21" s="160">
        <v>0</v>
      </c>
    </row>
    <row r="22" spans="1:12">
      <c r="A22" s="158">
        <v>8</v>
      </c>
      <c r="C22" s="157" t="s">
        <v>69</v>
      </c>
      <c r="E22" s="159">
        <v>527274.39630000002</v>
      </c>
      <c r="G22" s="160">
        <v>9.0414038421984477E-2</v>
      </c>
      <c r="I22" s="222">
        <v>0</v>
      </c>
      <c r="J22" s="162"/>
      <c r="K22" s="160">
        <v>0</v>
      </c>
    </row>
    <row r="23" spans="1:12">
      <c r="A23" s="158">
        <v>9</v>
      </c>
      <c r="C23" s="157" t="s">
        <v>70</v>
      </c>
      <c r="E23" s="159">
        <v>0</v>
      </c>
      <c r="G23" s="160">
        <v>0</v>
      </c>
      <c r="I23" s="222">
        <v>0</v>
      </c>
      <c r="J23" s="162"/>
      <c r="K23" s="160">
        <v>0</v>
      </c>
    </row>
    <row r="24" spans="1:12">
      <c r="A24" s="158">
        <v>10</v>
      </c>
      <c r="E24" s="163"/>
      <c r="G24" s="164"/>
      <c r="I24" s="165"/>
      <c r="J24" s="162"/>
      <c r="K24" s="164"/>
    </row>
    <row r="25" spans="1:12" ht="12.75" thickBot="1">
      <c r="A25" s="158">
        <v>11</v>
      </c>
      <c r="C25" s="157" t="s">
        <v>71</v>
      </c>
      <c r="E25" s="166">
        <v>5831775.7452562973</v>
      </c>
      <c r="G25" s="167">
        <v>1</v>
      </c>
      <c r="I25" s="168"/>
      <c r="J25" s="162"/>
      <c r="K25" s="167">
        <v>7.5000000000000011E-2</v>
      </c>
    </row>
    <row r="26" spans="1:12" ht="12.75" thickTop="1">
      <c r="A26" s="158">
        <v>12</v>
      </c>
    </row>
    <row r="27" spans="1:12">
      <c r="A27" s="158">
        <v>13</v>
      </c>
    </row>
    <row r="28" spans="1:12">
      <c r="A28" s="158">
        <v>14</v>
      </c>
      <c r="B28" s="157" t="s">
        <v>143</v>
      </c>
      <c r="D28" s="169"/>
      <c r="E28" s="169"/>
      <c r="F28" s="169"/>
      <c r="G28" s="169"/>
      <c r="H28" s="169"/>
      <c r="I28" s="169"/>
      <c r="J28" s="169"/>
      <c r="K28" s="169"/>
    </row>
    <row r="29" spans="1:12" s="169" customFormat="1">
      <c r="A29" s="158">
        <v>15</v>
      </c>
      <c r="B29" s="170" t="s">
        <v>144</v>
      </c>
      <c r="C29" s="100" t="s">
        <v>185</v>
      </c>
      <c r="D29" s="171"/>
      <c r="E29" s="171"/>
      <c r="F29" s="171"/>
      <c r="G29" s="171"/>
      <c r="H29" s="171"/>
      <c r="I29" s="171"/>
      <c r="J29" s="171"/>
      <c r="K29" s="171"/>
    </row>
    <row r="30" spans="1:12" s="169" customFormat="1">
      <c r="A30" s="158">
        <v>16</v>
      </c>
      <c r="B30" s="172"/>
      <c r="C30" s="171"/>
      <c r="D30" s="171"/>
      <c r="E30" s="171"/>
      <c r="F30" s="171"/>
      <c r="G30" s="171"/>
      <c r="H30" s="171"/>
      <c r="I30" s="171"/>
      <c r="J30" s="171"/>
      <c r="K30" s="171"/>
    </row>
    <row r="31" spans="1:12" s="169" customFormat="1">
      <c r="A31" s="158">
        <v>17</v>
      </c>
      <c r="B31" s="170" t="s">
        <v>146</v>
      </c>
      <c r="C31" s="328" t="s">
        <v>147</v>
      </c>
      <c r="D31" s="328"/>
      <c r="E31" s="328"/>
      <c r="F31" s="328"/>
      <c r="G31" s="328"/>
      <c r="H31" s="328"/>
      <c r="I31" s="328"/>
      <c r="J31" s="328"/>
      <c r="K31" s="328"/>
    </row>
    <row r="32" spans="1:12" s="169" customFormat="1">
      <c r="A32" s="158">
        <v>18</v>
      </c>
      <c r="C32" s="328"/>
      <c r="D32" s="328"/>
      <c r="E32" s="328"/>
      <c r="F32" s="328"/>
      <c r="G32" s="328"/>
      <c r="H32" s="328"/>
      <c r="I32" s="328"/>
      <c r="J32" s="328"/>
      <c r="K32" s="328"/>
    </row>
    <row r="33" spans="1:11" s="169" customFormat="1">
      <c r="A33" s="158"/>
      <c r="B33" s="174"/>
      <c r="C33" s="171"/>
      <c r="D33" s="171"/>
      <c r="E33" s="171"/>
      <c r="F33" s="171"/>
      <c r="G33" s="171"/>
      <c r="H33" s="171"/>
      <c r="I33" s="171"/>
      <c r="J33" s="171"/>
      <c r="K33" s="171"/>
    </row>
    <row r="34" spans="1:11">
      <c r="A34" s="158"/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35" spans="1:11">
      <c r="A35" s="158"/>
      <c r="B35" s="171"/>
      <c r="C35" s="171"/>
      <c r="D35" s="171"/>
      <c r="E35" s="171"/>
      <c r="F35" s="171"/>
      <c r="G35" s="171"/>
      <c r="H35" s="171"/>
      <c r="I35" s="171"/>
      <c r="J35" s="171"/>
      <c r="K35" s="171"/>
    </row>
    <row r="36" spans="1:11">
      <c r="A36" s="158"/>
      <c r="B36" s="223"/>
      <c r="C36" s="223"/>
      <c r="D36" s="223"/>
      <c r="E36" s="223"/>
      <c r="F36" s="223"/>
      <c r="G36" s="223"/>
      <c r="H36" s="223"/>
      <c r="I36" s="223"/>
      <c r="J36" s="223"/>
      <c r="K36" s="223"/>
    </row>
    <row r="37" spans="1:11">
      <c r="B37" s="169"/>
      <c r="C37" s="169"/>
      <c r="D37" s="169"/>
      <c r="E37" s="169"/>
    </row>
    <row r="38" spans="1:11">
      <c r="B38" s="176"/>
      <c r="C38" s="169"/>
      <c r="D38" s="169"/>
      <c r="E38" s="169"/>
    </row>
    <row r="39" spans="1:11">
      <c r="A39" s="177" t="s">
        <v>75</v>
      </c>
    </row>
    <row r="40" spans="1:11">
      <c r="A40" s="177" t="s">
        <v>76</v>
      </c>
    </row>
  </sheetData>
  <mergeCells count="1">
    <mergeCell ref="C31:K3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D14" zoomScaleNormal="100" workbookViewId="0"/>
  </sheetViews>
  <sheetFormatPr defaultColWidth="9.140625" defaultRowHeight="12"/>
  <cols>
    <col min="1" max="1" width="5" style="169" customWidth="1"/>
    <col min="2" max="2" width="1.5703125" style="169" customWidth="1"/>
    <col min="3" max="3" width="29.85546875" style="169" customWidth="1"/>
    <col min="4" max="4" width="1.7109375" style="169" customWidth="1"/>
    <col min="5" max="5" width="13.7109375" style="169" customWidth="1"/>
    <col min="6" max="6" width="1.7109375" style="169" customWidth="1"/>
    <col min="7" max="7" width="14.28515625" style="169" customWidth="1"/>
    <col min="8" max="8" width="1.7109375" style="169" customWidth="1"/>
    <col min="9" max="10" width="13.7109375" style="169" customWidth="1"/>
    <col min="11" max="11" width="12.28515625" style="169" customWidth="1"/>
    <col min="12" max="12" width="13.7109375" style="169" customWidth="1"/>
    <col min="13" max="13" width="1.7109375" style="169" customWidth="1"/>
    <col min="14" max="14" width="13.5703125" style="169" customWidth="1"/>
    <col min="15" max="15" width="1.7109375" style="169" customWidth="1"/>
    <col min="16" max="16" width="16.140625" style="169" customWidth="1"/>
    <col min="17" max="17" width="1.7109375" style="169" customWidth="1"/>
    <col min="18" max="18" width="16.7109375" style="169" customWidth="1"/>
    <col min="19" max="19" width="8.7109375" style="169" customWidth="1"/>
    <col min="20" max="21" width="9.140625" style="169"/>
    <col min="22" max="23" width="12.28515625" style="169" bestFit="1" customWidth="1"/>
    <col min="24" max="16384" width="9.140625" style="169"/>
  </cols>
  <sheetData>
    <row r="1" spans="1:23">
      <c r="A1" s="178" t="s">
        <v>77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9" t="s">
        <v>0</v>
      </c>
      <c r="Q1" s="178"/>
      <c r="S1" s="178"/>
      <c r="T1" s="178"/>
      <c r="U1" s="178"/>
      <c r="V1" s="178"/>
      <c r="W1" s="178"/>
    </row>
    <row r="2" spans="1:23">
      <c r="A2" s="178" t="s">
        <v>139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8"/>
      <c r="S2" s="178"/>
      <c r="T2" s="178"/>
      <c r="U2" s="178"/>
      <c r="V2" s="178"/>
      <c r="W2" s="178"/>
    </row>
    <row r="3" spans="1:23">
      <c r="A3" s="117" t="s">
        <v>184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9" t="s">
        <v>78</v>
      </c>
      <c r="Q3" s="178"/>
      <c r="S3" s="178"/>
      <c r="T3" s="178"/>
      <c r="U3" s="178"/>
      <c r="V3" s="178"/>
      <c r="W3" s="178"/>
    </row>
    <row r="4" spans="1:23">
      <c r="A4" s="117" t="s">
        <v>105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9" t="s">
        <v>41</v>
      </c>
      <c r="Q4" s="178"/>
      <c r="S4" s="178"/>
      <c r="T4" s="178"/>
      <c r="U4" s="178"/>
      <c r="V4" s="178"/>
      <c r="W4" s="178"/>
    </row>
    <row r="5" spans="1:23">
      <c r="A5" s="117" t="s">
        <v>114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9"/>
      <c r="Q5" s="178"/>
      <c r="S5" s="178"/>
      <c r="T5" s="178"/>
      <c r="U5" s="178"/>
      <c r="V5" s="178"/>
      <c r="W5" s="178"/>
    </row>
    <row r="6" spans="1:23">
      <c r="A6" s="178" t="s">
        <v>79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9" t="s">
        <v>100</v>
      </c>
      <c r="Q6" s="178"/>
      <c r="S6" s="178"/>
      <c r="T6" s="178"/>
      <c r="U6" s="178"/>
      <c r="V6" s="178"/>
      <c r="W6" s="178"/>
    </row>
    <row r="7" spans="1:23">
      <c r="A7" s="178" t="s">
        <v>52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</row>
    <row r="8" spans="1:23" ht="15" customHeight="1">
      <c r="A8" s="333" t="s">
        <v>148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</row>
    <row r="9" spans="1:23">
      <c r="A9" s="333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</row>
    <row r="11" spans="1:23" s="231" customFormat="1">
      <c r="A11" s="230"/>
      <c r="B11" s="230"/>
      <c r="C11" s="230">
        <v>-1</v>
      </c>
      <c r="D11" s="230"/>
      <c r="E11" s="230">
        <v>-2</v>
      </c>
      <c r="F11" s="230"/>
      <c r="G11" s="230">
        <v>-3</v>
      </c>
      <c r="H11" s="230"/>
      <c r="I11" s="230">
        <v>-4</v>
      </c>
      <c r="J11" s="180">
        <v>-5</v>
      </c>
      <c r="K11" s="180">
        <v>-6</v>
      </c>
      <c r="L11" s="230">
        <v>-6</v>
      </c>
      <c r="M11" s="230"/>
      <c r="N11" s="230">
        <v>-7</v>
      </c>
      <c r="O11" s="230"/>
      <c r="P11" s="230">
        <v>-8</v>
      </c>
    </row>
    <row r="12" spans="1:23">
      <c r="J12" s="178"/>
      <c r="K12" s="224" t="s">
        <v>12</v>
      </c>
      <c r="L12" s="190" t="s">
        <v>83</v>
      </c>
      <c r="M12" s="190"/>
      <c r="N12" s="190"/>
    </row>
    <row r="13" spans="1:23">
      <c r="A13" s="190" t="s">
        <v>13</v>
      </c>
      <c r="B13" s="190"/>
      <c r="C13" s="190"/>
      <c r="D13" s="190"/>
      <c r="E13" s="190"/>
      <c r="F13" s="190"/>
      <c r="G13" s="190"/>
      <c r="H13" s="190"/>
      <c r="I13" s="190" t="s">
        <v>149</v>
      </c>
      <c r="J13" s="190" t="s">
        <v>86</v>
      </c>
      <c r="K13" s="224" t="s">
        <v>149</v>
      </c>
      <c r="L13" s="188"/>
      <c r="M13" s="188"/>
      <c r="N13" s="232" t="s">
        <v>88</v>
      </c>
      <c r="P13" s="190" t="s">
        <v>54</v>
      </c>
      <c r="T13" s="189"/>
    </row>
    <row r="14" spans="1:23">
      <c r="A14" s="190" t="s">
        <v>17</v>
      </c>
      <c r="B14" s="190"/>
      <c r="C14" s="190" t="s">
        <v>57</v>
      </c>
      <c r="D14" s="190"/>
      <c r="E14" s="190" t="s">
        <v>186</v>
      </c>
      <c r="F14" s="190"/>
      <c r="G14" s="190" t="s">
        <v>187</v>
      </c>
      <c r="H14" s="190"/>
      <c r="I14" s="190" t="s">
        <v>89</v>
      </c>
      <c r="J14" s="233" t="s">
        <v>177</v>
      </c>
      <c r="K14" s="187" t="s">
        <v>89</v>
      </c>
      <c r="L14" s="190" t="s">
        <v>88</v>
      </c>
      <c r="N14" s="190" t="s">
        <v>90</v>
      </c>
      <c r="P14" s="190" t="s">
        <v>55</v>
      </c>
    </row>
    <row r="15" spans="1:23">
      <c r="A15" s="190">
        <v>1</v>
      </c>
      <c r="C15" s="169" t="s">
        <v>62</v>
      </c>
      <c r="E15" s="159">
        <v>180000000</v>
      </c>
      <c r="F15" s="113"/>
      <c r="G15" s="159">
        <v>180000000</v>
      </c>
      <c r="H15" s="113"/>
      <c r="I15" s="159">
        <v>180000000</v>
      </c>
      <c r="J15" s="189"/>
      <c r="K15" s="189">
        <v>180000000</v>
      </c>
      <c r="L15" s="191">
        <v>-177568695.15266037</v>
      </c>
      <c r="N15" s="161">
        <v>0.46329999999999999</v>
      </c>
      <c r="P15" s="115">
        <v>2431304.8473396422</v>
      </c>
    </row>
    <row r="16" spans="1:23">
      <c r="A16" s="190">
        <v>2</v>
      </c>
      <c r="C16" s="169" t="s">
        <v>63</v>
      </c>
      <c r="E16" s="159">
        <v>2300000</v>
      </c>
      <c r="F16" s="192"/>
      <c r="G16" s="159">
        <v>17000000</v>
      </c>
      <c r="H16" s="192"/>
      <c r="I16" s="159">
        <v>17100000</v>
      </c>
      <c r="J16" s="189"/>
      <c r="K16" s="189">
        <v>17100000</v>
      </c>
      <c r="L16" s="191">
        <v>-16869096.884776723</v>
      </c>
      <c r="N16" s="161">
        <v>4.3999999999999997E-2</v>
      </c>
      <c r="P16" s="115">
        <v>230903.11522327707</v>
      </c>
    </row>
    <row r="17" spans="1:22">
      <c r="A17" s="190">
        <v>3</v>
      </c>
      <c r="C17" s="169" t="s">
        <v>64</v>
      </c>
      <c r="E17" s="159">
        <v>0</v>
      </c>
      <c r="F17" s="192"/>
      <c r="G17" s="159">
        <v>0</v>
      </c>
      <c r="H17" s="192"/>
      <c r="I17" s="159">
        <v>0</v>
      </c>
      <c r="J17" s="189"/>
      <c r="K17" s="189">
        <v>0</v>
      </c>
      <c r="L17" s="191">
        <v>0</v>
      </c>
      <c r="N17" s="161">
        <v>0</v>
      </c>
      <c r="P17" s="115">
        <v>0</v>
      </c>
    </row>
    <row r="18" spans="1:22">
      <c r="A18" s="190">
        <v>4</v>
      </c>
      <c r="C18" s="169" t="s">
        <v>65</v>
      </c>
      <c r="E18" s="159">
        <v>187444000</v>
      </c>
      <c r="F18" s="192"/>
      <c r="G18" s="159">
        <v>201935000</v>
      </c>
      <c r="H18" s="192"/>
      <c r="I18" s="159">
        <v>191432923</v>
      </c>
      <c r="J18" s="189"/>
      <c r="K18" s="189">
        <v>191432923</v>
      </c>
      <c r="L18" s="191">
        <v>-188847332.88930663</v>
      </c>
      <c r="N18" s="161">
        <v>0.49270000000000003</v>
      </c>
      <c r="P18" s="115">
        <v>2585590.1106933779</v>
      </c>
    </row>
    <row r="19" spans="1:22">
      <c r="A19" s="190">
        <v>5</v>
      </c>
      <c r="C19" s="169" t="s">
        <v>92</v>
      </c>
      <c r="E19" s="159">
        <v>22933.466446645692</v>
      </c>
      <c r="F19" s="192"/>
      <c r="G19" s="159">
        <v>22981.466446645692</v>
      </c>
      <c r="H19" s="192"/>
      <c r="I19" s="159">
        <v>22434</v>
      </c>
      <c r="J19" s="189"/>
      <c r="K19" s="189">
        <v>1693</v>
      </c>
      <c r="L19" s="191">
        <v>0</v>
      </c>
      <c r="N19" s="193" t="s">
        <v>93</v>
      </c>
      <c r="P19" s="115">
        <v>22434</v>
      </c>
    </row>
    <row r="20" spans="1:22">
      <c r="A20" s="190">
        <v>6</v>
      </c>
      <c r="C20" s="169" t="s">
        <v>179</v>
      </c>
      <c r="E20" s="159">
        <v>36788.841545541414</v>
      </c>
      <c r="F20" s="192"/>
      <c r="G20" s="159">
        <v>33767.954352000001</v>
      </c>
      <c r="H20" s="192"/>
      <c r="I20" s="159">
        <v>34269.275699999998</v>
      </c>
      <c r="J20" s="189"/>
      <c r="K20" s="189">
        <v>2584.0820999999996</v>
      </c>
      <c r="L20" s="191">
        <v>0</v>
      </c>
      <c r="N20" s="193" t="s">
        <v>93</v>
      </c>
      <c r="P20" s="115">
        <v>34269.275699999998</v>
      </c>
    </row>
    <row r="21" spans="1:22">
      <c r="A21" s="190">
        <v>7</v>
      </c>
      <c r="C21" s="169" t="s">
        <v>68</v>
      </c>
      <c r="E21" s="159">
        <v>0</v>
      </c>
      <c r="F21" s="192"/>
      <c r="G21" s="159">
        <v>0</v>
      </c>
      <c r="H21" s="192"/>
      <c r="I21" s="159">
        <v>0</v>
      </c>
      <c r="J21" s="189"/>
      <c r="K21" s="189">
        <v>0</v>
      </c>
      <c r="L21" s="191">
        <v>0</v>
      </c>
      <c r="N21" s="161">
        <v>0</v>
      </c>
      <c r="P21" s="115">
        <v>0</v>
      </c>
    </row>
    <row r="22" spans="1:22">
      <c r="A22" s="190">
        <v>8</v>
      </c>
      <c r="C22" s="169" t="s">
        <v>180</v>
      </c>
      <c r="E22" s="159">
        <v>540386.68064020469</v>
      </c>
      <c r="F22" s="192"/>
      <c r="G22" s="159">
        <v>570736.27521899994</v>
      </c>
      <c r="H22" s="192"/>
      <c r="I22" s="159">
        <v>515292.39630000002</v>
      </c>
      <c r="J22" s="189">
        <v>11982</v>
      </c>
      <c r="K22" s="189">
        <f>+J22+I22</f>
        <v>527274.39630000002</v>
      </c>
      <c r="L22" s="191"/>
      <c r="N22" s="193" t="s">
        <v>93</v>
      </c>
      <c r="P22" s="115">
        <v>527274.39630000002</v>
      </c>
    </row>
    <row r="23" spans="1:22">
      <c r="A23" s="190">
        <v>9</v>
      </c>
      <c r="C23" s="169" t="s">
        <v>70</v>
      </c>
      <c r="E23" s="192"/>
      <c r="F23" s="192"/>
      <c r="G23" s="192"/>
      <c r="H23" s="192"/>
      <c r="I23" s="192"/>
      <c r="J23" s="194"/>
      <c r="K23" s="194"/>
      <c r="L23" s="191">
        <v>0</v>
      </c>
      <c r="N23" s="161">
        <v>0</v>
      </c>
      <c r="P23" s="115">
        <v>0</v>
      </c>
    </row>
    <row r="24" spans="1:22">
      <c r="A24" s="190">
        <v>10</v>
      </c>
      <c r="E24" s="195"/>
      <c r="F24" s="192"/>
      <c r="G24" s="195"/>
      <c r="H24" s="192"/>
      <c r="I24" s="195"/>
      <c r="J24" s="195"/>
      <c r="K24" s="195"/>
      <c r="L24" s="188"/>
      <c r="N24" s="196"/>
      <c r="P24" s="188"/>
      <c r="V24" s="190"/>
    </row>
    <row r="25" spans="1:22" ht="12.75" thickBot="1">
      <c r="A25" s="190">
        <v>11</v>
      </c>
      <c r="C25" s="169" t="s">
        <v>71</v>
      </c>
      <c r="E25" s="197">
        <v>370344108.98863238</v>
      </c>
      <c r="F25" s="192"/>
      <c r="G25" s="197">
        <v>399562485.69601768</v>
      </c>
      <c r="H25" s="192"/>
      <c r="I25" s="197">
        <v>389104918.67199999</v>
      </c>
      <c r="J25" s="197">
        <v>11982</v>
      </c>
      <c r="K25" s="197">
        <v>388587659.81599998</v>
      </c>
      <c r="L25" s="197">
        <v>-383273142.92674375</v>
      </c>
      <c r="N25" s="198">
        <v>1</v>
      </c>
      <c r="P25" s="197">
        <v>5831775.7452562973</v>
      </c>
      <c r="S25" s="189"/>
      <c r="V25" s="189"/>
    </row>
    <row r="26" spans="1:22" ht="12.75" thickTop="1">
      <c r="A26" s="190">
        <v>12</v>
      </c>
      <c r="V26" s="150"/>
    </row>
    <row r="27" spans="1:22" ht="12.75">
      <c r="A27" s="190">
        <v>13</v>
      </c>
      <c r="C27" s="234" t="s">
        <v>143</v>
      </c>
      <c r="R27" s="189"/>
    </row>
    <row r="28" spans="1:22" ht="12.75">
      <c r="A28" s="190">
        <v>14</v>
      </c>
      <c r="C28" s="234" t="s">
        <v>172</v>
      </c>
      <c r="D28" s="199"/>
      <c r="E28" s="199"/>
      <c r="F28" s="199"/>
      <c r="G28" s="199"/>
      <c r="H28" s="199"/>
      <c r="I28" s="199"/>
      <c r="J28" s="199"/>
      <c r="L28" s="199"/>
      <c r="M28" s="199"/>
      <c r="N28" s="199"/>
      <c r="O28" s="199"/>
      <c r="P28" s="199"/>
      <c r="Q28" s="199"/>
      <c r="R28" s="199"/>
    </row>
    <row r="29" spans="1:22">
      <c r="A29" s="190">
        <v>15</v>
      </c>
      <c r="C29" s="226" t="s">
        <v>181</v>
      </c>
      <c r="D29" s="199"/>
      <c r="E29" s="199"/>
      <c r="F29" s="199"/>
      <c r="G29" s="199"/>
      <c r="H29" s="199"/>
      <c r="I29" s="199"/>
      <c r="J29" s="199"/>
      <c r="L29" s="199"/>
      <c r="M29" s="199"/>
      <c r="N29" s="199"/>
      <c r="O29" s="199"/>
      <c r="P29" s="199"/>
      <c r="Q29" s="199"/>
      <c r="R29" s="199"/>
    </row>
    <row r="30" spans="1:22">
      <c r="A30" s="190">
        <v>16</v>
      </c>
      <c r="C30" s="227" t="s">
        <v>182</v>
      </c>
      <c r="D30" s="199"/>
      <c r="F30" s="203"/>
      <c r="G30" s="203"/>
      <c r="H30" s="203"/>
      <c r="I30" s="204"/>
    </row>
    <row r="31" spans="1:22">
      <c r="A31" s="190">
        <v>17</v>
      </c>
      <c r="C31" s="199"/>
      <c r="D31" s="199"/>
      <c r="E31" s="203" t="s">
        <v>159</v>
      </c>
      <c r="G31" s="203" t="s">
        <v>159</v>
      </c>
      <c r="I31" s="203" t="s">
        <v>88</v>
      </c>
      <c r="N31" s="205" t="s">
        <v>89</v>
      </c>
    </row>
    <row r="32" spans="1:22" ht="14.25">
      <c r="A32" s="190">
        <v>18</v>
      </c>
      <c r="C32" s="206" t="s">
        <v>159</v>
      </c>
      <c r="D32" s="199"/>
      <c r="E32" s="206" t="s">
        <v>160</v>
      </c>
      <c r="G32" s="206" t="s">
        <v>161</v>
      </c>
      <c r="I32" s="206" t="s">
        <v>90</v>
      </c>
      <c r="J32" s="228" t="s">
        <v>162</v>
      </c>
      <c r="K32" s="228" t="s">
        <v>163</v>
      </c>
      <c r="L32" s="228" t="s">
        <v>163</v>
      </c>
      <c r="N32" s="208" t="s">
        <v>123</v>
      </c>
    </row>
    <row r="33" spans="1:14">
      <c r="A33" s="190">
        <v>19</v>
      </c>
      <c r="C33" s="203" t="s">
        <v>164</v>
      </c>
      <c r="D33" s="199"/>
      <c r="E33" s="209">
        <v>445.9</v>
      </c>
      <c r="G33" s="209">
        <v>625.19999999999993</v>
      </c>
      <c r="I33" s="210">
        <v>6.4699999999999994E-2</v>
      </c>
      <c r="J33" s="115">
        <v>58757.448583839476</v>
      </c>
      <c r="K33" s="115">
        <v>86743.333348999993</v>
      </c>
      <c r="L33" s="115">
        <v>86743.333348999993</v>
      </c>
      <c r="N33" s="115">
        <v>78316.697299999985</v>
      </c>
    </row>
    <row r="34" spans="1:14">
      <c r="A34" s="190">
        <v>20</v>
      </c>
      <c r="C34" s="203" t="s">
        <v>165</v>
      </c>
      <c r="D34" s="199"/>
      <c r="E34" s="209">
        <v>309.5</v>
      </c>
      <c r="G34" s="209">
        <v>310.5</v>
      </c>
      <c r="I34" s="210">
        <v>3.2099999999999997E-2</v>
      </c>
      <c r="J34" s="115">
        <v>40783.651797932987</v>
      </c>
      <c r="K34" s="115">
        <v>43036.491506999992</v>
      </c>
      <c r="L34" s="115">
        <v>43036.491506999992</v>
      </c>
      <c r="N34" s="115">
        <v>38855.733899999999</v>
      </c>
    </row>
    <row r="35" spans="1:14">
      <c r="A35" s="190">
        <v>21</v>
      </c>
      <c r="C35" s="203" t="s">
        <v>166</v>
      </c>
      <c r="D35" s="199"/>
      <c r="E35" s="209">
        <v>4100.8999999999996</v>
      </c>
      <c r="G35" s="209">
        <v>4114.7</v>
      </c>
      <c r="I35" s="210">
        <v>0.42570000000000002</v>
      </c>
      <c r="J35" s="115">
        <v>540386.68064020469</v>
      </c>
      <c r="K35" s="115">
        <v>570736.27521899994</v>
      </c>
      <c r="L35" s="115">
        <v>570736.27521899994</v>
      </c>
      <c r="N35" s="115">
        <v>515292.39630000002</v>
      </c>
    </row>
    <row r="36" spans="1:14">
      <c r="A36" s="190">
        <v>22</v>
      </c>
      <c r="C36" s="203" t="s">
        <v>167</v>
      </c>
      <c r="D36" s="223"/>
      <c r="E36" s="209">
        <v>430.1</v>
      </c>
      <c r="G36" s="209">
        <v>430.1</v>
      </c>
      <c r="I36" s="210">
        <v>4.4499999999999998E-2</v>
      </c>
      <c r="J36" s="115">
        <v>56675.439865237408</v>
      </c>
      <c r="K36" s="115">
        <v>59661.179814999996</v>
      </c>
      <c r="L36" s="115">
        <v>59661.179814999996</v>
      </c>
      <c r="N36" s="115">
        <v>53865.425499999998</v>
      </c>
    </row>
    <row r="37" spans="1:14">
      <c r="A37" s="190">
        <v>23</v>
      </c>
      <c r="C37" s="203" t="s">
        <v>168</v>
      </c>
      <c r="E37" s="209">
        <v>3818.5</v>
      </c>
      <c r="G37" s="209">
        <v>4186</v>
      </c>
      <c r="I37" s="210">
        <v>0.433</v>
      </c>
      <c r="J37" s="115">
        <v>503174.06911278545</v>
      </c>
      <c r="K37" s="115">
        <v>580523.39010999992</v>
      </c>
      <c r="L37" s="115">
        <v>580523.39010999992</v>
      </c>
      <c r="N37" s="115">
        <v>524128.74699999997</v>
      </c>
    </row>
    <row r="38" spans="1:14" ht="12.75" thickBot="1">
      <c r="A38" s="190">
        <v>24</v>
      </c>
      <c r="C38" s="203" t="s">
        <v>71</v>
      </c>
      <c r="E38" s="211">
        <v>9104.9</v>
      </c>
      <c r="G38" s="211">
        <v>9666.5</v>
      </c>
      <c r="I38" s="212">
        <v>1</v>
      </c>
      <c r="J38" s="213">
        <v>1199777.29</v>
      </c>
      <c r="K38" s="213">
        <v>1340700.67</v>
      </c>
      <c r="L38" s="213">
        <v>1340700.67</v>
      </c>
      <c r="N38" s="213">
        <v>1210459</v>
      </c>
    </row>
    <row r="39" spans="1:14" ht="12.75" thickTop="1">
      <c r="A39" s="190">
        <v>25</v>
      </c>
      <c r="J39" s="189"/>
      <c r="K39" s="189"/>
      <c r="L39" s="189"/>
      <c r="N39" s="189"/>
    </row>
    <row r="40" spans="1:14">
      <c r="A40" s="190">
        <v>26</v>
      </c>
      <c r="N40" s="224" t="s">
        <v>89</v>
      </c>
    </row>
    <row r="41" spans="1:14">
      <c r="A41" s="190">
        <v>27</v>
      </c>
      <c r="C41" s="227" t="s">
        <v>183</v>
      </c>
      <c r="E41" s="203"/>
      <c r="N41" s="187" t="s">
        <v>170</v>
      </c>
    </row>
    <row r="42" spans="1:14">
      <c r="A42" s="190">
        <v>28</v>
      </c>
      <c r="C42" s="203" t="s">
        <v>164</v>
      </c>
      <c r="E42" s="209">
        <v>445.9</v>
      </c>
      <c r="G42" s="209">
        <v>625.19999999999993</v>
      </c>
      <c r="I42" s="210">
        <v>6.4699999999999994E-2</v>
      </c>
      <c r="J42" s="115">
        <v>4000.1327623587304</v>
      </c>
      <c r="K42" s="115">
        <v>5132.2213919999995</v>
      </c>
      <c r="L42" s="115">
        <v>5132.2213919999995</v>
      </c>
      <c r="N42" s="115">
        <v>5208.4146999999994</v>
      </c>
    </row>
    <row r="43" spans="1:14">
      <c r="A43" s="190">
        <v>29</v>
      </c>
      <c r="C43" s="203" t="s">
        <v>165</v>
      </c>
      <c r="E43" s="209">
        <v>309.5</v>
      </c>
      <c r="G43" s="209">
        <v>310.5</v>
      </c>
      <c r="I43" s="210">
        <v>3.2099999999999997E-2</v>
      </c>
      <c r="J43" s="115">
        <v>2776.4994167975492</v>
      </c>
      <c r="K43" s="115">
        <v>2546.2798559999997</v>
      </c>
      <c r="L43" s="115">
        <v>2546.2798559999997</v>
      </c>
      <c r="N43" s="115">
        <v>2584.0820999999996</v>
      </c>
    </row>
    <row r="44" spans="1:14">
      <c r="A44" s="190">
        <v>30</v>
      </c>
      <c r="C44" s="203" t="s">
        <v>166</v>
      </c>
      <c r="E44" s="209">
        <v>4100.8999999999996</v>
      </c>
      <c r="G44" s="209">
        <v>4114.7</v>
      </c>
      <c r="I44" s="210">
        <v>0.42570000000000002</v>
      </c>
      <c r="J44" s="115">
        <v>36788.841545541414</v>
      </c>
      <c r="K44" s="115">
        <v>33767.954352000001</v>
      </c>
      <c r="L44" s="115">
        <v>33767.954352000001</v>
      </c>
      <c r="N44" s="115">
        <v>34269.275699999998</v>
      </c>
    </row>
    <row r="45" spans="1:14">
      <c r="A45" s="190">
        <v>31</v>
      </c>
      <c r="C45" s="203" t="s">
        <v>167</v>
      </c>
      <c r="E45" s="209">
        <v>430.1</v>
      </c>
      <c r="G45" s="209">
        <v>430.1</v>
      </c>
      <c r="I45" s="210">
        <v>4.4499999999999998E-2</v>
      </c>
      <c r="J45" s="115">
        <v>3858.3922428582423</v>
      </c>
      <c r="K45" s="115">
        <v>3529.8895199999997</v>
      </c>
      <c r="L45" s="115">
        <v>3529.8895199999997</v>
      </c>
      <c r="N45" s="115">
        <v>3582.2945</v>
      </c>
    </row>
    <row r="46" spans="1:14">
      <c r="A46" s="190">
        <v>32</v>
      </c>
      <c r="C46" s="203" t="s">
        <v>168</v>
      </c>
      <c r="E46" s="209">
        <v>3818.5</v>
      </c>
      <c r="G46" s="209">
        <v>4186</v>
      </c>
      <c r="I46" s="210">
        <v>0.433</v>
      </c>
      <c r="J46" s="115">
        <v>34255.454032444075</v>
      </c>
      <c r="K46" s="115">
        <v>34347.014880000002</v>
      </c>
      <c r="L46" s="115">
        <v>34347.014880000002</v>
      </c>
      <c r="N46" s="115">
        <v>34856.932999999997</v>
      </c>
    </row>
    <row r="47" spans="1:14" ht="12.75" thickBot="1">
      <c r="A47" s="190">
        <v>33</v>
      </c>
      <c r="C47" s="203" t="s">
        <v>71</v>
      </c>
      <c r="E47" s="211">
        <v>9104.9</v>
      </c>
      <c r="G47" s="211">
        <v>9666.5</v>
      </c>
      <c r="I47" s="212">
        <v>1</v>
      </c>
      <c r="J47" s="213">
        <v>81679.320000000007</v>
      </c>
      <c r="K47" s="213">
        <v>79323.360000000001</v>
      </c>
      <c r="L47" s="213">
        <v>79323.360000000001</v>
      </c>
      <c r="N47" s="213">
        <v>80501</v>
      </c>
    </row>
    <row r="48" spans="1:14" ht="12.75" thickTop="1">
      <c r="A48" s="176"/>
      <c r="K48" s="199"/>
    </row>
    <row r="49" spans="1:1">
      <c r="A49" s="215" t="s">
        <v>171</v>
      </c>
    </row>
    <row r="50" spans="1:1">
      <c r="A50" s="215" t="s">
        <v>98</v>
      </c>
    </row>
    <row r="51" spans="1:1">
      <c r="A51" s="215"/>
    </row>
  </sheetData>
  <mergeCells count="1">
    <mergeCell ref="A8:R9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8" zoomScaleNormal="100" workbookViewId="0"/>
  </sheetViews>
  <sheetFormatPr defaultColWidth="9.140625" defaultRowHeight="12"/>
  <cols>
    <col min="1" max="1" width="7.85546875" style="157" customWidth="1"/>
    <col min="2" max="2" width="2.42578125" style="157" customWidth="1"/>
    <col min="3" max="3" width="27.42578125" style="157" customWidth="1"/>
    <col min="4" max="4" width="2.7109375" style="157" customWidth="1"/>
    <col min="5" max="5" width="16.7109375" style="157" customWidth="1"/>
    <col min="6" max="6" width="2.7109375" style="157" customWidth="1"/>
    <col min="7" max="7" width="10.7109375" style="157" customWidth="1"/>
    <col min="8" max="8" width="2.7109375" style="157" customWidth="1"/>
    <col min="9" max="9" width="13.42578125" style="157" customWidth="1"/>
    <col min="10" max="10" width="2.7109375" style="157" customWidth="1"/>
    <col min="11" max="11" width="14" style="157" bestFit="1" customWidth="1"/>
    <col min="12" max="16384" width="9.140625" style="157"/>
  </cols>
  <sheetData>
    <row r="1" spans="1:11" s="146" customFormat="1">
      <c r="A1" s="146" t="s">
        <v>47</v>
      </c>
      <c r="K1" s="151" t="s">
        <v>0</v>
      </c>
    </row>
    <row r="2" spans="1:11" s="146" customFormat="1">
      <c r="A2" s="146" t="s">
        <v>139</v>
      </c>
      <c r="K2" s="151"/>
    </row>
    <row r="3" spans="1:11" s="146" customFormat="1">
      <c r="A3" s="112" t="s">
        <v>188</v>
      </c>
      <c r="K3" s="151" t="s">
        <v>49</v>
      </c>
    </row>
    <row r="4" spans="1:11" s="146" customFormat="1">
      <c r="A4" s="112" t="s">
        <v>105</v>
      </c>
      <c r="K4" s="151" t="s">
        <v>41</v>
      </c>
    </row>
    <row r="5" spans="1:11" s="146" customFormat="1">
      <c r="A5" s="112" t="s">
        <v>114</v>
      </c>
      <c r="K5" s="151"/>
    </row>
    <row r="6" spans="1:11" s="146" customFormat="1">
      <c r="A6" s="146" t="s">
        <v>51</v>
      </c>
      <c r="K6" s="151" t="s">
        <v>100</v>
      </c>
    </row>
    <row r="7" spans="1:11" s="146" customFormat="1">
      <c r="A7" s="146" t="s">
        <v>52</v>
      </c>
    </row>
    <row r="8" spans="1:11" s="146" customFormat="1">
      <c r="A8" s="146" t="s">
        <v>140</v>
      </c>
    </row>
    <row r="9" spans="1:11" s="146" customFormat="1">
      <c r="A9" s="146" t="s">
        <v>141</v>
      </c>
    </row>
    <row r="10" spans="1:11" s="146" customForma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</row>
    <row r="11" spans="1:11" s="146" customFormat="1">
      <c r="A11" s="154"/>
      <c r="B11" s="154"/>
      <c r="C11" s="155">
        <v>-1</v>
      </c>
      <c r="D11" s="155"/>
      <c r="E11" s="155">
        <v>-2</v>
      </c>
      <c r="F11" s="155"/>
      <c r="G11" s="155">
        <v>-3</v>
      </c>
      <c r="H11" s="155"/>
      <c r="I11" s="155">
        <v>-4</v>
      </c>
      <c r="J11" s="154"/>
      <c r="K11" s="155">
        <v>-5</v>
      </c>
    </row>
    <row r="12" spans="1:11" s="146" customFormat="1">
      <c r="E12" s="156" t="s">
        <v>54</v>
      </c>
    </row>
    <row r="13" spans="1:11" s="146" customFormat="1">
      <c r="E13" s="156" t="s">
        <v>55</v>
      </c>
    </row>
    <row r="14" spans="1:11" s="146" customFormat="1">
      <c r="A14" s="156" t="s">
        <v>56</v>
      </c>
      <c r="C14" s="156" t="s">
        <v>57</v>
      </c>
      <c r="E14" s="156" t="s">
        <v>91</v>
      </c>
      <c r="G14" s="156" t="s">
        <v>59</v>
      </c>
      <c r="I14" s="156" t="s">
        <v>60</v>
      </c>
      <c r="K14" s="156" t="s">
        <v>61</v>
      </c>
    </row>
    <row r="15" spans="1:11">
      <c r="A15" s="158">
        <v>1</v>
      </c>
      <c r="C15" s="157" t="s">
        <v>62</v>
      </c>
      <c r="E15" s="159">
        <v>757239.43781739264</v>
      </c>
      <c r="G15" s="160">
        <v>0.44522386758451621</v>
      </c>
      <c r="I15" s="161">
        <v>6.7000000000000004E-2</v>
      </c>
      <c r="J15" s="162"/>
      <c r="K15" s="160">
        <v>2.9829999999999999E-2</v>
      </c>
    </row>
    <row r="16" spans="1:11">
      <c r="A16" s="158">
        <v>2</v>
      </c>
      <c r="C16" s="157" t="s">
        <v>63</v>
      </c>
      <c r="E16" s="159">
        <v>71915.68155399368</v>
      </c>
      <c r="G16" s="160">
        <v>4.2283294137100608E-2</v>
      </c>
      <c r="I16" s="161">
        <v>2.3220058479532162E-2</v>
      </c>
      <c r="J16" s="162"/>
      <c r="K16" s="160">
        <v>9.8200000000000002E-4</v>
      </c>
    </row>
    <row r="17" spans="1:11">
      <c r="A17" s="158">
        <v>3</v>
      </c>
      <c r="C17" s="157" t="s">
        <v>64</v>
      </c>
      <c r="E17" s="159">
        <v>0</v>
      </c>
      <c r="G17" s="160">
        <v>0</v>
      </c>
      <c r="I17" s="161">
        <v>0</v>
      </c>
      <c r="J17" s="162"/>
      <c r="K17" s="160">
        <v>0</v>
      </c>
    </row>
    <row r="18" spans="1:11">
      <c r="A18" s="158">
        <v>4</v>
      </c>
      <c r="C18" s="157" t="s">
        <v>65</v>
      </c>
      <c r="E18" s="159">
        <v>805292.18867392489</v>
      </c>
      <c r="G18" s="160">
        <v>0.47347679593976078</v>
      </c>
      <c r="I18" s="161">
        <v>0.104</v>
      </c>
      <c r="J18" s="162"/>
      <c r="K18" s="160">
        <v>4.9242000000000001E-2</v>
      </c>
    </row>
    <row r="19" spans="1:11">
      <c r="A19" s="158">
        <v>5</v>
      </c>
      <c r="C19" s="157" t="s">
        <v>66</v>
      </c>
      <c r="E19" s="159">
        <v>2346</v>
      </c>
      <c r="G19" s="160">
        <v>1.3793460049622425E-3</v>
      </c>
      <c r="I19" s="161">
        <v>0.02</v>
      </c>
      <c r="J19" s="162"/>
      <c r="K19" s="160">
        <v>2.8E-5</v>
      </c>
    </row>
    <row r="20" spans="1:11">
      <c r="A20" s="158">
        <v>6</v>
      </c>
      <c r="C20" s="157" t="s">
        <v>67</v>
      </c>
      <c r="E20" s="159">
        <v>3582.2945</v>
      </c>
      <c r="G20" s="160">
        <v>2.1062334216424613E-3</v>
      </c>
      <c r="I20" s="222">
        <v>0</v>
      </c>
      <c r="J20" s="162"/>
      <c r="K20" s="160">
        <v>0</v>
      </c>
    </row>
    <row r="21" spans="1:11">
      <c r="A21" s="158">
        <v>7</v>
      </c>
      <c r="C21" s="157" t="s">
        <v>68</v>
      </c>
      <c r="E21" s="159">
        <v>0</v>
      </c>
      <c r="G21" s="160">
        <v>0</v>
      </c>
      <c r="I21" s="222">
        <v>0</v>
      </c>
      <c r="J21" s="162"/>
      <c r="K21" s="160">
        <v>0</v>
      </c>
    </row>
    <row r="22" spans="1:11">
      <c r="A22" s="158">
        <v>8</v>
      </c>
      <c r="C22" s="157" t="s">
        <v>69</v>
      </c>
      <c r="E22" s="159">
        <v>60430.425499999998</v>
      </c>
      <c r="G22" s="160">
        <v>3.5530462912017655E-2</v>
      </c>
      <c r="I22" s="222">
        <v>0</v>
      </c>
      <c r="J22" s="162"/>
      <c r="K22" s="160">
        <v>0</v>
      </c>
    </row>
    <row r="23" spans="1:11">
      <c r="A23" s="158">
        <v>9</v>
      </c>
      <c r="C23" s="157" t="s">
        <v>70</v>
      </c>
      <c r="E23" s="159">
        <v>0</v>
      </c>
      <c r="G23" s="160">
        <v>0</v>
      </c>
      <c r="I23" s="222">
        <v>0</v>
      </c>
      <c r="J23" s="162"/>
      <c r="K23" s="160">
        <v>0</v>
      </c>
    </row>
    <row r="24" spans="1:11">
      <c r="A24" s="158">
        <v>10</v>
      </c>
      <c r="E24" s="163"/>
      <c r="G24" s="164"/>
      <c r="I24" s="165"/>
      <c r="J24" s="162"/>
      <c r="K24" s="164"/>
    </row>
    <row r="25" spans="1:11" ht="12.75" thickBot="1">
      <c r="A25" s="158">
        <v>11</v>
      </c>
      <c r="C25" s="157" t="s">
        <v>71</v>
      </c>
      <c r="E25" s="166">
        <v>1700806.0280453113</v>
      </c>
      <c r="G25" s="167">
        <v>1</v>
      </c>
      <c r="I25" s="168"/>
      <c r="J25" s="162"/>
      <c r="K25" s="167">
        <v>8.0082E-2</v>
      </c>
    </row>
    <row r="26" spans="1:11" ht="12.75" thickTop="1">
      <c r="A26" s="158">
        <v>12</v>
      </c>
    </row>
    <row r="27" spans="1:11">
      <c r="A27" s="158">
        <v>13</v>
      </c>
    </row>
    <row r="28" spans="1:11" s="169" customFormat="1">
      <c r="A28" s="158">
        <v>14</v>
      </c>
      <c r="B28" s="157" t="s">
        <v>143</v>
      </c>
      <c r="C28" s="157"/>
    </row>
    <row r="29" spans="1:11" s="169" customFormat="1">
      <c r="A29" s="158">
        <v>15</v>
      </c>
      <c r="B29" s="170" t="s">
        <v>144</v>
      </c>
      <c r="C29" s="100" t="s">
        <v>145</v>
      </c>
      <c r="D29" s="171"/>
      <c r="E29" s="171"/>
      <c r="F29" s="171"/>
      <c r="G29" s="171"/>
      <c r="H29" s="171"/>
      <c r="I29" s="171"/>
      <c r="J29" s="171"/>
      <c r="K29" s="171"/>
    </row>
    <row r="30" spans="1:11" s="169" customFormat="1">
      <c r="A30" s="158">
        <v>16</v>
      </c>
      <c r="B30" s="172"/>
      <c r="C30" s="171"/>
      <c r="D30" s="171"/>
      <c r="E30" s="171"/>
      <c r="F30" s="171"/>
      <c r="G30" s="171"/>
      <c r="H30" s="171"/>
      <c r="I30" s="171"/>
      <c r="J30" s="171"/>
      <c r="K30" s="171"/>
    </row>
    <row r="31" spans="1:11" s="169" customFormat="1">
      <c r="A31" s="158">
        <v>17</v>
      </c>
      <c r="B31" s="170" t="s">
        <v>146</v>
      </c>
      <c r="C31" s="328" t="s">
        <v>147</v>
      </c>
      <c r="D31" s="328"/>
      <c r="E31" s="328"/>
      <c r="F31" s="328"/>
      <c r="G31" s="328"/>
      <c r="H31" s="328"/>
      <c r="I31" s="328"/>
      <c r="J31" s="328"/>
      <c r="K31" s="328"/>
    </row>
    <row r="32" spans="1:11" s="169" customFormat="1">
      <c r="A32" s="158">
        <v>18</v>
      </c>
      <c r="C32" s="328"/>
      <c r="D32" s="328"/>
      <c r="E32" s="328"/>
      <c r="F32" s="328"/>
      <c r="G32" s="328"/>
      <c r="H32" s="328"/>
      <c r="I32" s="328"/>
      <c r="J32" s="328"/>
      <c r="K32" s="328"/>
    </row>
    <row r="33" spans="1:11">
      <c r="A33" s="158"/>
      <c r="B33" s="174"/>
      <c r="C33" s="171"/>
      <c r="D33" s="171"/>
      <c r="E33" s="171"/>
      <c r="F33" s="171"/>
      <c r="G33" s="171"/>
      <c r="H33" s="171"/>
      <c r="I33" s="171"/>
      <c r="J33" s="171"/>
      <c r="K33" s="171"/>
    </row>
    <row r="34" spans="1:11">
      <c r="A34" s="158"/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35" spans="1:11">
      <c r="A35" s="158"/>
      <c r="B35" s="171"/>
      <c r="C35" s="171"/>
      <c r="D35" s="171"/>
      <c r="E35" s="171"/>
      <c r="F35" s="171"/>
      <c r="G35" s="171"/>
      <c r="H35" s="171"/>
      <c r="I35" s="171"/>
      <c r="J35" s="171"/>
      <c r="K35" s="171"/>
    </row>
    <row r="36" spans="1:11">
      <c r="A36" s="158"/>
      <c r="B36" s="223"/>
      <c r="C36" s="223"/>
      <c r="D36" s="223"/>
      <c r="E36" s="223"/>
      <c r="F36" s="223"/>
      <c r="G36" s="223"/>
      <c r="H36" s="223"/>
      <c r="I36" s="223"/>
      <c r="J36" s="223"/>
      <c r="K36" s="223"/>
    </row>
    <row r="37" spans="1:11">
      <c r="B37" s="169"/>
      <c r="C37" s="169"/>
      <c r="D37" s="169"/>
      <c r="E37" s="169"/>
    </row>
    <row r="38" spans="1:11">
      <c r="B38" s="176"/>
      <c r="C38" s="169"/>
      <c r="D38" s="169"/>
      <c r="E38" s="169"/>
    </row>
    <row r="39" spans="1:11">
      <c r="A39" s="177" t="s">
        <v>75</v>
      </c>
    </row>
    <row r="40" spans="1:11">
      <c r="A40" s="177" t="s">
        <v>76</v>
      </c>
    </row>
  </sheetData>
  <mergeCells count="1">
    <mergeCell ref="C31:K3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opLeftCell="D14" zoomScaleNormal="100" workbookViewId="0"/>
  </sheetViews>
  <sheetFormatPr defaultColWidth="9.140625" defaultRowHeight="12"/>
  <cols>
    <col min="1" max="1" width="4.28515625" style="169" customWidth="1"/>
    <col min="2" max="2" width="1.5703125" style="169" customWidth="1"/>
    <col min="3" max="3" width="27.7109375" style="169" customWidth="1"/>
    <col min="4" max="4" width="1.7109375" style="169" customWidth="1"/>
    <col min="5" max="5" width="12.85546875" style="169" customWidth="1"/>
    <col min="6" max="6" width="1.7109375" style="169" customWidth="1"/>
    <col min="7" max="7" width="13.28515625" style="169" customWidth="1"/>
    <col min="8" max="8" width="1.7109375" style="169" customWidth="1"/>
    <col min="9" max="9" width="13.140625" style="169" customWidth="1"/>
    <col min="10" max="10" width="12.85546875" style="169" customWidth="1"/>
    <col min="11" max="11" width="14.28515625" style="169" customWidth="1"/>
    <col min="12" max="12" width="15" style="169" customWidth="1"/>
    <col min="13" max="13" width="1.7109375" style="169" customWidth="1"/>
    <col min="14" max="14" width="10.28515625" style="169" customWidth="1"/>
    <col min="15" max="15" width="1.7109375" style="169" customWidth="1"/>
    <col min="16" max="16" width="11.7109375" style="169" customWidth="1"/>
    <col min="17" max="17" width="9.140625" style="169"/>
    <col min="18" max="19" width="12.28515625" style="169" bestFit="1" customWidth="1"/>
    <col min="20" max="20" width="10.5703125" style="169" bestFit="1" customWidth="1"/>
    <col min="21" max="16384" width="9.140625" style="169"/>
  </cols>
  <sheetData>
    <row r="1" spans="1:16" s="178" customFormat="1">
      <c r="A1" s="178" t="s">
        <v>77</v>
      </c>
      <c r="P1" s="179" t="s">
        <v>0</v>
      </c>
    </row>
    <row r="2" spans="1:16" s="178" customFormat="1">
      <c r="A2" s="178" t="s">
        <v>139</v>
      </c>
      <c r="P2" s="179"/>
    </row>
    <row r="3" spans="1:16" s="178" customFormat="1">
      <c r="A3" s="117" t="s">
        <v>188</v>
      </c>
      <c r="P3" s="179" t="s">
        <v>78</v>
      </c>
    </row>
    <row r="4" spans="1:16" s="178" customFormat="1">
      <c r="A4" s="117" t="s">
        <v>105</v>
      </c>
      <c r="P4" s="179" t="s">
        <v>41</v>
      </c>
    </row>
    <row r="5" spans="1:16" s="178" customFormat="1">
      <c r="A5" s="117" t="s">
        <v>114</v>
      </c>
      <c r="P5" s="179"/>
    </row>
    <row r="6" spans="1:16" s="178" customFormat="1">
      <c r="A6" s="178" t="s">
        <v>79</v>
      </c>
      <c r="P6" s="151" t="s">
        <v>100</v>
      </c>
    </row>
    <row r="7" spans="1:16" s="178" customFormat="1">
      <c r="A7" s="178" t="s">
        <v>52</v>
      </c>
    </row>
    <row r="8" spans="1:16" s="178" customFormat="1"/>
    <row r="9" spans="1:16" s="178" customFormat="1">
      <c r="A9" s="235" t="s">
        <v>148</v>
      </c>
      <c r="B9" s="235"/>
      <c r="C9" s="235"/>
      <c r="D9" s="235"/>
      <c r="E9" s="235"/>
      <c r="F9" s="235"/>
      <c r="G9" s="235"/>
      <c r="H9" s="235"/>
      <c r="I9" s="235"/>
      <c r="L9" s="235"/>
      <c r="M9" s="235"/>
      <c r="N9" s="235"/>
      <c r="O9" s="235"/>
      <c r="P9" s="235"/>
    </row>
    <row r="10" spans="1:16" s="178" customFormat="1"/>
    <row r="11" spans="1:16" s="181" customFormat="1">
      <c r="A11" s="180"/>
      <c r="B11" s="180"/>
      <c r="C11" s="180">
        <v>-1</v>
      </c>
      <c r="D11" s="180"/>
      <c r="E11" s="180">
        <v>-2</v>
      </c>
      <c r="F11" s="180"/>
      <c r="G11" s="180">
        <v>-3</v>
      </c>
      <c r="H11" s="180"/>
      <c r="I11" s="180">
        <v>-4</v>
      </c>
      <c r="J11" s="180">
        <v>-5</v>
      </c>
      <c r="K11" s="180">
        <v>-6</v>
      </c>
      <c r="L11" s="180">
        <v>-7</v>
      </c>
      <c r="M11" s="180"/>
      <c r="N11" s="180">
        <v>-8</v>
      </c>
      <c r="O11" s="180"/>
      <c r="P11" s="180">
        <v>-9</v>
      </c>
    </row>
    <row r="12" spans="1:16" s="178" customFormat="1">
      <c r="K12" s="224" t="s">
        <v>12</v>
      </c>
      <c r="L12" s="335" t="s">
        <v>189</v>
      </c>
      <c r="M12" s="335"/>
      <c r="N12" s="335"/>
      <c r="P12" s="224" t="s">
        <v>54</v>
      </c>
    </row>
    <row r="13" spans="1:16" s="178" customFormat="1">
      <c r="A13" s="224" t="s">
        <v>13</v>
      </c>
      <c r="B13" s="224"/>
      <c r="C13" s="224"/>
      <c r="D13" s="224"/>
      <c r="E13" s="224" t="s">
        <v>21</v>
      </c>
      <c r="F13" s="224"/>
      <c r="G13" s="224" t="s">
        <v>21</v>
      </c>
      <c r="H13" s="224"/>
      <c r="I13" s="224" t="s">
        <v>149</v>
      </c>
      <c r="J13" s="224" t="s">
        <v>86</v>
      </c>
      <c r="K13" s="224" t="s">
        <v>149</v>
      </c>
      <c r="L13" s="224" t="s">
        <v>88</v>
      </c>
      <c r="M13" s="236"/>
      <c r="N13" s="225" t="s">
        <v>88</v>
      </c>
      <c r="P13" s="224" t="s">
        <v>150</v>
      </c>
    </row>
    <row r="14" spans="1:16" s="178" customFormat="1" ht="14.25">
      <c r="A14" s="224" t="s">
        <v>17</v>
      </c>
      <c r="B14" s="224"/>
      <c r="C14" s="224" t="s">
        <v>57</v>
      </c>
      <c r="D14" s="224"/>
      <c r="E14" s="186">
        <v>42004</v>
      </c>
      <c r="F14" s="224"/>
      <c r="G14" s="186">
        <v>42369</v>
      </c>
      <c r="H14" s="224"/>
      <c r="I14" s="224" t="s">
        <v>89</v>
      </c>
      <c r="J14" s="187" t="s">
        <v>190</v>
      </c>
      <c r="K14" s="187" t="s">
        <v>89</v>
      </c>
      <c r="L14" s="224" t="s">
        <v>153</v>
      </c>
      <c r="N14" s="224" t="s">
        <v>90</v>
      </c>
      <c r="P14" s="224" t="s">
        <v>154</v>
      </c>
    </row>
    <row r="15" spans="1:16">
      <c r="A15" s="190">
        <v>1</v>
      </c>
      <c r="C15" s="169" t="s">
        <v>62</v>
      </c>
      <c r="E15" s="192">
        <v>180000000</v>
      </c>
      <c r="G15" s="192">
        <v>180000000</v>
      </c>
      <c r="I15" s="192">
        <v>180000000</v>
      </c>
      <c r="J15" s="189"/>
      <c r="K15" s="189">
        <v>180000000</v>
      </c>
      <c r="L15" s="191">
        <v>-179242760.56218261</v>
      </c>
      <c r="N15" s="161">
        <v>0.46329999999999999</v>
      </c>
      <c r="P15" s="115">
        <v>757239.43781739264</v>
      </c>
    </row>
    <row r="16" spans="1:16">
      <c r="A16" s="190">
        <v>2</v>
      </c>
      <c r="C16" s="169" t="s">
        <v>63</v>
      </c>
      <c r="E16" s="192">
        <v>2300000</v>
      </c>
      <c r="G16" s="192">
        <v>17000000</v>
      </c>
      <c r="I16" s="192">
        <v>17100000</v>
      </c>
      <c r="J16" s="189"/>
      <c r="K16" s="189">
        <v>17100000</v>
      </c>
      <c r="L16" s="191">
        <v>-17028084.318446007</v>
      </c>
      <c r="N16" s="161">
        <v>4.3999999999999997E-2</v>
      </c>
      <c r="P16" s="115">
        <v>71915.68155399368</v>
      </c>
    </row>
    <row r="17" spans="1:20">
      <c r="A17" s="190">
        <v>3</v>
      </c>
      <c r="C17" s="169" t="s">
        <v>64</v>
      </c>
      <c r="E17" s="192">
        <v>0</v>
      </c>
      <c r="G17" s="192">
        <v>0</v>
      </c>
      <c r="I17" s="192">
        <v>0</v>
      </c>
      <c r="J17" s="189"/>
      <c r="K17" s="189">
        <v>0</v>
      </c>
      <c r="L17" s="191">
        <v>0</v>
      </c>
      <c r="N17" s="161">
        <v>0</v>
      </c>
      <c r="P17" s="115">
        <v>0</v>
      </c>
    </row>
    <row r="18" spans="1:20">
      <c r="A18" s="190">
        <v>4</v>
      </c>
      <c r="C18" s="169" t="s">
        <v>65</v>
      </c>
      <c r="E18" s="192">
        <v>187444000</v>
      </c>
      <c r="G18" s="192">
        <v>201935000</v>
      </c>
      <c r="I18" s="192">
        <v>191432923</v>
      </c>
      <c r="J18" s="189"/>
      <c r="K18" s="189">
        <v>191432923</v>
      </c>
      <c r="L18" s="191">
        <v>-190627630.81132609</v>
      </c>
      <c r="N18" s="161">
        <v>0.49270000000000003</v>
      </c>
      <c r="P18" s="115">
        <v>805292.18867392489</v>
      </c>
    </row>
    <row r="19" spans="1:20">
      <c r="A19" s="190">
        <v>5</v>
      </c>
      <c r="C19" s="169" t="s">
        <v>92</v>
      </c>
      <c r="E19" s="192">
        <v>2405.25</v>
      </c>
      <c r="G19" s="192">
        <v>2402.16</v>
      </c>
      <c r="I19" s="192">
        <v>2346</v>
      </c>
      <c r="J19" s="189"/>
      <c r="K19" s="189">
        <v>2346</v>
      </c>
      <c r="L19" s="191">
        <v>0</v>
      </c>
      <c r="N19" s="193" t="s">
        <v>93</v>
      </c>
      <c r="P19" s="115">
        <v>2346</v>
      </c>
    </row>
    <row r="20" spans="1:20">
      <c r="A20" s="190">
        <v>6</v>
      </c>
      <c r="C20" s="169" t="s">
        <v>67</v>
      </c>
      <c r="E20" s="192">
        <v>3858.3922428582423</v>
      </c>
      <c r="G20" s="192">
        <v>3529.8895199999997</v>
      </c>
      <c r="I20" s="192">
        <v>3582.2945</v>
      </c>
      <c r="J20" s="189"/>
      <c r="K20" s="189">
        <v>3582.2945</v>
      </c>
      <c r="L20" s="191">
        <v>0</v>
      </c>
      <c r="N20" s="193" t="s">
        <v>93</v>
      </c>
      <c r="P20" s="115">
        <v>3582.2945</v>
      </c>
    </row>
    <row r="21" spans="1:20">
      <c r="A21" s="190">
        <v>7</v>
      </c>
      <c r="C21" s="169" t="s">
        <v>68</v>
      </c>
      <c r="E21" s="192">
        <v>0</v>
      </c>
      <c r="G21" s="192">
        <v>0</v>
      </c>
      <c r="I21" s="192">
        <v>0</v>
      </c>
      <c r="J21" s="189"/>
      <c r="K21" s="189">
        <v>0</v>
      </c>
      <c r="L21" s="191">
        <v>0</v>
      </c>
      <c r="N21" s="161">
        <v>0</v>
      </c>
      <c r="P21" s="115">
        <v>0</v>
      </c>
    </row>
    <row r="22" spans="1:20">
      <c r="A22" s="190">
        <v>8</v>
      </c>
      <c r="C22" s="169" t="s">
        <v>95</v>
      </c>
      <c r="E22" s="192">
        <v>56675.439865237408</v>
      </c>
      <c r="G22" s="192">
        <v>59661.179814999996</v>
      </c>
      <c r="I22" s="192">
        <v>53865.425499999998</v>
      </c>
      <c r="J22" s="189">
        <v>6565</v>
      </c>
      <c r="K22" s="189">
        <v>60430.425499999998</v>
      </c>
      <c r="L22" s="191">
        <v>0</v>
      </c>
      <c r="N22" s="193" t="s">
        <v>93</v>
      </c>
      <c r="P22" s="115">
        <v>60430.425499999998</v>
      </c>
    </row>
    <row r="23" spans="1:20">
      <c r="A23" s="190">
        <v>9</v>
      </c>
      <c r="C23" s="169" t="s">
        <v>70</v>
      </c>
      <c r="E23" s="192"/>
      <c r="F23" s="192"/>
      <c r="G23" s="192"/>
      <c r="H23" s="192"/>
      <c r="I23" s="192"/>
      <c r="J23" s="194"/>
      <c r="K23" s="194"/>
      <c r="L23" s="191"/>
      <c r="N23" s="161">
        <v>0</v>
      </c>
      <c r="P23" s="115">
        <v>0</v>
      </c>
    </row>
    <row r="24" spans="1:20">
      <c r="A24" s="190">
        <v>10</v>
      </c>
      <c r="E24" s="195"/>
      <c r="F24" s="192"/>
      <c r="G24" s="195"/>
      <c r="H24" s="192"/>
      <c r="I24" s="195"/>
      <c r="J24" s="195"/>
      <c r="K24" s="195"/>
      <c r="L24" s="188"/>
      <c r="N24" s="196"/>
      <c r="P24" s="188"/>
    </row>
    <row r="25" spans="1:20" ht="12.75" thickBot="1">
      <c r="A25" s="190">
        <v>11</v>
      </c>
      <c r="C25" s="169" t="s">
        <v>71</v>
      </c>
      <c r="E25" s="197">
        <v>369806939.08210808</v>
      </c>
      <c r="F25" s="192"/>
      <c r="G25" s="197">
        <v>399000593.22933501</v>
      </c>
      <c r="H25" s="192"/>
      <c r="I25" s="197">
        <v>388592716.71999997</v>
      </c>
      <c r="J25" s="197">
        <v>6565</v>
      </c>
      <c r="K25" s="197">
        <v>388599281.71999997</v>
      </c>
      <c r="L25" s="197">
        <v>-386898475.69195473</v>
      </c>
      <c r="N25" s="198">
        <v>1</v>
      </c>
      <c r="P25" s="197">
        <v>1700806.0280453111</v>
      </c>
      <c r="T25" s="190"/>
    </row>
    <row r="26" spans="1:20" ht="12.75" thickTop="1">
      <c r="A26" s="190">
        <v>12</v>
      </c>
      <c r="Q26" s="189"/>
      <c r="T26" s="189"/>
    </row>
    <row r="27" spans="1:20">
      <c r="A27" s="190">
        <v>13</v>
      </c>
      <c r="N27" s="189"/>
    </row>
    <row r="28" spans="1:20">
      <c r="A28" s="190">
        <v>14</v>
      </c>
      <c r="C28" s="200" t="s">
        <v>143</v>
      </c>
    </row>
    <row r="29" spans="1:20">
      <c r="A29" s="190">
        <v>15</v>
      </c>
      <c r="C29" s="169" t="s">
        <v>147</v>
      </c>
    </row>
    <row r="30" spans="1:20" ht="14.25">
      <c r="A30" s="190">
        <v>16</v>
      </c>
      <c r="C30" s="201" t="s">
        <v>157</v>
      </c>
    </row>
    <row r="31" spans="1:20">
      <c r="A31" s="190">
        <v>17</v>
      </c>
    </row>
    <row r="32" spans="1:20">
      <c r="A32" s="190">
        <v>18</v>
      </c>
      <c r="E32" s="199"/>
      <c r="F32" s="199"/>
      <c r="G32" s="203" t="s">
        <v>158</v>
      </c>
      <c r="H32" s="203"/>
      <c r="I32" s="203"/>
      <c r="J32" s="204"/>
      <c r="K32" s="204"/>
    </row>
    <row r="33" spans="1:14">
      <c r="A33" s="190">
        <v>19</v>
      </c>
      <c r="E33" s="199"/>
      <c r="F33" s="199"/>
      <c r="G33" s="203" t="s">
        <v>159</v>
      </c>
      <c r="I33" s="203" t="s">
        <v>159</v>
      </c>
      <c r="J33" s="203" t="s">
        <v>88</v>
      </c>
      <c r="N33" s="203" t="s">
        <v>89</v>
      </c>
    </row>
    <row r="34" spans="1:14" ht="14.25">
      <c r="A34" s="190">
        <v>20</v>
      </c>
      <c r="E34" s="206" t="s">
        <v>159</v>
      </c>
      <c r="F34" s="199"/>
      <c r="G34" s="206" t="s">
        <v>160</v>
      </c>
      <c r="I34" s="206" t="s">
        <v>161</v>
      </c>
      <c r="J34" s="206" t="s">
        <v>90</v>
      </c>
      <c r="K34" s="207" t="s">
        <v>162</v>
      </c>
      <c r="L34" s="207" t="s">
        <v>163</v>
      </c>
      <c r="N34" s="206" t="s">
        <v>123</v>
      </c>
    </row>
    <row r="35" spans="1:14">
      <c r="A35" s="190">
        <v>21</v>
      </c>
      <c r="E35" s="203" t="s">
        <v>164</v>
      </c>
      <c r="F35" s="199"/>
      <c r="G35" s="209">
        <v>445.9</v>
      </c>
      <c r="I35" s="209">
        <v>625.19999999999993</v>
      </c>
      <c r="J35" s="210">
        <v>6.4699999999999994E-2</v>
      </c>
      <c r="K35" s="115">
        <v>58757.448583839476</v>
      </c>
      <c r="L35" s="115">
        <v>86743.333348999993</v>
      </c>
      <c r="N35" s="115">
        <v>78316.697299999985</v>
      </c>
    </row>
    <row r="36" spans="1:14">
      <c r="A36" s="190">
        <v>22</v>
      </c>
      <c r="E36" s="203" t="s">
        <v>165</v>
      </c>
      <c r="F36" s="199"/>
      <c r="G36" s="209">
        <v>309.5</v>
      </c>
      <c r="I36" s="209">
        <v>310.5</v>
      </c>
      <c r="J36" s="210">
        <v>3.2099999999999997E-2</v>
      </c>
      <c r="K36" s="115">
        <v>40783.651797932987</v>
      </c>
      <c r="L36" s="115">
        <v>43036.491506999992</v>
      </c>
      <c r="N36" s="115">
        <v>38855.733899999999</v>
      </c>
    </row>
    <row r="37" spans="1:14">
      <c r="A37" s="190">
        <v>23</v>
      </c>
      <c r="E37" s="203" t="s">
        <v>166</v>
      </c>
      <c r="F37" s="199"/>
      <c r="G37" s="209">
        <v>4100.8999999999996</v>
      </c>
      <c r="I37" s="209">
        <v>4114.7</v>
      </c>
      <c r="J37" s="210">
        <v>0.42570000000000002</v>
      </c>
      <c r="K37" s="115">
        <v>540386.68064020469</v>
      </c>
      <c r="L37" s="115">
        <v>570736.27521899994</v>
      </c>
      <c r="N37" s="115">
        <v>515292.39630000002</v>
      </c>
    </row>
    <row r="38" spans="1:14">
      <c r="A38" s="190">
        <v>24</v>
      </c>
      <c r="E38" s="203" t="s">
        <v>167</v>
      </c>
      <c r="F38" s="223"/>
      <c r="G38" s="209">
        <v>430.1</v>
      </c>
      <c r="I38" s="209">
        <v>430.1</v>
      </c>
      <c r="J38" s="210">
        <v>4.4499999999999998E-2</v>
      </c>
      <c r="K38" s="115">
        <v>56675.439865237408</v>
      </c>
      <c r="L38" s="115">
        <v>59661.179814999996</v>
      </c>
      <c r="N38" s="115">
        <v>53865.425499999998</v>
      </c>
    </row>
    <row r="39" spans="1:14">
      <c r="A39" s="190">
        <v>25</v>
      </c>
      <c r="E39" s="203" t="s">
        <v>168</v>
      </c>
      <c r="G39" s="209">
        <v>3818.5</v>
      </c>
      <c r="I39" s="209">
        <v>4186</v>
      </c>
      <c r="J39" s="210">
        <v>0.433</v>
      </c>
      <c r="K39" s="115">
        <v>503174.06911278545</v>
      </c>
      <c r="L39" s="115">
        <v>580523.39010999992</v>
      </c>
      <c r="N39" s="115">
        <v>524128.74699999997</v>
      </c>
    </row>
    <row r="40" spans="1:14" ht="12.75" thickBot="1">
      <c r="A40" s="190">
        <v>26</v>
      </c>
      <c r="E40" s="203" t="s">
        <v>71</v>
      </c>
      <c r="G40" s="211">
        <v>9104.9</v>
      </c>
      <c r="I40" s="211">
        <v>9666.5</v>
      </c>
      <c r="J40" s="212">
        <v>1</v>
      </c>
      <c r="K40" s="213">
        <v>1199777.29</v>
      </c>
      <c r="L40" s="213">
        <v>1340700.67</v>
      </c>
      <c r="N40" s="213">
        <v>1210459</v>
      </c>
    </row>
    <row r="41" spans="1:14" ht="12.75" thickTop="1">
      <c r="A41" s="190">
        <v>27</v>
      </c>
      <c r="K41" s="189">
        <v>1199777.29</v>
      </c>
      <c r="L41" s="189">
        <v>1340700.67</v>
      </c>
      <c r="N41" s="189">
        <v>1210459</v>
      </c>
    </row>
    <row r="42" spans="1:14">
      <c r="A42" s="190">
        <v>28</v>
      </c>
    </row>
    <row r="43" spans="1:14">
      <c r="A43" s="190">
        <v>29</v>
      </c>
    </row>
    <row r="44" spans="1:14">
      <c r="A44" s="190">
        <v>30</v>
      </c>
      <c r="G44" s="203" t="s">
        <v>169</v>
      </c>
    </row>
    <row r="45" spans="1:14">
      <c r="A45" s="190">
        <v>31</v>
      </c>
      <c r="E45" s="203" t="s">
        <v>164</v>
      </c>
      <c r="G45" s="209">
        <v>445.9</v>
      </c>
      <c r="I45" s="214">
        <v>625.19999999999993</v>
      </c>
      <c r="J45" s="210">
        <v>6.4699999999999994E-2</v>
      </c>
      <c r="K45" s="115">
        <v>4000.1327623587304</v>
      </c>
      <c r="L45" s="115">
        <v>5132.2213919999995</v>
      </c>
      <c r="N45" s="115">
        <v>5208.4146999999994</v>
      </c>
    </row>
    <row r="46" spans="1:14">
      <c r="A46" s="190">
        <v>32</v>
      </c>
      <c r="E46" s="203" t="s">
        <v>165</v>
      </c>
      <c r="G46" s="209">
        <v>309.5</v>
      </c>
      <c r="I46" s="214">
        <v>310.5</v>
      </c>
      <c r="J46" s="210">
        <v>3.2099999999999997E-2</v>
      </c>
      <c r="K46" s="115">
        <v>2776.4994167975492</v>
      </c>
      <c r="L46" s="115">
        <v>2546.2798559999997</v>
      </c>
      <c r="N46" s="115">
        <v>2584.0820999999996</v>
      </c>
    </row>
    <row r="47" spans="1:14">
      <c r="A47" s="190">
        <v>33</v>
      </c>
      <c r="E47" s="203" t="s">
        <v>166</v>
      </c>
      <c r="G47" s="209">
        <v>4100.8999999999996</v>
      </c>
      <c r="I47" s="214">
        <v>4114.7</v>
      </c>
      <c r="J47" s="210">
        <v>0.42570000000000002</v>
      </c>
      <c r="K47" s="115">
        <v>36788.841545541414</v>
      </c>
      <c r="L47" s="115">
        <v>33767.954352000001</v>
      </c>
      <c r="N47" s="115">
        <v>34269.275699999998</v>
      </c>
    </row>
    <row r="48" spans="1:14">
      <c r="A48" s="190">
        <v>34</v>
      </c>
      <c r="E48" s="203" t="s">
        <v>167</v>
      </c>
      <c r="G48" s="209">
        <v>430.1</v>
      </c>
      <c r="I48" s="214">
        <v>430.1</v>
      </c>
      <c r="J48" s="210">
        <v>4.4499999999999998E-2</v>
      </c>
      <c r="K48" s="115">
        <v>3858.3922428582423</v>
      </c>
      <c r="L48" s="115">
        <v>3529.8895199999997</v>
      </c>
      <c r="N48" s="115">
        <v>3582.2945</v>
      </c>
    </row>
    <row r="49" spans="1:14">
      <c r="A49" s="190">
        <v>35</v>
      </c>
      <c r="E49" s="203" t="s">
        <v>168</v>
      </c>
      <c r="G49" s="209">
        <v>3818.5</v>
      </c>
      <c r="I49" s="214">
        <v>4186</v>
      </c>
      <c r="J49" s="210">
        <v>0.433</v>
      </c>
      <c r="K49" s="115">
        <v>34255.454032444075</v>
      </c>
      <c r="L49" s="115">
        <v>34347.014880000002</v>
      </c>
      <c r="N49" s="115">
        <v>34856.932999999997</v>
      </c>
    </row>
    <row r="50" spans="1:14" ht="12.75" thickBot="1">
      <c r="A50" s="190">
        <v>36</v>
      </c>
      <c r="E50" s="203" t="s">
        <v>71</v>
      </c>
      <c r="G50" s="211">
        <v>9104.9</v>
      </c>
      <c r="I50" s="211">
        <v>9666.5</v>
      </c>
      <c r="J50" s="212">
        <v>1</v>
      </c>
      <c r="K50" s="213">
        <v>81679.320000000007</v>
      </c>
      <c r="L50" s="213">
        <v>79323.360000000001</v>
      </c>
      <c r="N50" s="213">
        <v>80501</v>
      </c>
    </row>
    <row r="51" spans="1:14" ht="12.75" thickTop="1">
      <c r="K51" s="189">
        <v>81679.320000000007</v>
      </c>
      <c r="L51" s="189">
        <v>79323.360000000001</v>
      </c>
      <c r="N51" s="189">
        <v>80501</v>
      </c>
    </row>
    <row r="52" spans="1:14">
      <c r="A52" s="215" t="s">
        <v>171</v>
      </c>
    </row>
    <row r="53" spans="1:14">
      <c r="A53" s="215" t="s">
        <v>98</v>
      </c>
    </row>
    <row r="54" spans="1:14" s="178" customFormat="1">
      <c r="A54" s="237"/>
    </row>
  </sheetData>
  <mergeCells count="1">
    <mergeCell ref="L12:N1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8" zoomScaleNormal="100" workbookViewId="0"/>
  </sheetViews>
  <sheetFormatPr defaultColWidth="9.140625" defaultRowHeight="12"/>
  <cols>
    <col min="1" max="1" width="7.85546875" style="157" customWidth="1"/>
    <col min="2" max="2" width="2.42578125" style="157" customWidth="1"/>
    <col min="3" max="3" width="32.140625" style="157" customWidth="1"/>
    <col min="4" max="4" width="2.7109375" style="157" customWidth="1"/>
    <col min="5" max="5" width="17.7109375" style="157" customWidth="1"/>
    <col min="6" max="6" width="2.7109375" style="157" customWidth="1"/>
    <col min="7" max="7" width="10.7109375" style="157" customWidth="1"/>
    <col min="8" max="8" width="2.7109375" style="157" customWidth="1"/>
    <col min="9" max="9" width="11.5703125" style="157" customWidth="1"/>
    <col min="10" max="10" width="2.7109375" style="157" customWidth="1"/>
    <col min="11" max="11" width="12.7109375" style="157" customWidth="1"/>
    <col min="12" max="16384" width="9.140625" style="157"/>
  </cols>
  <sheetData>
    <row r="1" spans="1:11">
      <c r="A1" s="161" t="s">
        <v>47</v>
      </c>
      <c r="K1" s="238" t="s">
        <v>0</v>
      </c>
    </row>
    <row r="2" spans="1:11">
      <c r="A2" s="157" t="s">
        <v>139</v>
      </c>
      <c r="K2" s="238"/>
    </row>
    <row r="3" spans="1:11">
      <c r="A3" s="113" t="s">
        <v>191</v>
      </c>
      <c r="K3" s="238" t="s">
        <v>49</v>
      </c>
    </row>
    <row r="4" spans="1:11">
      <c r="A4" s="113" t="s">
        <v>105</v>
      </c>
      <c r="K4" s="238" t="s">
        <v>41</v>
      </c>
    </row>
    <row r="5" spans="1:11">
      <c r="A5" s="113" t="s">
        <v>114</v>
      </c>
      <c r="K5" s="238"/>
    </row>
    <row r="6" spans="1:11">
      <c r="A6" s="157" t="s">
        <v>51</v>
      </c>
      <c r="K6" s="239" t="s">
        <v>100</v>
      </c>
    </row>
    <row r="7" spans="1:11">
      <c r="A7" s="157" t="s">
        <v>52</v>
      </c>
    </row>
    <row r="9" spans="1:11">
      <c r="A9" s="157" t="s">
        <v>140</v>
      </c>
    </row>
    <row r="10" spans="1:11">
      <c r="A10" s="157" t="s">
        <v>141</v>
      </c>
    </row>
    <row r="11" spans="1:11">
      <c r="A11" s="240"/>
      <c r="B11" s="240"/>
      <c r="C11" s="241">
        <v>-1</v>
      </c>
      <c r="D11" s="241"/>
      <c r="E11" s="241">
        <v>-2</v>
      </c>
      <c r="F11" s="241"/>
      <c r="G11" s="241">
        <v>-3</v>
      </c>
      <c r="H11" s="241"/>
      <c r="I11" s="241">
        <v>-4</v>
      </c>
      <c r="J11" s="240"/>
      <c r="K11" s="241">
        <v>-5</v>
      </c>
    </row>
    <row r="12" spans="1:11">
      <c r="E12" s="158" t="s">
        <v>54</v>
      </c>
    </row>
    <row r="13" spans="1:11">
      <c r="E13" s="158" t="s">
        <v>55</v>
      </c>
    </row>
    <row r="14" spans="1:11">
      <c r="A14" s="158" t="s">
        <v>56</v>
      </c>
      <c r="C14" s="158" t="s">
        <v>57</v>
      </c>
      <c r="E14" s="158" t="s">
        <v>91</v>
      </c>
      <c r="G14" s="158" t="s">
        <v>59</v>
      </c>
      <c r="I14" s="158" t="s">
        <v>60</v>
      </c>
      <c r="K14" s="158" t="s">
        <v>61</v>
      </c>
    </row>
    <row r="15" spans="1:11">
      <c r="A15" s="158">
        <v>1</v>
      </c>
      <c r="C15" s="157" t="s">
        <v>62</v>
      </c>
      <c r="E15" s="159">
        <v>6819960.7727449611</v>
      </c>
      <c r="G15" s="160">
        <v>0.44390932711144088</v>
      </c>
      <c r="I15" s="161">
        <v>6.7000000000000004E-2</v>
      </c>
      <c r="J15" s="162"/>
      <c r="K15" s="160">
        <v>2.9700000000000001E-2</v>
      </c>
    </row>
    <row r="16" spans="1:11">
      <c r="A16" s="158">
        <v>2</v>
      </c>
      <c r="C16" s="157" t="s">
        <v>63</v>
      </c>
      <c r="E16" s="159">
        <v>647697.54802671762</v>
      </c>
      <c r="G16" s="160">
        <v>4.2158451096273253E-2</v>
      </c>
      <c r="I16" s="161">
        <v>2.3220058479532162E-2</v>
      </c>
      <c r="J16" s="162"/>
      <c r="K16" s="160">
        <v>1E-3</v>
      </c>
    </row>
    <row r="17" spans="1:12">
      <c r="A17" s="158">
        <v>3</v>
      </c>
      <c r="C17" s="157" t="s">
        <v>64</v>
      </c>
      <c r="E17" s="159">
        <v>0</v>
      </c>
      <c r="G17" s="160">
        <v>0</v>
      </c>
      <c r="I17" s="161">
        <v>0</v>
      </c>
      <c r="J17" s="162"/>
      <c r="K17" s="160">
        <v>0</v>
      </c>
    </row>
    <row r="18" spans="1:12">
      <c r="A18" s="158">
        <v>4</v>
      </c>
      <c r="C18" s="157" t="s">
        <v>65</v>
      </c>
      <c r="E18" s="159">
        <v>7252740.4980173595</v>
      </c>
      <c r="G18" s="160">
        <v>0.47207883761667807</v>
      </c>
      <c r="I18" s="161">
        <v>0.104</v>
      </c>
      <c r="J18" s="162"/>
      <c r="K18" s="160">
        <v>4.9099999999999998E-2</v>
      </c>
      <c r="L18" s="113"/>
    </row>
    <row r="19" spans="1:12">
      <c r="A19" s="158">
        <v>5</v>
      </c>
      <c r="C19" s="157" t="s">
        <v>66</v>
      </c>
      <c r="E19" s="159">
        <v>22819</v>
      </c>
      <c r="G19" s="160">
        <v>1.4852822872291869E-3</v>
      </c>
      <c r="I19" s="161">
        <v>0.02</v>
      </c>
      <c r="J19" s="162"/>
      <c r="K19" s="160">
        <v>0</v>
      </c>
    </row>
    <row r="20" spans="1:12">
      <c r="A20" s="158">
        <v>6</v>
      </c>
      <c r="C20" s="157" t="s">
        <v>67</v>
      </c>
      <c r="E20" s="159">
        <v>34856.932999999997</v>
      </c>
      <c r="G20" s="160">
        <v>2.2688279579313082E-3</v>
      </c>
      <c r="I20" s="161">
        <v>0</v>
      </c>
      <c r="J20" s="162"/>
      <c r="K20" s="160">
        <v>0</v>
      </c>
    </row>
    <row r="21" spans="1:12">
      <c r="A21" s="158">
        <v>7</v>
      </c>
      <c r="C21" s="157" t="s">
        <v>68</v>
      </c>
      <c r="E21" s="159">
        <v>0</v>
      </c>
      <c r="G21" s="160">
        <v>0</v>
      </c>
      <c r="I21" s="161">
        <v>0</v>
      </c>
      <c r="J21" s="162"/>
      <c r="K21" s="160">
        <v>0</v>
      </c>
    </row>
    <row r="22" spans="1:12">
      <c r="A22" s="158">
        <v>8</v>
      </c>
      <c r="C22" s="157" t="s">
        <v>69</v>
      </c>
      <c r="E22" s="159">
        <v>585334.74699999997</v>
      </c>
      <c r="G22" s="160">
        <v>3.8099273930447319E-2</v>
      </c>
      <c r="I22" s="161">
        <v>0</v>
      </c>
      <c r="J22" s="162"/>
      <c r="K22" s="160">
        <v>0</v>
      </c>
    </row>
    <row r="23" spans="1:12">
      <c r="A23" s="158">
        <v>9</v>
      </c>
      <c r="C23" s="157" t="s">
        <v>70</v>
      </c>
      <c r="E23" s="159">
        <v>0</v>
      </c>
      <c r="G23" s="160">
        <v>0</v>
      </c>
      <c r="I23" s="161">
        <v>0</v>
      </c>
      <c r="J23" s="162"/>
      <c r="K23" s="160">
        <v>0</v>
      </c>
    </row>
    <row r="24" spans="1:12">
      <c r="A24" s="158">
        <v>10</v>
      </c>
      <c r="E24" s="242"/>
      <c r="G24" s="243"/>
      <c r="I24" s="165"/>
      <c r="J24" s="162"/>
      <c r="K24" s="243"/>
    </row>
    <row r="25" spans="1:12" ht="12.75" thickBot="1">
      <c r="A25" s="158">
        <v>11</v>
      </c>
      <c r="C25" s="157" t="s">
        <v>71</v>
      </c>
      <c r="E25" s="166">
        <v>15363409.498789039</v>
      </c>
      <c r="G25" s="167">
        <v>1</v>
      </c>
      <c r="I25" s="168"/>
      <c r="J25" s="162"/>
      <c r="K25" s="167">
        <v>7.9799999999999996E-2</v>
      </c>
    </row>
    <row r="26" spans="1:12" ht="12.75" thickTop="1">
      <c r="A26" s="158">
        <v>12</v>
      </c>
    </row>
    <row r="27" spans="1:12">
      <c r="A27" s="158">
        <v>13</v>
      </c>
    </row>
    <row r="28" spans="1:12" s="169" customFormat="1">
      <c r="A28" s="158">
        <v>14</v>
      </c>
      <c r="B28" s="157" t="s">
        <v>143</v>
      </c>
      <c r="C28" s="157"/>
    </row>
    <row r="29" spans="1:12" s="169" customFormat="1">
      <c r="A29" s="158">
        <v>15</v>
      </c>
      <c r="B29" s="170" t="s">
        <v>144</v>
      </c>
      <c r="C29" s="100" t="s">
        <v>145</v>
      </c>
      <c r="D29" s="171"/>
      <c r="E29" s="171"/>
      <c r="F29" s="171"/>
      <c r="G29" s="171"/>
      <c r="H29" s="171"/>
      <c r="I29" s="171"/>
      <c r="J29" s="171"/>
      <c r="K29" s="171"/>
    </row>
    <row r="30" spans="1:12" s="169" customFormat="1">
      <c r="A30" s="158">
        <v>16</v>
      </c>
      <c r="B30" s="172"/>
      <c r="C30" s="171"/>
      <c r="D30" s="171"/>
      <c r="E30" s="171"/>
      <c r="F30" s="171"/>
      <c r="G30" s="171"/>
      <c r="H30" s="171"/>
      <c r="I30" s="171"/>
      <c r="J30" s="171"/>
      <c r="K30" s="171"/>
    </row>
    <row r="31" spans="1:12" s="169" customFormat="1">
      <c r="A31" s="158">
        <v>17</v>
      </c>
      <c r="B31" s="170" t="s">
        <v>146</v>
      </c>
      <c r="C31" s="328" t="s">
        <v>147</v>
      </c>
      <c r="D31" s="328"/>
      <c r="E31" s="328"/>
      <c r="F31" s="328"/>
      <c r="G31" s="328"/>
      <c r="H31" s="328"/>
      <c r="I31" s="328"/>
      <c r="J31" s="328"/>
      <c r="K31" s="174"/>
    </row>
    <row r="32" spans="1:12" s="169" customFormat="1">
      <c r="A32" s="158">
        <v>18</v>
      </c>
      <c r="C32" s="328"/>
      <c r="D32" s="328"/>
      <c r="E32" s="328"/>
      <c r="F32" s="328"/>
      <c r="G32" s="328"/>
      <c r="H32" s="328"/>
      <c r="I32" s="328"/>
      <c r="J32" s="328"/>
      <c r="K32" s="174"/>
    </row>
    <row r="33" spans="1:11">
      <c r="A33" s="158"/>
      <c r="B33" s="174"/>
      <c r="C33" s="171"/>
      <c r="D33" s="171"/>
      <c r="E33" s="171"/>
      <c r="F33" s="171"/>
      <c r="G33" s="171"/>
      <c r="H33" s="171"/>
      <c r="I33" s="171"/>
      <c r="J33" s="171"/>
      <c r="K33" s="171"/>
    </row>
    <row r="34" spans="1:11">
      <c r="A34" s="158"/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35" spans="1:11">
      <c r="A35" s="158"/>
      <c r="B35" s="171"/>
      <c r="C35" s="171"/>
      <c r="D35" s="171"/>
      <c r="E35" s="171"/>
      <c r="F35" s="171"/>
      <c r="G35" s="171"/>
      <c r="H35" s="171"/>
      <c r="I35" s="171"/>
      <c r="J35" s="171"/>
      <c r="K35" s="171"/>
    </row>
    <row r="36" spans="1:11">
      <c r="A36" s="158"/>
      <c r="B36" s="223"/>
      <c r="C36" s="223"/>
      <c r="D36" s="223"/>
      <c r="E36" s="223"/>
      <c r="F36" s="223"/>
      <c r="G36" s="223"/>
      <c r="H36" s="223"/>
      <c r="I36" s="223"/>
      <c r="J36" s="223"/>
      <c r="K36" s="223"/>
    </row>
    <row r="37" spans="1:11">
      <c r="B37" s="169"/>
      <c r="C37" s="169"/>
      <c r="D37" s="169"/>
      <c r="E37" s="169"/>
    </row>
    <row r="38" spans="1:11">
      <c r="B38" s="176"/>
      <c r="C38" s="169"/>
      <c r="D38" s="169"/>
      <c r="E38" s="169"/>
    </row>
    <row r="39" spans="1:11">
      <c r="A39" s="177" t="s">
        <v>75</v>
      </c>
    </row>
    <row r="40" spans="1:11">
      <c r="A40" s="177" t="s">
        <v>76</v>
      </c>
    </row>
    <row r="52" spans="2:2">
      <c r="B52" s="244"/>
    </row>
  </sheetData>
  <mergeCells count="1">
    <mergeCell ref="C31:J3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/>
  </sheetViews>
  <sheetFormatPr defaultColWidth="9.140625" defaultRowHeight="12"/>
  <cols>
    <col min="1" max="1" width="6" style="169" customWidth="1"/>
    <col min="2" max="2" width="1.5703125" style="169" customWidth="1"/>
    <col min="3" max="3" width="27.28515625" style="169" customWidth="1"/>
    <col min="4" max="4" width="3" style="169" bestFit="1" customWidth="1"/>
    <col min="5" max="5" width="16" style="169" bestFit="1" customWidth="1"/>
    <col min="6" max="6" width="2.7109375" style="169" customWidth="1"/>
    <col min="7" max="7" width="16" style="169" bestFit="1" customWidth="1"/>
    <col min="8" max="8" width="2.7109375" style="169" customWidth="1"/>
    <col min="9" max="9" width="16.5703125" style="169" customWidth="1"/>
    <col min="10" max="10" width="13.28515625" style="169" customWidth="1"/>
    <col min="11" max="11" width="14" style="169" customWidth="1"/>
    <col min="12" max="12" width="14.28515625" style="169" customWidth="1"/>
    <col min="13" max="13" width="2.7109375" style="169" customWidth="1"/>
    <col min="14" max="14" width="10.85546875" style="169" bestFit="1" customWidth="1"/>
    <col min="15" max="15" width="2.7109375" style="169" customWidth="1"/>
    <col min="16" max="16" width="16.28515625" style="169" customWidth="1"/>
    <col min="17" max="17" width="2.85546875" style="169" customWidth="1"/>
    <col min="18" max="18" width="11" style="169" customWidth="1"/>
    <col min="19" max="19" width="9.140625" style="169"/>
    <col min="20" max="21" width="12.28515625" style="169" bestFit="1" customWidth="1"/>
    <col min="22" max="16384" width="9.140625" style="169"/>
  </cols>
  <sheetData>
    <row r="1" spans="1:18">
      <c r="A1" s="169" t="s">
        <v>77</v>
      </c>
      <c r="P1" s="239" t="s">
        <v>0</v>
      </c>
    </row>
    <row r="2" spans="1:18">
      <c r="A2" s="169" t="s">
        <v>139</v>
      </c>
      <c r="P2" s="239"/>
    </row>
    <row r="3" spans="1:18">
      <c r="A3" s="100" t="s">
        <v>191</v>
      </c>
      <c r="P3" s="239" t="s">
        <v>78</v>
      </c>
    </row>
    <row r="4" spans="1:18">
      <c r="A4" s="100" t="s">
        <v>105</v>
      </c>
      <c r="P4" s="239" t="s">
        <v>41</v>
      </c>
    </row>
    <row r="5" spans="1:18">
      <c r="A5" s="100" t="s">
        <v>114</v>
      </c>
      <c r="P5" s="239"/>
    </row>
    <row r="6" spans="1:18">
      <c r="A6" s="169" t="s">
        <v>79</v>
      </c>
      <c r="P6" s="239" t="s">
        <v>100</v>
      </c>
    </row>
    <row r="7" spans="1:18">
      <c r="A7" s="169" t="s">
        <v>52</v>
      </c>
    </row>
    <row r="8" spans="1:18">
      <c r="A8" s="333" t="s">
        <v>148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</row>
    <row r="9" spans="1:18">
      <c r="A9" s="333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</row>
    <row r="11" spans="1:18" s="231" customFormat="1">
      <c r="A11" s="245"/>
      <c r="B11" s="245"/>
      <c r="C11" s="245">
        <v>-1</v>
      </c>
      <c r="D11" s="245"/>
      <c r="E11" s="245">
        <v>-2</v>
      </c>
      <c r="F11" s="245"/>
      <c r="G11" s="245">
        <v>-3</v>
      </c>
      <c r="H11" s="245"/>
      <c r="I11" s="245">
        <v>-4</v>
      </c>
      <c r="J11" s="246">
        <v>-5</v>
      </c>
      <c r="K11" s="246">
        <v>-6</v>
      </c>
      <c r="L11" s="246">
        <v>-7</v>
      </c>
      <c r="M11" s="246"/>
      <c r="N11" s="246">
        <v>-8</v>
      </c>
      <c r="O11" s="246"/>
      <c r="P11" s="246">
        <v>-9</v>
      </c>
    </row>
    <row r="12" spans="1:18">
      <c r="J12" s="178"/>
      <c r="K12" s="224" t="s">
        <v>12</v>
      </c>
      <c r="L12" s="335" t="s">
        <v>189</v>
      </c>
      <c r="M12" s="335"/>
      <c r="N12" s="335"/>
      <c r="O12" s="178"/>
      <c r="P12" s="224" t="s">
        <v>54</v>
      </c>
    </row>
    <row r="13" spans="1:18">
      <c r="A13" s="190" t="s">
        <v>13</v>
      </c>
      <c r="B13" s="190"/>
      <c r="C13" s="190"/>
      <c r="D13" s="190"/>
      <c r="E13" s="190"/>
      <c r="F13" s="190"/>
      <c r="G13" s="190"/>
      <c r="H13" s="190"/>
      <c r="I13" s="190" t="s">
        <v>149</v>
      </c>
      <c r="J13" s="224" t="s">
        <v>86</v>
      </c>
      <c r="K13" s="224" t="s">
        <v>149</v>
      </c>
      <c r="L13" s="224" t="s">
        <v>88</v>
      </c>
      <c r="M13" s="236"/>
      <c r="N13" s="225" t="s">
        <v>88</v>
      </c>
      <c r="O13" s="178"/>
      <c r="P13" s="224" t="s">
        <v>150</v>
      </c>
      <c r="R13" s="189"/>
    </row>
    <row r="14" spans="1:18" ht="14.25">
      <c r="A14" s="190" t="s">
        <v>17</v>
      </c>
      <c r="B14" s="190"/>
      <c r="C14" s="190" t="s">
        <v>57</v>
      </c>
      <c r="D14" s="190"/>
      <c r="E14" s="190" t="s">
        <v>186</v>
      </c>
      <c r="F14" s="190"/>
      <c r="G14" s="190" t="s">
        <v>187</v>
      </c>
      <c r="H14" s="190"/>
      <c r="I14" s="190" t="s">
        <v>151</v>
      </c>
      <c r="J14" s="187" t="s">
        <v>192</v>
      </c>
      <c r="K14" s="187" t="s">
        <v>89</v>
      </c>
      <c r="L14" s="224" t="s">
        <v>153</v>
      </c>
      <c r="M14" s="178"/>
      <c r="N14" s="224" t="s">
        <v>90</v>
      </c>
      <c r="O14" s="178"/>
      <c r="P14" s="224" t="s">
        <v>154</v>
      </c>
    </row>
    <row r="15" spans="1:18">
      <c r="A15" s="190">
        <v>1</v>
      </c>
      <c r="C15" s="169" t="s">
        <v>62</v>
      </c>
      <c r="E15" s="192">
        <v>180000000</v>
      </c>
      <c r="F15" s="100"/>
      <c r="G15" s="192">
        <v>180000000</v>
      </c>
      <c r="H15" s="100"/>
      <c r="I15" s="192">
        <v>180000000</v>
      </c>
      <c r="J15" s="189"/>
      <c r="K15" s="189">
        <v>180000000</v>
      </c>
      <c r="L15" s="191">
        <v>-173180039.22725505</v>
      </c>
      <c r="N15" s="229">
        <v>0.46329999999999999</v>
      </c>
      <c r="P15" s="115">
        <v>6819960.7727449611</v>
      </c>
    </row>
    <row r="16" spans="1:18">
      <c r="A16" s="190">
        <v>2</v>
      </c>
      <c r="C16" s="169" t="s">
        <v>63</v>
      </c>
      <c r="E16" s="192">
        <v>2300000</v>
      </c>
      <c r="F16" s="100"/>
      <c r="G16" s="192">
        <v>17000000</v>
      </c>
      <c r="H16" s="100"/>
      <c r="I16" s="192">
        <v>17100000</v>
      </c>
      <c r="J16" s="189"/>
      <c r="K16" s="189">
        <v>17100000</v>
      </c>
      <c r="L16" s="191">
        <v>-16452302.451973282</v>
      </c>
      <c r="N16" s="229">
        <v>4.3999999999999997E-2</v>
      </c>
      <c r="P16" s="115">
        <v>647697.54802671762</v>
      </c>
    </row>
    <row r="17" spans="1:20">
      <c r="A17" s="190">
        <v>3</v>
      </c>
      <c r="C17" s="169" t="s">
        <v>64</v>
      </c>
      <c r="E17" s="192">
        <v>0</v>
      </c>
      <c r="F17" s="100"/>
      <c r="G17" s="192">
        <v>0</v>
      </c>
      <c r="H17" s="100"/>
      <c r="I17" s="192">
        <v>0</v>
      </c>
      <c r="J17" s="189"/>
      <c r="K17" s="189">
        <v>0</v>
      </c>
      <c r="L17" s="191">
        <v>0</v>
      </c>
      <c r="N17" s="229">
        <v>0</v>
      </c>
      <c r="P17" s="115">
        <v>0</v>
      </c>
    </row>
    <row r="18" spans="1:20">
      <c r="A18" s="190">
        <v>4</v>
      </c>
      <c r="C18" s="169" t="s">
        <v>65</v>
      </c>
      <c r="E18" s="192">
        <v>187444000</v>
      </c>
      <c r="F18" s="100"/>
      <c r="G18" s="192">
        <v>201935000</v>
      </c>
      <c r="H18" s="100"/>
      <c r="I18" s="192">
        <v>191432923</v>
      </c>
      <c r="J18" s="189"/>
      <c r="K18" s="189">
        <v>191432923</v>
      </c>
      <c r="L18" s="191">
        <v>-184180182.50198263</v>
      </c>
      <c r="N18" s="229">
        <v>0.49270000000000003</v>
      </c>
      <c r="P18" s="115">
        <v>7252740.4980173595</v>
      </c>
    </row>
    <row r="19" spans="1:20">
      <c r="A19" s="190">
        <v>5</v>
      </c>
      <c r="C19" s="169" t="s">
        <v>92</v>
      </c>
      <c r="E19" s="192">
        <v>23280.748327778296</v>
      </c>
      <c r="F19" s="100"/>
      <c r="G19" s="192">
        <v>23379.276602700047</v>
      </c>
      <c r="H19" s="100"/>
      <c r="I19" s="192">
        <v>22819</v>
      </c>
      <c r="J19" s="189"/>
      <c r="K19" s="189">
        <v>22819</v>
      </c>
      <c r="L19" s="191">
        <v>0</v>
      </c>
      <c r="N19" s="248" t="s">
        <v>93</v>
      </c>
      <c r="P19" s="115">
        <v>22819</v>
      </c>
    </row>
    <row r="20" spans="1:20">
      <c r="A20" s="190">
        <v>6</v>
      </c>
      <c r="C20" s="169" t="s">
        <v>67</v>
      </c>
      <c r="E20" s="192">
        <v>34255.454032444075</v>
      </c>
      <c r="F20" s="100"/>
      <c r="G20" s="192">
        <v>34347.014880000002</v>
      </c>
      <c r="H20" s="100"/>
      <c r="I20" s="192">
        <v>34856.932999999997</v>
      </c>
      <c r="J20" s="189"/>
      <c r="K20" s="189">
        <v>34856.932999999997</v>
      </c>
      <c r="L20" s="191">
        <v>0</v>
      </c>
      <c r="N20" s="248" t="s">
        <v>93</v>
      </c>
      <c r="P20" s="115">
        <v>34856.932999999997</v>
      </c>
    </row>
    <row r="21" spans="1:20">
      <c r="A21" s="190">
        <v>7</v>
      </c>
      <c r="C21" s="169" t="s">
        <v>68</v>
      </c>
      <c r="E21" s="192">
        <v>0</v>
      </c>
      <c r="F21" s="100"/>
      <c r="G21" s="192">
        <v>0</v>
      </c>
      <c r="H21" s="100"/>
      <c r="I21" s="192">
        <v>0</v>
      </c>
      <c r="J21" s="189"/>
      <c r="K21" s="189">
        <v>0</v>
      </c>
      <c r="L21" s="191">
        <v>0</v>
      </c>
      <c r="N21" s="229">
        <v>0</v>
      </c>
      <c r="P21" s="115">
        <v>0</v>
      </c>
    </row>
    <row r="22" spans="1:20">
      <c r="A22" s="190">
        <v>8</v>
      </c>
      <c r="C22" s="169" t="s">
        <v>133</v>
      </c>
      <c r="E22" s="192">
        <v>503174.06911278545</v>
      </c>
      <c r="F22" s="100"/>
      <c r="G22" s="192">
        <v>580523.39010999992</v>
      </c>
      <c r="H22" s="100"/>
      <c r="I22" s="192">
        <v>524128.74699999997</v>
      </c>
      <c r="J22" s="189">
        <v>61206</v>
      </c>
      <c r="K22" s="189">
        <v>585334.74699999997</v>
      </c>
      <c r="L22" s="191">
        <v>0</v>
      </c>
      <c r="N22" s="248" t="s">
        <v>93</v>
      </c>
      <c r="P22" s="115">
        <v>585334.74699999997</v>
      </c>
    </row>
    <row r="23" spans="1:20">
      <c r="A23" s="190">
        <v>9</v>
      </c>
      <c r="C23" s="169" t="s">
        <v>70</v>
      </c>
      <c r="E23" s="192"/>
      <c r="F23" s="192"/>
      <c r="G23" s="192"/>
      <c r="H23" s="192"/>
      <c r="I23" s="192"/>
      <c r="J23" s="194"/>
      <c r="K23" s="194"/>
      <c r="L23" s="191"/>
      <c r="N23" s="229">
        <v>0</v>
      </c>
      <c r="P23" s="115">
        <v>0</v>
      </c>
    </row>
    <row r="24" spans="1:20">
      <c r="A24" s="190">
        <v>10</v>
      </c>
      <c r="E24" s="249"/>
      <c r="F24" s="192"/>
      <c r="G24" s="249"/>
      <c r="H24" s="192"/>
      <c r="I24" s="249"/>
      <c r="J24" s="249"/>
      <c r="K24" s="249"/>
      <c r="L24" s="247"/>
      <c r="N24" s="250"/>
      <c r="P24" s="247"/>
      <c r="T24" s="190"/>
    </row>
    <row r="25" spans="1:20" ht="12.75" thickBot="1">
      <c r="A25" s="190">
        <v>11</v>
      </c>
      <c r="C25" s="169" t="s">
        <v>71</v>
      </c>
      <c r="E25" s="197">
        <v>370304710.27147299</v>
      </c>
      <c r="F25" s="192"/>
      <c r="G25" s="197">
        <v>399573249.6815927</v>
      </c>
      <c r="H25" s="192"/>
      <c r="I25" s="197">
        <v>389114727.68000001</v>
      </c>
      <c r="J25" s="197">
        <v>61206</v>
      </c>
      <c r="K25" s="197">
        <v>389175933.68000001</v>
      </c>
      <c r="L25" s="197">
        <v>-373812524.18121099</v>
      </c>
      <c r="N25" s="251">
        <v>1</v>
      </c>
      <c r="P25" s="197">
        <v>15363409.498789039</v>
      </c>
      <c r="Q25" s="189"/>
      <c r="T25" s="189"/>
    </row>
    <row r="26" spans="1:20" ht="12.75" thickTop="1">
      <c r="A26" s="190">
        <v>12</v>
      </c>
      <c r="T26" s="150"/>
    </row>
    <row r="27" spans="1:20">
      <c r="A27" s="190">
        <v>13</v>
      </c>
      <c r="P27" s="189"/>
    </row>
    <row r="28" spans="1:20">
      <c r="A28" s="190">
        <v>14</v>
      </c>
      <c r="C28" s="200" t="s">
        <v>143</v>
      </c>
    </row>
    <row r="29" spans="1:20">
      <c r="A29" s="190">
        <v>15</v>
      </c>
      <c r="C29" s="169" t="s">
        <v>147</v>
      </c>
    </row>
    <row r="30" spans="1:20" ht="14.25">
      <c r="A30" s="190">
        <v>16</v>
      </c>
      <c r="C30" s="201" t="s">
        <v>157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</row>
    <row r="31" spans="1:20" ht="14.25">
      <c r="A31" s="190">
        <v>17</v>
      </c>
      <c r="C31" s="201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</row>
    <row r="32" spans="1:20">
      <c r="A32" s="190">
        <v>18</v>
      </c>
      <c r="C32" s="199"/>
      <c r="D32" s="199"/>
      <c r="E32" s="203" t="s">
        <v>158</v>
      </c>
      <c r="F32" s="203"/>
      <c r="G32" s="203"/>
      <c r="H32" s="203"/>
      <c r="I32" s="204"/>
      <c r="M32" s="199"/>
      <c r="N32" s="199"/>
      <c r="O32" s="199"/>
      <c r="P32" s="199"/>
    </row>
    <row r="33" spans="1:16">
      <c r="A33" s="190">
        <v>19</v>
      </c>
      <c r="C33" s="199"/>
      <c r="D33" s="199"/>
      <c r="E33" s="203" t="s">
        <v>159</v>
      </c>
      <c r="G33" s="203" t="s">
        <v>159</v>
      </c>
      <c r="I33" s="203" t="s">
        <v>88</v>
      </c>
      <c r="L33" s="205" t="s">
        <v>89</v>
      </c>
      <c r="M33" s="199"/>
      <c r="N33" s="199"/>
      <c r="O33" s="199"/>
      <c r="P33" s="199"/>
    </row>
    <row r="34" spans="1:16" ht="14.25">
      <c r="A34" s="190">
        <v>20</v>
      </c>
      <c r="C34" s="206" t="s">
        <v>159</v>
      </c>
      <c r="D34" s="199"/>
      <c r="E34" s="206" t="s">
        <v>160</v>
      </c>
      <c r="G34" s="206" t="s">
        <v>161</v>
      </c>
      <c r="I34" s="206" t="s">
        <v>90</v>
      </c>
      <c r="J34" s="207" t="s">
        <v>162</v>
      </c>
      <c r="K34" s="207" t="s">
        <v>163</v>
      </c>
      <c r="L34" s="208" t="s">
        <v>123</v>
      </c>
      <c r="M34" s="199"/>
      <c r="N34" s="199"/>
      <c r="O34" s="199"/>
      <c r="P34" s="199"/>
    </row>
    <row r="35" spans="1:16">
      <c r="A35" s="190">
        <v>21</v>
      </c>
      <c r="C35" s="203" t="s">
        <v>164</v>
      </c>
      <c r="D35" s="199"/>
      <c r="E35" s="209">
        <v>445.9</v>
      </c>
      <c r="G35" s="209">
        <v>625.19999999999993</v>
      </c>
      <c r="I35" s="210">
        <v>6.4699999999999994E-2</v>
      </c>
      <c r="J35" s="115">
        <v>58757.448583839476</v>
      </c>
      <c r="K35" s="115">
        <v>86743.333348999993</v>
      </c>
      <c r="L35" s="115">
        <v>78316.697299999985</v>
      </c>
      <c r="M35" s="199"/>
      <c r="N35" s="199"/>
      <c r="O35" s="199"/>
      <c r="P35" s="199"/>
    </row>
    <row r="36" spans="1:16">
      <c r="A36" s="190">
        <v>22</v>
      </c>
      <c r="C36" s="203" t="s">
        <v>165</v>
      </c>
      <c r="D36" s="199"/>
      <c r="E36" s="209">
        <v>309.5</v>
      </c>
      <c r="G36" s="209">
        <v>310.5</v>
      </c>
      <c r="I36" s="210">
        <v>3.2099999999999997E-2</v>
      </c>
      <c r="J36" s="115">
        <v>40783.651797932987</v>
      </c>
      <c r="K36" s="115">
        <v>43036.491506999992</v>
      </c>
      <c r="L36" s="115">
        <v>38855.733899999999</v>
      </c>
      <c r="M36" s="199"/>
      <c r="N36" s="199"/>
      <c r="O36" s="199"/>
      <c r="P36" s="199"/>
    </row>
    <row r="37" spans="1:16">
      <c r="A37" s="190">
        <v>23</v>
      </c>
      <c r="C37" s="203" t="s">
        <v>166</v>
      </c>
      <c r="D37" s="199"/>
      <c r="E37" s="209">
        <v>4100.8999999999996</v>
      </c>
      <c r="G37" s="209">
        <v>4114.7</v>
      </c>
      <c r="I37" s="210">
        <v>0.42570000000000002</v>
      </c>
      <c r="J37" s="115">
        <v>540386.68064020469</v>
      </c>
      <c r="K37" s="115">
        <v>570736.27521899994</v>
      </c>
      <c r="L37" s="115">
        <v>515292.39630000002</v>
      </c>
      <c r="M37" s="199"/>
      <c r="N37" s="199"/>
      <c r="O37" s="199"/>
      <c r="P37" s="199"/>
    </row>
    <row r="38" spans="1:16">
      <c r="A38" s="190">
        <v>24</v>
      </c>
      <c r="C38" s="203" t="s">
        <v>167</v>
      </c>
      <c r="D38" s="223"/>
      <c r="E38" s="209">
        <v>430.1</v>
      </c>
      <c r="G38" s="209">
        <v>430.1</v>
      </c>
      <c r="I38" s="210">
        <v>4.4499999999999998E-2</v>
      </c>
      <c r="J38" s="115">
        <v>56675.439865237408</v>
      </c>
      <c r="K38" s="115">
        <v>59661.179814999996</v>
      </c>
      <c r="L38" s="115">
        <v>53865.425499999998</v>
      </c>
      <c r="M38" s="199"/>
      <c r="N38" s="199"/>
      <c r="O38" s="199"/>
      <c r="P38" s="199"/>
    </row>
    <row r="39" spans="1:16">
      <c r="A39" s="190">
        <v>25</v>
      </c>
      <c r="C39" s="203" t="s">
        <v>168</v>
      </c>
      <c r="E39" s="209">
        <v>3818.5</v>
      </c>
      <c r="G39" s="209">
        <v>4186</v>
      </c>
      <c r="I39" s="210">
        <v>0.433</v>
      </c>
      <c r="J39" s="115">
        <v>503174.06911278545</v>
      </c>
      <c r="K39" s="115">
        <v>580523.39010999992</v>
      </c>
      <c r="L39" s="115">
        <v>524128.74699999997</v>
      </c>
      <c r="M39" s="199"/>
      <c r="N39" s="199"/>
      <c r="O39" s="199"/>
      <c r="P39" s="199"/>
    </row>
    <row r="40" spans="1:16" ht="12.75" thickBot="1">
      <c r="A40" s="190">
        <v>26</v>
      </c>
      <c r="C40" s="203" t="s">
        <v>71</v>
      </c>
      <c r="E40" s="252">
        <v>9104.9</v>
      </c>
      <c r="G40" s="252">
        <v>9666.5</v>
      </c>
      <c r="I40" s="253">
        <v>1</v>
      </c>
      <c r="J40" s="254">
        <v>1199777.29</v>
      </c>
      <c r="K40" s="254">
        <v>1340700.67</v>
      </c>
      <c r="L40" s="254">
        <v>1210459</v>
      </c>
      <c r="M40" s="199"/>
      <c r="N40" s="199"/>
      <c r="O40" s="199"/>
      <c r="P40" s="199"/>
    </row>
    <row r="41" spans="1:16" ht="12.75" thickTop="1">
      <c r="A41" s="190">
        <v>27</v>
      </c>
      <c r="J41" s="189"/>
      <c r="K41" s="189"/>
      <c r="L41" s="189"/>
      <c r="M41" s="199"/>
      <c r="N41" s="199"/>
      <c r="O41" s="199"/>
      <c r="P41" s="199"/>
    </row>
    <row r="42" spans="1:16">
      <c r="A42" s="190">
        <v>28</v>
      </c>
      <c r="M42" s="199"/>
      <c r="N42" s="199"/>
      <c r="O42" s="199"/>
      <c r="P42" s="199"/>
    </row>
    <row r="43" spans="1:16">
      <c r="A43" s="190">
        <v>29</v>
      </c>
      <c r="L43" s="224" t="s">
        <v>89</v>
      </c>
      <c r="M43" s="199"/>
      <c r="N43" s="199"/>
      <c r="O43" s="199"/>
      <c r="P43" s="199"/>
    </row>
    <row r="44" spans="1:16">
      <c r="A44" s="190">
        <v>30</v>
      </c>
      <c r="E44" s="203" t="s">
        <v>169</v>
      </c>
      <c r="L44" s="187" t="s">
        <v>170</v>
      </c>
      <c r="M44" s="199"/>
      <c r="N44" s="199"/>
      <c r="O44" s="199"/>
      <c r="P44" s="199"/>
    </row>
    <row r="45" spans="1:16">
      <c r="A45" s="190">
        <v>31</v>
      </c>
      <c r="C45" s="203" t="s">
        <v>164</v>
      </c>
      <c r="E45" s="209">
        <v>445.9</v>
      </c>
      <c r="G45" s="214">
        <v>625.19999999999993</v>
      </c>
      <c r="I45" s="210">
        <v>6.4699999999999994E-2</v>
      </c>
      <c r="J45" s="115">
        <v>4000.1327623587304</v>
      </c>
      <c r="K45" s="115">
        <v>5132.2213919999995</v>
      </c>
      <c r="L45" s="115">
        <v>5208.4146999999994</v>
      </c>
      <c r="M45" s="199"/>
      <c r="N45" s="199"/>
      <c r="O45" s="199"/>
      <c r="P45" s="199"/>
    </row>
    <row r="46" spans="1:16">
      <c r="A46" s="190">
        <v>32</v>
      </c>
      <c r="C46" s="203" t="s">
        <v>165</v>
      </c>
      <c r="E46" s="209">
        <v>309.5</v>
      </c>
      <c r="G46" s="214">
        <v>310.5</v>
      </c>
      <c r="I46" s="210">
        <v>3.2099999999999997E-2</v>
      </c>
      <c r="J46" s="115">
        <v>2776.4994167975492</v>
      </c>
      <c r="K46" s="115">
        <v>2546.2798559999997</v>
      </c>
      <c r="L46" s="115">
        <v>2584.0820999999996</v>
      </c>
      <c r="M46" s="199"/>
      <c r="N46" s="199"/>
      <c r="O46" s="199"/>
      <c r="P46" s="199"/>
    </row>
    <row r="47" spans="1:16">
      <c r="A47" s="190">
        <v>33</v>
      </c>
      <c r="C47" s="203" t="s">
        <v>166</v>
      </c>
      <c r="E47" s="209">
        <v>4100.8999999999996</v>
      </c>
      <c r="G47" s="214">
        <v>4114.7</v>
      </c>
      <c r="I47" s="210">
        <v>0.42570000000000002</v>
      </c>
      <c r="J47" s="115">
        <v>36788.841545541414</v>
      </c>
      <c r="K47" s="115">
        <v>33767.954352000001</v>
      </c>
      <c r="L47" s="115">
        <v>34269.275699999998</v>
      </c>
      <c r="M47" s="199"/>
      <c r="N47" s="199"/>
      <c r="O47" s="199"/>
      <c r="P47" s="199"/>
    </row>
    <row r="48" spans="1:16">
      <c r="A48" s="190">
        <v>34</v>
      </c>
      <c r="C48" s="203" t="s">
        <v>167</v>
      </c>
      <c r="E48" s="209">
        <v>430.1</v>
      </c>
      <c r="G48" s="214">
        <v>430.1</v>
      </c>
      <c r="I48" s="210">
        <v>4.4499999999999998E-2</v>
      </c>
      <c r="J48" s="115">
        <v>3858.3922428582423</v>
      </c>
      <c r="K48" s="115">
        <v>3529.8895199999997</v>
      </c>
      <c r="L48" s="115">
        <v>3582.2945</v>
      </c>
      <c r="M48" s="199"/>
      <c r="N48" s="199"/>
      <c r="O48" s="199"/>
      <c r="P48" s="199"/>
    </row>
    <row r="49" spans="1:16">
      <c r="A49" s="190">
        <v>35</v>
      </c>
      <c r="C49" s="203" t="s">
        <v>168</v>
      </c>
      <c r="E49" s="209">
        <v>3818.5</v>
      </c>
      <c r="G49" s="214">
        <v>4186</v>
      </c>
      <c r="I49" s="210">
        <v>0.433</v>
      </c>
      <c r="J49" s="115">
        <v>34255.454032444075</v>
      </c>
      <c r="K49" s="115">
        <v>34347.014880000002</v>
      </c>
      <c r="L49" s="115">
        <v>34856.932999999997</v>
      </c>
      <c r="M49" s="199"/>
      <c r="N49" s="199"/>
      <c r="O49" s="199"/>
      <c r="P49" s="199"/>
    </row>
    <row r="50" spans="1:16" ht="12.75" thickBot="1">
      <c r="A50" s="190">
        <v>36</v>
      </c>
      <c r="C50" s="203" t="s">
        <v>71</v>
      </c>
      <c r="E50" s="252">
        <v>9104.9</v>
      </c>
      <c r="G50" s="252">
        <v>9666.5</v>
      </c>
      <c r="I50" s="253">
        <v>1</v>
      </c>
      <c r="J50" s="254">
        <v>81679.320000000007</v>
      </c>
      <c r="K50" s="254">
        <v>79323.360000000001</v>
      </c>
      <c r="L50" s="254">
        <v>80501</v>
      </c>
      <c r="M50" s="199"/>
      <c r="N50" s="199"/>
      <c r="O50" s="199"/>
      <c r="P50" s="199"/>
    </row>
    <row r="51" spans="1:16" s="171" customFormat="1" ht="12.75" thickTop="1">
      <c r="A51" s="190"/>
    </row>
    <row r="52" spans="1:16">
      <c r="A52" s="190"/>
      <c r="C52" s="199"/>
      <c r="D52" s="199"/>
      <c r="E52" s="202"/>
      <c r="F52" s="202"/>
      <c r="G52" s="216"/>
      <c r="H52" s="217"/>
      <c r="I52" s="218"/>
      <c r="J52" s="217"/>
      <c r="K52" s="217"/>
      <c r="L52" s="219"/>
      <c r="M52" s="217"/>
      <c r="N52" s="128"/>
      <c r="O52" s="199"/>
      <c r="P52" s="199"/>
    </row>
    <row r="53" spans="1:16">
      <c r="A53" s="176"/>
      <c r="E53" s="217"/>
      <c r="F53" s="217"/>
      <c r="G53" s="217"/>
      <c r="H53" s="217"/>
      <c r="I53" s="217"/>
      <c r="J53" s="217"/>
      <c r="K53" s="217"/>
      <c r="L53" s="217"/>
      <c r="M53" s="217"/>
      <c r="N53" s="217"/>
    </row>
  </sheetData>
  <mergeCells count="2">
    <mergeCell ref="A8:P9"/>
    <mergeCell ref="L12:N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38.85546875" style="24" customWidth="1"/>
    <col min="4" max="4" width="1.7109375" style="24" customWidth="1"/>
    <col min="5" max="5" width="20.5703125" style="24" customWidth="1"/>
    <col min="6" max="6" width="18.85546875" style="24" customWidth="1"/>
    <col min="7" max="7" width="1.7109375" style="24" customWidth="1"/>
    <col min="8" max="8" width="10.7109375" style="24" customWidth="1"/>
    <col min="9" max="9" width="1.7109375" style="24" customWidth="1"/>
    <col min="10" max="10" width="9.140625" style="24"/>
    <col min="11" max="11" width="1.7109375" style="24" customWidth="1"/>
    <col min="12" max="12" width="17.28515625" style="24" customWidth="1"/>
    <col min="13" max="14" width="9.140625" style="24"/>
    <col min="15" max="15" width="10" style="25" bestFit="1" customWidth="1"/>
    <col min="16" max="16384" width="9.140625" style="25"/>
  </cols>
  <sheetData>
    <row r="1" spans="1:17">
      <c r="A1" s="23" t="s">
        <v>219</v>
      </c>
      <c r="B1" s="23"/>
      <c r="C1" s="23"/>
      <c r="D1" s="23"/>
      <c r="E1" s="23"/>
      <c r="F1" s="23"/>
      <c r="G1" s="23"/>
      <c r="H1" s="23"/>
      <c r="I1" s="23"/>
      <c r="K1" s="23"/>
      <c r="L1" s="305" t="s">
        <v>0</v>
      </c>
      <c r="N1" s="25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K2" s="23"/>
      <c r="L2" s="305"/>
      <c r="N2" s="25"/>
    </row>
    <row r="3" spans="1:17">
      <c r="L3" s="306"/>
      <c r="N3" s="25"/>
    </row>
    <row r="4" spans="1:17">
      <c r="A4" s="1" t="s">
        <v>193</v>
      </c>
      <c r="B4" s="23"/>
      <c r="C4" s="23"/>
      <c r="D4" s="23"/>
      <c r="E4" s="23"/>
      <c r="F4" s="23"/>
      <c r="G4" s="23"/>
      <c r="H4" s="23"/>
      <c r="I4" s="23"/>
      <c r="K4" s="23"/>
      <c r="L4" s="305" t="s">
        <v>49</v>
      </c>
      <c r="N4" s="25"/>
    </row>
    <row r="5" spans="1:17">
      <c r="A5" s="1" t="s">
        <v>105</v>
      </c>
      <c r="B5" s="23"/>
      <c r="C5" s="23"/>
      <c r="D5" s="23"/>
      <c r="E5" s="23"/>
      <c r="F5" s="23"/>
      <c r="G5" s="23"/>
      <c r="H5" s="23"/>
      <c r="I5" s="23"/>
      <c r="K5" s="23"/>
      <c r="L5" s="305" t="s">
        <v>50</v>
      </c>
      <c r="N5" s="25"/>
    </row>
    <row r="6" spans="1:17">
      <c r="A6" s="1" t="s">
        <v>99</v>
      </c>
      <c r="B6" s="23"/>
      <c r="C6" s="23"/>
      <c r="D6" s="23"/>
      <c r="E6" s="23"/>
      <c r="F6" s="23"/>
      <c r="G6" s="23"/>
      <c r="H6" s="23"/>
      <c r="I6" s="23"/>
      <c r="K6" s="23"/>
      <c r="L6" s="303" t="s">
        <v>100</v>
      </c>
      <c r="N6" s="25"/>
    </row>
    <row r="7" spans="1:17">
      <c r="A7" s="23" t="s">
        <v>51</v>
      </c>
      <c r="B7" s="23"/>
      <c r="C7" s="23"/>
      <c r="D7" s="23"/>
      <c r="E7" s="23"/>
      <c r="F7" s="23"/>
      <c r="G7" s="23"/>
      <c r="H7" s="23"/>
      <c r="I7" s="23"/>
      <c r="K7" s="23"/>
      <c r="N7" s="25"/>
    </row>
    <row r="8" spans="1:17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7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</row>
    <row r="10" spans="1:17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7">
      <c r="A11" s="27"/>
      <c r="B11" s="27"/>
      <c r="C11" s="28">
        <v>-1</v>
      </c>
      <c r="D11" s="28"/>
      <c r="E11" s="28">
        <v>-2</v>
      </c>
      <c r="F11" s="28">
        <v>-3</v>
      </c>
      <c r="G11" s="28"/>
      <c r="H11" s="28">
        <v>-4</v>
      </c>
      <c r="I11" s="27"/>
      <c r="J11" s="28">
        <v>-5</v>
      </c>
      <c r="K11" s="27"/>
      <c r="L11" s="28">
        <v>-6</v>
      </c>
    </row>
    <row r="12" spans="1:17">
      <c r="A12" s="23"/>
      <c r="B12" s="23"/>
      <c r="C12" s="23"/>
      <c r="D12" s="23"/>
      <c r="E12" s="127" t="s">
        <v>54</v>
      </c>
      <c r="F12" s="127" t="s">
        <v>54</v>
      </c>
      <c r="G12" s="23"/>
      <c r="H12" s="23"/>
      <c r="I12" s="23"/>
      <c r="J12" s="23"/>
      <c r="K12" s="23"/>
      <c r="L12" s="23"/>
    </row>
    <row r="13" spans="1:17">
      <c r="A13" s="23"/>
      <c r="B13" s="23"/>
      <c r="C13" s="23"/>
      <c r="D13" s="23"/>
      <c r="E13" s="127" t="s">
        <v>55</v>
      </c>
      <c r="F13" s="127" t="s">
        <v>217</v>
      </c>
      <c r="G13" s="23"/>
      <c r="H13" s="23"/>
      <c r="I13" s="23"/>
      <c r="J13" s="23"/>
      <c r="K13" s="23"/>
      <c r="L13" s="23"/>
      <c r="O13" s="20"/>
      <c r="P13" s="20"/>
    </row>
    <row r="14" spans="1:17" ht="15.75" thickBot="1">
      <c r="A14" s="30" t="s">
        <v>56</v>
      </c>
      <c r="B14" s="31"/>
      <c r="C14" s="30" t="s">
        <v>57</v>
      </c>
      <c r="D14" s="31"/>
      <c r="E14" s="30" t="s">
        <v>58</v>
      </c>
      <c r="F14" s="30" t="s">
        <v>58</v>
      </c>
      <c r="G14" s="31"/>
      <c r="H14" s="30" t="s">
        <v>59</v>
      </c>
      <c r="I14" s="31"/>
      <c r="J14" s="30" t="s">
        <v>60</v>
      </c>
      <c r="K14" s="31"/>
      <c r="L14" s="30" t="s">
        <v>61</v>
      </c>
      <c r="O14" s="3"/>
      <c r="P14" s="3"/>
      <c r="Q14" s="3"/>
    </row>
    <row r="15" spans="1:17">
      <c r="A15" s="33">
        <v>1</v>
      </c>
      <c r="C15" s="24" t="s">
        <v>62</v>
      </c>
      <c r="E15" s="37">
        <f>+'Cypress D1'!E15+'Eagle D1'!E15+'Labrador D1'!E15+'Lake Pl D1'!E15+'Longwood D1'!E15+'LUSI D1'!E15+'Mid D1'!E15+'Penn D1'!E15+'Sandal D1'!E15+'Sanlando D1'!E15+'Tierra D1'!E15+'Marion D1'!E15+'Orange D1'!E15+'Pasco D1'!E15+'Pinellas D1'!E15+'Sem D1'!E15</f>
        <v>47382803.423690788</v>
      </c>
      <c r="F15" s="37">
        <f>+'CONS D2'!R16</f>
        <v>47409073.8433</v>
      </c>
      <c r="H15" s="35">
        <f>+F15/$F$25</f>
        <v>0.4307339665056763</v>
      </c>
      <c r="J15" s="36">
        <v>6.6959321087948331E-2</v>
      </c>
      <c r="L15" s="35">
        <f>ROUND(+H15*J15,4)+0.0001</f>
        <v>2.8899999999999999E-2</v>
      </c>
      <c r="P15" s="3"/>
      <c r="Q15" s="3"/>
    </row>
    <row r="16" spans="1:17">
      <c r="A16" s="33">
        <f t="shared" ref="A16:A29" si="0">+A15+1</f>
        <v>2</v>
      </c>
      <c r="C16" s="24" t="s">
        <v>63</v>
      </c>
      <c r="E16" s="37">
        <f>+'Cypress D1'!E16+'Eagle D1'!E16+'Labrador D1'!E16+'Lake Pl D1'!E16+'Longwood D1'!E16+'LUSI D1'!E16+'Mid D1'!E16+'Penn D1'!E16+'Sandal D1'!E16+'Sanlando D1'!E16+'Tierra D1'!E16+'Marion D1'!E16+'Orange D1'!E16+'Pasco D1'!E16+'Pinellas D1'!E16+'Sem D1'!E16</f>
        <v>4499985.8712941594</v>
      </c>
      <c r="F16" s="37">
        <f>+'CONS D2'!R17</f>
        <v>4502480.5722000003</v>
      </c>
      <c r="H16" s="35">
        <f t="shared" ref="H16:H22" si="1">+F16/$F$25</f>
        <v>4.0907175752654602E-2</v>
      </c>
      <c r="J16" s="36">
        <v>2.3220060000000001E-2</v>
      </c>
      <c r="L16" s="35">
        <f>ROUND(+H16*J16,4)+0.0001</f>
        <v>1E-3</v>
      </c>
      <c r="O16" s="3"/>
      <c r="P16" s="3"/>
      <c r="Q16" s="3"/>
    </row>
    <row r="17" spans="1:17">
      <c r="A17" s="33">
        <f t="shared" si="0"/>
        <v>3</v>
      </c>
      <c r="C17" s="24" t="s">
        <v>64</v>
      </c>
      <c r="E17" s="37">
        <f>+'Cypress D1'!E17+'Eagle D1'!E17+'Labrador D1'!E17+'Lake Pl D1'!E17+'Longwood D1'!E17+'LUSI D1'!E17+'Mid D1'!E17+'Penn D1'!E17+'Sandal D1'!E17+'Sanlando D1'!E17+'Tierra D1'!E17+'Marion D1'!E17+'Orange D1'!E17+'Pasco D1'!E17+'Pinellas D1'!E17+'Sem D1'!E17</f>
        <v>0</v>
      </c>
      <c r="F17" s="37">
        <f>+'CONS D2'!R18</f>
        <v>0</v>
      </c>
      <c r="H17" s="35">
        <f t="shared" si="1"/>
        <v>0</v>
      </c>
      <c r="J17" s="36">
        <v>0</v>
      </c>
      <c r="L17" s="35">
        <f t="shared" ref="L17:L22" si="2">ROUND(+H17*J17,4)</f>
        <v>0</v>
      </c>
      <c r="O17" s="3"/>
      <c r="P17" s="3"/>
      <c r="Q17" s="3"/>
    </row>
    <row r="18" spans="1:17">
      <c r="A18" s="33">
        <f t="shared" si="0"/>
        <v>4</v>
      </c>
      <c r="C18" s="24" t="s">
        <v>65</v>
      </c>
      <c r="E18" s="37">
        <f>+'Cypress D1'!E18+'Eagle D1'!E18+'Labrador D1'!E18+'Lake Pl D1'!E18+'Longwood D1'!E18+'LUSI D1'!E18+'Mid D1'!E18+'Penn D1'!E18+'Sandal D1'!E18+'Sanlando D1'!E18+'Tierra D1'!E18+'Marion D1'!E18+'Orange D1'!E18+'Pasco D1'!E18+'Pinellas D1'!E18+'Sem D1'!E18</f>
        <v>50389611.352345973</v>
      </c>
      <c r="F18" s="37">
        <f>+'CONS D2'!R19</f>
        <v>50417549.498400003</v>
      </c>
      <c r="H18" s="35">
        <f t="shared" si="1"/>
        <v>0.45806739757712345</v>
      </c>
      <c r="J18" s="106">
        <f>IF(H18&lt;0.4,0.1116,0.0713+(0.0161/'CONS D2'!N19))</f>
        <v>0.10397708544753399</v>
      </c>
      <c r="L18" s="35">
        <f t="shared" si="2"/>
        <v>4.7600000000000003E-2</v>
      </c>
      <c r="P18" s="3"/>
      <c r="Q18" s="3"/>
    </row>
    <row r="19" spans="1:17">
      <c r="A19" s="33">
        <f t="shared" si="0"/>
        <v>5</v>
      </c>
      <c r="C19" s="24" t="s">
        <v>66</v>
      </c>
      <c r="E19" s="37">
        <f>+'Cypress D1'!E19+'Eagle D1'!E19+'Labrador D1'!E19+'Lake Pl D1'!E19+'Longwood D1'!E19+'LUSI D1'!E19+'Mid D1'!E19+'Penn D1'!E19+'Sandal D1'!E19+'Sanlando D1'!E19+'Tierra D1'!E19+'Marion D1'!E19+'Orange D1'!E19+'Pasco D1'!E19+'Pinellas D1'!E19+'Sem D1'!E19</f>
        <v>232022.13390000002</v>
      </c>
      <c r="F19" s="37">
        <f>+'CONS D2'!R20</f>
        <v>209588.1354</v>
      </c>
      <c r="H19" s="35">
        <f t="shared" si="1"/>
        <v>1.9042078145580341E-3</v>
      </c>
      <c r="J19" s="36">
        <v>0.02</v>
      </c>
      <c r="L19" s="35">
        <f t="shared" si="2"/>
        <v>0</v>
      </c>
      <c r="O19" s="3"/>
      <c r="P19" s="3"/>
      <c r="Q19" s="3"/>
    </row>
    <row r="20" spans="1:17">
      <c r="A20" s="33">
        <f t="shared" si="0"/>
        <v>6</v>
      </c>
      <c r="C20" s="24" t="s">
        <v>67</v>
      </c>
      <c r="E20" s="37">
        <f>+'Cypress D1'!E20+'Eagle D1'!E20+'Labrador D1'!E20+'Lake Pl D1'!E20+'Longwood D1'!E20+'LUSI D1'!E20+'Mid D1'!E20+'Penn D1'!E20+'Sandal D1'!E20+'Sanlando D1'!E20+'Tierra D1'!E20+'Marion D1'!E20+'Orange D1'!E20+'Pasco D1'!E20+'Pinellas D1'!E20+'Sem D1'!E20</f>
        <v>80501</v>
      </c>
      <c r="F20" s="37">
        <f>+'CONS D2'!R21</f>
        <v>46231.724300000002</v>
      </c>
      <c r="H20" s="35">
        <f t="shared" si="1"/>
        <v>4.2003718638241466E-4</v>
      </c>
      <c r="J20" s="36">
        <v>0</v>
      </c>
      <c r="L20" s="35">
        <f t="shared" si="2"/>
        <v>0</v>
      </c>
      <c r="P20" s="3"/>
      <c r="Q20" s="3"/>
    </row>
    <row r="21" spans="1:17">
      <c r="A21" s="33">
        <f t="shared" si="0"/>
        <v>7</v>
      </c>
      <c r="C21" s="24" t="s">
        <v>68</v>
      </c>
      <c r="E21" s="37">
        <f>+'Cypress D1'!E21+'Eagle D1'!E21+'Labrador D1'!E21+'Lake Pl D1'!E21+'Longwood D1'!E21+'LUSI D1'!E21+'Mid D1'!E21+'Penn D1'!E21+'Sandal D1'!E21+'Sanlando D1'!E21+'Tierra D1'!E21+'Marion D1'!E21+'Orange D1'!E21+'Pasco D1'!E21+'Pinellas D1'!E21+'Sem D1'!E21</f>
        <v>0</v>
      </c>
      <c r="F21" s="37">
        <f>+'CONS D2'!R22</f>
        <v>0</v>
      </c>
      <c r="H21" s="35">
        <f t="shared" si="1"/>
        <v>0</v>
      </c>
      <c r="J21" s="36">
        <v>0</v>
      </c>
      <c r="L21" s="35">
        <f t="shared" si="2"/>
        <v>0</v>
      </c>
      <c r="O21" s="3"/>
      <c r="P21" s="3"/>
      <c r="Q21" s="3"/>
    </row>
    <row r="22" spans="1:17">
      <c r="A22" s="33">
        <f t="shared" si="0"/>
        <v>8</v>
      </c>
      <c r="C22" s="24" t="s">
        <v>69</v>
      </c>
      <c r="E22" s="37">
        <f>+'Cypress D1'!E22+'Eagle D1'!E22+'Labrador D1'!E22+'Lake Pl D1'!E22+'Longwood D1'!E22+'LUSI D1'!E22+'Mid D1'!E22+'Penn D1'!E22+'Sandal D1'!E22+'Sanlando D1'!E22+'Tierra D1'!E22+'Marion D1'!E22+'Orange D1'!E22+'Pasco D1'!E22+'Pinellas D1'!E22+'Sem D1'!E22</f>
        <v>7585272.1508000009</v>
      </c>
      <c r="F22" s="37">
        <f>+'CONS D2'!R23</f>
        <v>7480865.1584999999</v>
      </c>
      <c r="H22" s="35">
        <f t="shared" si="1"/>
        <v>6.7967215163605238E-2</v>
      </c>
      <c r="J22" s="36">
        <v>0</v>
      </c>
      <c r="L22" s="35">
        <f t="shared" si="2"/>
        <v>0</v>
      </c>
      <c r="O22" s="3"/>
      <c r="P22" s="3"/>
      <c r="Q22" s="3"/>
    </row>
    <row r="23" spans="1:17">
      <c r="A23" s="33">
        <f t="shared" si="0"/>
        <v>9</v>
      </c>
      <c r="C23" s="24" t="s">
        <v>70</v>
      </c>
      <c r="E23" s="37">
        <f>+'Cypress D1'!E23+'Eagle D1'!E23+'Labrador D1'!E23+'Lake Pl D1'!E23+'Longwood D1'!E23+'LUSI D1'!E23+'Mid D1'!E23+'Penn D1'!E23+'Sandal D1'!E23+'Sanlando D1'!E23+'Tierra D1'!E23+'Marion D1'!E23+'Orange D1'!E23+'Pasco D1'!E23+'Pinellas D1'!E23+'Sem D1'!E23</f>
        <v>0</v>
      </c>
      <c r="F23" s="37">
        <f>+'CONS D2'!R24</f>
        <v>0</v>
      </c>
      <c r="H23" s="35"/>
      <c r="J23" s="36">
        <v>0</v>
      </c>
      <c r="L23" s="35">
        <f t="shared" ref="L23" si="3">+H23*J23</f>
        <v>0</v>
      </c>
      <c r="P23" s="3"/>
      <c r="Q23" s="3"/>
    </row>
    <row r="24" spans="1:17">
      <c r="A24" s="33">
        <f t="shared" si="0"/>
        <v>10</v>
      </c>
      <c r="E24" s="39"/>
      <c r="F24" s="39"/>
      <c r="H24" s="40"/>
      <c r="J24" s="41"/>
      <c r="L24" s="40"/>
      <c r="P24" s="3"/>
      <c r="Q24" s="3"/>
    </row>
    <row r="25" spans="1:17" ht="15.75" thickBot="1">
      <c r="A25" s="33">
        <f t="shared" si="0"/>
        <v>11</v>
      </c>
      <c r="C25" s="24" t="s">
        <v>71</v>
      </c>
      <c r="E25" s="301">
        <f>SUM(E15:E23)</f>
        <v>110170195.93203093</v>
      </c>
      <c r="F25" s="301">
        <f>SUM(F15:F23)</f>
        <v>110065788.9321</v>
      </c>
      <c r="H25" s="43">
        <v>1</v>
      </c>
      <c r="J25" s="35"/>
      <c r="L25" s="43">
        <f>SUM(L15:L24)</f>
        <v>7.7499999999999999E-2</v>
      </c>
      <c r="O25" s="3"/>
      <c r="P25" s="3"/>
      <c r="Q25" s="3"/>
    </row>
    <row r="26" spans="1:17" ht="15.75" thickTop="1">
      <c r="A26" s="33">
        <f t="shared" si="0"/>
        <v>12</v>
      </c>
      <c r="O26" s="3"/>
      <c r="Q26" s="3"/>
    </row>
    <row r="27" spans="1:17">
      <c r="A27" s="33">
        <f t="shared" si="0"/>
        <v>13</v>
      </c>
      <c r="B27" s="45"/>
      <c r="C27" s="96" t="s">
        <v>107</v>
      </c>
      <c r="D27" s="45"/>
      <c r="E27" s="45"/>
      <c r="F27" s="45"/>
      <c r="G27" s="45"/>
      <c r="H27" s="45"/>
      <c r="I27" s="45"/>
      <c r="J27" s="45"/>
      <c r="K27" s="45"/>
      <c r="O27" s="3"/>
      <c r="P27" s="3"/>
      <c r="Q27" s="3"/>
    </row>
    <row r="28" spans="1:17" s="47" customFormat="1">
      <c r="A28" s="33">
        <f t="shared" si="0"/>
        <v>14</v>
      </c>
      <c r="B28" s="24"/>
      <c r="C28" s="33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3"/>
      <c r="P28" s="25"/>
      <c r="Q28" s="3"/>
    </row>
    <row r="29" spans="1:17" s="47" customFormat="1">
      <c r="A29" s="33">
        <f t="shared" si="0"/>
        <v>15</v>
      </c>
      <c r="B29" s="44"/>
      <c r="C29" s="44" t="s">
        <v>108</v>
      </c>
      <c r="D29" s="44"/>
      <c r="E29" s="44"/>
      <c r="F29" s="44"/>
      <c r="G29" s="44"/>
      <c r="H29" s="44"/>
      <c r="I29" s="44"/>
      <c r="J29" s="44"/>
      <c r="K29" s="44"/>
      <c r="L29" s="44"/>
      <c r="M29" s="45"/>
      <c r="N29" s="45"/>
      <c r="O29" s="3"/>
      <c r="P29" s="3"/>
      <c r="Q29" s="3"/>
    </row>
    <row r="30" spans="1:17" s="47" customFormat="1">
      <c r="A30" s="3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</row>
    <row r="31" spans="1:17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45"/>
      <c r="N31" s="45"/>
    </row>
    <row r="32" spans="1:17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45"/>
      <c r="N32" s="45"/>
    </row>
    <row r="33" spans="1:12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  <c r="L34" s="50"/>
    </row>
    <row r="35" spans="1:12">
      <c r="B35" s="52"/>
      <c r="C35" s="45"/>
      <c r="D35" s="45"/>
      <c r="E35" s="45"/>
      <c r="F35" s="45"/>
    </row>
    <row r="36" spans="1:12">
      <c r="A36" s="53" t="s">
        <v>75</v>
      </c>
    </row>
    <row r="37" spans="1:12">
      <c r="A37" s="53" t="s">
        <v>76</v>
      </c>
    </row>
    <row r="40" spans="1:1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</row>
    <row r="42" spans="1:12">
      <c r="B42" s="45"/>
      <c r="C42" s="45"/>
      <c r="D42" s="45"/>
      <c r="E42" s="45"/>
      <c r="F42" s="45"/>
    </row>
    <row r="43" spans="1:12">
      <c r="B43" s="52"/>
      <c r="C43" s="45"/>
      <c r="D43" s="45"/>
      <c r="E43" s="45"/>
      <c r="F43" s="45"/>
    </row>
  </sheetData>
  <mergeCells count="1">
    <mergeCell ref="A9:L9"/>
  </mergeCells>
  <pageMargins left="0.7" right="0.7" top="0.75" bottom="0.75" header="0.3" footer="0.3"/>
  <pageSetup scale="84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opLeftCell="B3" zoomScaleNormal="100" workbookViewId="0">
      <selection activeCell="L16" sqref="L16"/>
    </sheetView>
  </sheetViews>
  <sheetFormatPr defaultColWidth="9.140625" defaultRowHeight="12"/>
  <cols>
    <col min="1" max="1" width="6" style="24" customWidth="1"/>
    <col min="2" max="2" width="2.7109375" style="24" customWidth="1"/>
    <col min="3" max="3" width="29.5703125" style="24" customWidth="1"/>
    <col min="4" max="4" width="2.7109375" style="24" customWidth="1"/>
    <col min="5" max="5" width="10.7109375" style="24" bestFit="1" customWidth="1"/>
    <col min="6" max="6" width="2.7109375" style="24" customWidth="1"/>
    <col min="7" max="7" width="10.7109375" style="24" bestFit="1" customWidth="1"/>
    <col min="8" max="8" width="2.7109375" style="24" customWidth="1"/>
    <col min="9" max="9" width="11.7109375" style="24" customWidth="1"/>
    <col min="10" max="10" width="9.140625" style="24" bestFit="1" customWidth="1"/>
    <col min="11" max="11" width="10.7109375" style="24" bestFit="1" customWidth="1"/>
    <col min="12" max="12" width="11.7109375" style="24" customWidth="1"/>
    <col min="13" max="13" width="2.7109375" style="24" customWidth="1"/>
    <col min="14" max="14" width="11.7109375" style="24" customWidth="1"/>
    <col min="15" max="15" width="2.7109375" style="24" customWidth="1"/>
    <col min="16" max="16" width="16.140625" style="24" bestFit="1" customWidth="1"/>
    <col min="17" max="17" width="14.85546875" style="24" bestFit="1" customWidth="1"/>
    <col min="18" max="18" width="18.42578125" style="24" customWidth="1"/>
    <col min="19" max="16384" width="9.140625" style="24"/>
  </cols>
  <sheetData>
    <row r="1" spans="1:18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M1" s="23"/>
      <c r="N1" s="23"/>
      <c r="O1" s="23"/>
      <c r="P1" s="23"/>
      <c r="Q1" s="23"/>
      <c r="R1" s="305" t="s">
        <v>0</v>
      </c>
    </row>
    <row r="2" spans="1:18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3"/>
      <c r="N2" s="23"/>
      <c r="O2" s="23"/>
      <c r="P2" s="23"/>
      <c r="Q2" s="23"/>
      <c r="R2" s="305"/>
    </row>
    <row r="3" spans="1:18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M3" s="23"/>
      <c r="N3" s="23"/>
      <c r="O3" s="23"/>
      <c r="P3" s="23"/>
      <c r="Q3" s="23"/>
      <c r="R3" s="305"/>
    </row>
    <row r="4" spans="1:18">
      <c r="A4" s="1" t="s">
        <v>193</v>
      </c>
      <c r="B4" s="23"/>
      <c r="C4" s="23"/>
      <c r="D4" s="23"/>
      <c r="E4" s="23"/>
      <c r="F4" s="23"/>
      <c r="G4" s="23"/>
      <c r="H4" s="23"/>
      <c r="I4" s="23"/>
      <c r="J4" s="23"/>
      <c r="K4" s="23"/>
      <c r="M4" s="23"/>
      <c r="N4" s="23"/>
      <c r="O4" s="23"/>
      <c r="P4" s="23"/>
      <c r="Q4" s="23"/>
      <c r="R4" s="305" t="s">
        <v>78</v>
      </c>
    </row>
    <row r="5" spans="1:18">
      <c r="A5" s="1" t="s">
        <v>105</v>
      </c>
      <c r="B5" s="23"/>
      <c r="C5" s="23"/>
      <c r="D5" s="23"/>
      <c r="E5" s="23"/>
      <c r="F5" s="23"/>
      <c r="G5" s="23"/>
      <c r="H5" s="23"/>
      <c r="I5" s="23"/>
      <c r="J5" s="23"/>
      <c r="K5" s="23"/>
      <c r="M5" s="23"/>
      <c r="N5" s="23"/>
      <c r="O5" s="23"/>
      <c r="P5" s="23"/>
      <c r="Q5" s="23"/>
      <c r="R5" s="305" t="s">
        <v>41</v>
      </c>
    </row>
    <row r="6" spans="1:18">
      <c r="A6" s="1" t="s">
        <v>99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3"/>
      <c r="N6" s="23"/>
      <c r="O6" s="23"/>
      <c r="P6" s="23"/>
      <c r="Q6" s="23"/>
      <c r="R6" s="303" t="s">
        <v>100</v>
      </c>
    </row>
    <row r="7" spans="1:18">
      <c r="A7" s="23" t="s">
        <v>79</v>
      </c>
      <c r="B7" s="23"/>
      <c r="C7" s="23"/>
      <c r="D7" s="23"/>
      <c r="E7" s="23"/>
      <c r="F7" s="23"/>
      <c r="G7" s="23"/>
      <c r="H7" s="23"/>
      <c r="I7" s="23"/>
      <c r="J7" s="23"/>
      <c r="K7" s="23"/>
      <c r="M7" s="23"/>
      <c r="N7" s="23"/>
      <c r="O7" s="23"/>
      <c r="P7" s="23"/>
      <c r="Q7" s="23"/>
    </row>
    <row r="8" spans="1:18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  <c r="M8" s="23"/>
      <c r="N8" s="23"/>
      <c r="O8" s="23"/>
      <c r="P8" s="23"/>
      <c r="Q8" s="23"/>
    </row>
    <row r="9" spans="1:18" ht="12" customHeight="1">
      <c r="A9" s="325" t="s">
        <v>80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126"/>
      <c r="P9" s="126"/>
      <c r="Q9" s="126"/>
      <c r="R9" s="126"/>
    </row>
    <row r="10" spans="1:18">
      <c r="A10" s="32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126"/>
      <c r="P10" s="126"/>
      <c r="Q10" s="126"/>
      <c r="R10" s="126"/>
    </row>
    <row r="11" spans="1:18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s="57" customFormat="1">
      <c r="A12" s="56"/>
      <c r="B12" s="56"/>
      <c r="C12" s="56">
        <v>-1</v>
      </c>
      <c r="D12" s="56"/>
      <c r="E12" s="56">
        <v>-2</v>
      </c>
      <c r="F12" s="56"/>
      <c r="G12" s="56">
        <v>-3</v>
      </c>
      <c r="H12" s="56"/>
      <c r="I12" s="56">
        <v>-4</v>
      </c>
      <c r="J12" s="56">
        <v>-5</v>
      </c>
      <c r="K12" s="56">
        <v>-6</v>
      </c>
      <c r="L12" s="56">
        <v>-5</v>
      </c>
      <c r="M12" s="56"/>
      <c r="N12" s="56">
        <v>-6</v>
      </c>
      <c r="O12" s="56"/>
      <c r="P12" s="56">
        <v>-7</v>
      </c>
      <c r="Q12" s="296">
        <v>-8</v>
      </c>
      <c r="R12" s="56">
        <v>-9</v>
      </c>
    </row>
    <row r="13" spans="1:18">
      <c r="A13" s="23"/>
      <c r="B13" s="23"/>
      <c r="C13" s="23"/>
      <c r="D13" s="23"/>
      <c r="E13" s="23"/>
      <c r="F13" s="23"/>
      <c r="G13" s="23"/>
      <c r="H13" s="23"/>
      <c r="I13" s="127" t="s">
        <v>81</v>
      </c>
      <c r="J13" s="127"/>
      <c r="K13" s="127" t="s">
        <v>82</v>
      </c>
      <c r="L13" s="324" t="s">
        <v>83</v>
      </c>
      <c r="M13" s="324"/>
      <c r="N13" s="324"/>
      <c r="O13" s="23"/>
      <c r="P13" s="127" t="s">
        <v>54</v>
      </c>
      <c r="Q13" s="127" t="s">
        <v>215</v>
      </c>
      <c r="R13" s="127" t="s">
        <v>54</v>
      </c>
    </row>
    <row r="14" spans="1:18">
      <c r="A14" s="127" t="s">
        <v>13</v>
      </c>
      <c r="B14" s="127"/>
      <c r="C14" s="127"/>
      <c r="D14" s="127"/>
      <c r="E14" s="127" t="s">
        <v>84</v>
      </c>
      <c r="F14" s="127"/>
      <c r="G14" s="127" t="s">
        <v>84</v>
      </c>
      <c r="H14" s="127"/>
      <c r="I14" s="127" t="s">
        <v>85</v>
      </c>
      <c r="J14" s="127" t="s">
        <v>109</v>
      </c>
      <c r="K14" s="127" t="s">
        <v>87</v>
      </c>
      <c r="L14" s="60"/>
      <c r="M14" s="60"/>
      <c r="N14" s="61" t="s">
        <v>88</v>
      </c>
      <c r="O14" s="23"/>
      <c r="P14" s="127" t="s">
        <v>55</v>
      </c>
      <c r="Q14" s="127" t="s">
        <v>46</v>
      </c>
      <c r="R14" s="310" t="s">
        <v>217</v>
      </c>
    </row>
    <row r="15" spans="1:18">
      <c r="A15" s="147" t="s">
        <v>17</v>
      </c>
      <c r="B15" s="147"/>
      <c r="C15" s="147" t="s">
        <v>57</v>
      </c>
      <c r="D15" s="147"/>
      <c r="E15" s="63">
        <v>42004</v>
      </c>
      <c r="F15" s="147"/>
      <c r="G15" s="63">
        <v>42369</v>
      </c>
      <c r="H15" s="147"/>
      <c r="I15" s="147" t="s">
        <v>89</v>
      </c>
      <c r="J15" s="147" t="s">
        <v>46</v>
      </c>
      <c r="K15" s="147" t="s">
        <v>89</v>
      </c>
      <c r="L15" s="147" t="s">
        <v>88</v>
      </c>
      <c r="M15" s="97"/>
      <c r="N15" s="147" t="s">
        <v>90</v>
      </c>
      <c r="O15" s="97"/>
      <c r="P15" s="147" t="s">
        <v>110</v>
      </c>
      <c r="Q15" s="147" t="s">
        <v>216</v>
      </c>
      <c r="R15" s="147" t="s">
        <v>110</v>
      </c>
    </row>
    <row r="16" spans="1:18">
      <c r="A16" s="33">
        <v>1</v>
      </c>
      <c r="C16" s="24" t="s">
        <v>62</v>
      </c>
      <c r="E16" s="37">
        <v>180000000</v>
      </c>
      <c r="G16" s="37">
        <v>180000000</v>
      </c>
      <c r="I16" s="37">
        <v>180000000</v>
      </c>
      <c r="J16" s="37"/>
      <c r="K16" s="66">
        <v>180000000</v>
      </c>
      <c r="L16" s="66">
        <f>P16-I16-1</f>
        <v>-132590927.1567</v>
      </c>
      <c r="N16" s="102">
        <f>ROUND(I16/($I$26-I$20-I$21-I$23),4)</f>
        <v>0.46329999999999999</v>
      </c>
      <c r="P16" s="67">
        <f>ROUND((+P$26-P$20-P$21-P$23)*N16,4)</f>
        <v>47409073.8433</v>
      </c>
      <c r="Q16" s="67"/>
      <c r="R16" s="22">
        <f t="shared" ref="R16:R22" si="0">+P16+Q16</f>
        <v>47409073.8433</v>
      </c>
    </row>
    <row r="17" spans="1:18">
      <c r="A17" s="33">
        <f>+A16+1</f>
        <v>2</v>
      </c>
      <c r="C17" s="24" t="s">
        <v>63</v>
      </c>
      <c r="E17" s="38">
        <v>2300000</v>
      </c>
      <c r="F17" s="37"/>
      <c r="G17" s="38">
        <v>17000000</v>
      </c>
      <c r="H17" s="37"/>
      <c r="I17" s="37">
        <v>17100000</v>
      </c>
      <c r="J17" s="38"/>
      <c r="K17" s="66">
        <v>17100000</v>
      </c>
      <c r="L17" s="66">
        <f>P17-I17</f>
        <v>-12597519.4278</v>
      </c>
      <c r="N17" s="102">
        <f>ROUND(I17/($I$26-I$20-I$21-I$23),4)</f>
        <v>4.3999999999999997E-2</v>
      </c>
      <c r="P17" s="67">
        <f>ROUND((+P$26-P$20-P$21-P$23)*N17,4)</f>
        <v>4502480.5722000003</v>
      </c>
      <c r="Q17" s="67"/>
      <c r="R17" s="22">
        <f t="shared" si="0"/>
        <v>4502480.5722000003</v>
      </c>
    </row>
    <row r="18" spans="1:18">
      <c r="A18" s="33">
        <f t="shared" ref="A18:A33" si="1">+A17+1</f>
        <v>3</v>
      </c>
      <c r="C18" s="24" t="s">
        <v>64</v>
      </c>
      <c r="E18" s="37"/>
      <c r="F18" s="37"/>
      <c r="G18" s="37">
        <v>0</v>
      </c>
      <c r="H18" s="37"/>
      <c r="I18" s="37">
        <v>0</v>
      </c>
      <c r="J18" s="38"/>
      <c r="K18" s="66">
        <v>0</v>
      </c>
      <c r="L18" s="66">
        <f>P18-I18</f>
        <v>0</v>
      </c>
      <c r="N18" s="102">
        <f>ROUND(I18/($I$26-I$20-I$21-I$23),4)</f>
        <v>0</v>
      </c>
      <c r="P18" s="67">
        <f>ROUND((+P$26-P$20-P$21-P$23)*N18,4)</f>
        <v>0</v>
      </c>
      <c r="Q18" s="67"/>
      <c r="R18" s="22">
        <f t="shared" si="0"/>
        <v>0</v>
      </c>
    </row>
    <row r="19" spans="1:18">
      <c r="A19" s="33">
        <f t="shared" si="1"/>
        <v>4</v>
      </c>
      <c r="C19" s="24" t="s">
        <v>65</v>
      </c>
      <c r="E19" s="37">
        <v>187444000</v>
      </c>
      <c r="F19" s="37"/>
      <c r="G19" s="38">
        <v>201935000</v>
      </c>
      <c r="H19" s="37"/>
      <c r="I19" s="38">
        <v>191433000</v>
      </c>
      <c r="J19" s="38"/>
      <c r="K19" s="66">
        <v>191433000</v>
      </c>
      <c r="L19" s="66">
        <f>P19-I19</f>
        <v>-141015450.5016</v>
      </c>
      <c r="N19" s="102">
        <f>ROUND(I19/($I$26-I$20-I$21-I$23),4)</f>
        <v>0.49270000000000003</v>
      </c>
      <c r="P19" s="67">
        <f>ROUND((+P$26-P$20-P$21-P$23)*N19,4)</f>
        <v>50417549.498400003</v>
      </c>
      <c r="Q19" s="67"/>
      <c r="R19" s="22">
        <f t="shared" si="0"/>
        <v>50417549.498400003</v>
      </c>
    </row>
    <row r="20" spans="1:18">
      <c r="A20" s="33">
        <f t="shared" si="1"/>
        <v>5</v>
      </c>
      <c r="C20" s="45" t="s">
        <v>92</v>
      </c>
      <c r="E20" s="37">
        <f>+'Cypress D2'!E19+'Eagle D2'!E19+'Labrador D2'!E19+'Lake Pl D2'!E19+'Longwood D2'!E19+'LUSI D2'!E19+'Mid D2'!E19+'Penn D2'!E19+'Sandal D2'!E19+'Sanlando D2'!E19+'Tierra D2'!E19+'Marion D2'!E19+'Orange D2'!E19+'Pasco D2'!E19+'Pinellas D2'!E19+'Sem D2'!E19</f>
        <v>224405.5443110198</v>
      </c>
      <c r="F20" s="37"/>
      <c r="G20" s="37">
        <f>+'Cypress D2'!G19+'Eagle D2'!G19+'Labrador D2'!G19+'Lake Pl D2'!G19+'Longwood D2'!G19+'LUSI D2'!G19+'Mid D2'!G19+'Penn D2'!G19+'Sandal D2'!G19+'Sanlando D2'!G19+'Tierra D2'!G19+'Marion D2'!G19+'Orange D2'!G19+'Pasco D2'!G19+'Pinellas D2'!G19+'Sem D2'!G19</f>
        <v>237512.53473878867</v>
      </c>
      <c r="H20" s="37"/>
      <c r="I20" s="37">
        <f>+'Cypress D2'!I19+'Eagle D2'!I19+'Labrador D2'!I19+'Lake Pl D2'!I19+'Longwood D2'!I19+'LUSI D2'!I19+'Mid D2'!J19+'Penn D2'!I19+'Sandal D2'!I19+'Sanlando D2'!I19+'Tierra D2'!I19+'Marion D2'!I19+'Orange D2'!I19+'Pasco D2'!I19+'Pinellas D2'!I19+'Sem D2'!I19</f>
        <v>232022.13538461539</v>
      </c>
      <c r="J20" s="37">
        <f>+'Cypress D2'!J19+'Eagle D2'!J19+'Labrador D2'!J19+'Lake Pl D2'!J19+'Longwood D2'!J19+'LUSI D2'!J19+'Mid D2'!K19+'Penn D2'!J19+'Sandal D2'!J19+'Sanlando D2'!J19+'Tierra D2'!J19+'Marion D2'!J19+'Orange D2'!J19+'Pasco D2'!J19+'Pinellas D2'!J19+'Sem D2'!J19</f>
        <v>0</v>
      </c>
      <c r="K20" s="37">
        <f>+'Cypress D2'!K19+'Eagle D2'!K19+'Labrador D2'!K19+'Lake Pl D2'!K19+'Longwood D2'!K19+'LUSI D2'!K19+'Mid D2'!L19+'Penn D2'!K19+'Sandal D2'!K19+'Sanlando D2'!K19+'Tierra D2'!K19+'Marion D2'!K19+'Orange D2'!K19+'Pasco D2'!L19+'Pinellas D2'!K19+'Sem D2'!K19</f>
        <v>209588.13538461539</v>
      </c>
      <c r="L20" s="66">
        <v>0</v>
      </c>
      <c r="N20" s="103" t="s">
        <v>93</v>
      </c>
      <c r="P20" s="67">
        <f>ROUND(+K20,4)</f>
        <v>209588.1354</v>
      </c>
      <c r="Q20" s="67"/>
      <c r="R20" s="22">
        <f t="shared" si="0"/>
        <v>209588.1354</v>
      </c>
    </row>
    <row r="21" spans="1:18">
      <c r="A21" s="33">
        <f t="shared" si="1"/>
        <v>6</v>
      </c>
      <c r="C21" s="45" t="s">
        <v>94</v>
      </c>
      <c r="E21" s="37">
        <f>+'Cypress D2'!E20+'Eagle D2'!E20+'Labrador D2'!E20+'Lake Pl D2'!E20+'Longwood D2'!E20+'LUSI D2'!E20+'Mid D2'!E20+'Penn D2'!E20+'Sandal D2'!E20+'Sanlando D2'!E20+'Tierra D2'!E20+'Marion D2'!E20+'Orange D2'!E20+'Pasco D2'!E20+'Pinellas D2'!E20+'Sem D2'!E20</f>
        <v>91200.320000000007</v>
      </c>
      <c r="F21" s="37"/>
      <c r="G21" s="37">
        <f>+'Cypress D2'!G20+'Eagle D2'!G20+'Labrador D2'!G20+'Lake Pl D2'!G20+'Longwood D2'!G20+'LUSI D2'!G20+'Mid D2'!G20+'Penn D2'!G20+'Sandal D2'!G20+'Sanlando D2'!G20+'Tierra D2'!G20+'Marion D2'!G20+'Orange D2'!G20+'Pasco D2'!G20+'Pinellas D2'!G20+'Sem D2'!G20</f>
        <v>86523.839999999997</v>
      </c>
      <c r="H21" s="37"/>
      <c r="I21" s="37">
        <f>+'Cypress D2'!I20+'Eagle D2'!I20+'Labrador D2'!I20+'Lake Pl D2'!I20+'Longwood D2'!I20+'LUSI D2'!I20+'Mid D2'!J20+'Penn D2'!I20+'Sandal D2'!I20+'Sanlando D2'!I20+'Tierra D2'!I20+'Marion D2'!I20+'Orange D2'!I20+'Pasco D2'!I20+'Pinellas D2'!I20+'Sem D2'!I20</f>
        <v>80501</v>
      </c>
      <c r="J21" s="37">
        <f>+'Cypress D2'!J20+'Eagle D2'!J20+'Labrador D2'!J20+'Lake Pl D2'!J20+'Longwood D2'!J20+'LUSI D2'!J20+'Mid D2'!K20+'Penn D2'!J20+'Sandal D2'!J20+'Sanlando D2'!J20+'Tierra D2'!J20+'Marion D2'!J20+'Orange D2'!J20+'Pasco D2'!J20+'Pinellas D2'!J20+'Sem D2'!J20</f>
        <v>0</v>
      </c>
      <c r="K21" s="37">
        <f>+'Cypress D2'!K20+'Eagle D2'!K20+'Labrador D2'!K20+'Lake Pl D2'!K20+'Longwood D2'!K20+'LUSI D2'!K20+'Mid D2'!L20+'Penn D2'!K20+'Sandal D2'!K20+'Sanlando D2'!K20+'Tierra D2'!K20+'Marion D2'!K20+'Orange D2'!K20+'Pasco D2'!L20+'Pinellas D2'!K20+'Sem D2'!K20</f>
        <v>46231.724299999994</v>
      </c>
      <c r="L21" s="66"/>
      <c r="N21" s="103" t="s">
        <v>93</v>
      </c>
      <c r="P21" s="67">
        <f>ROUND(+K21,4)</f>
        <v>46231.724300000002</v>
      </c>
      <c r="Q21" s="67"/>
      <c r="R21" s="22">
        <f t="shared" si="0"/>
        <v>46231.724300000002</v>
      </c>
    </row>
    <row r="22" spans="1:18">
      <c r="A22" s="33">
        <f t="shared" si="1"/>
        <v>7</v>
      </c>
      <c r="C22" s="45" t="s">
        <v>68</v>
      </c>
      <c r="E22" s="37">
        <f>+'Cypress D2'!E21+'Eagle D2'!E21+'Labrador D2'!E21+'Lake Pl D2'!E21+'Longwood D2'!E21+'LUSI D2'!E21+'Mid D2'!E21+'Penn D2'!E21+'Sandal D2'!E21+'Sanlando D2'!E21+'Tierra D2'!E21+'Marion D2'!E21+'Orange D2'!E21+'Pasco D2'!E21+'Pinellas D2'!E21+'Sem D2'!E21</f>
        <v>0</v>
      </c>
      <c r="F22" s="37"/>
      <c r="G22" s="37">
        <f>+'Cypress D2'!G21+'Eagle D2'!G21+'Labrador D2'!G21+'Lake Pl D2'!G21+'Longwood D2'!G21+'LUSI D2'!G21+'Mid D2'!G21+'Penn D2'!G21+'Sandal D2'!G21+'Sanlando D2'!G21+'Tierra D2'!G21+'Marion D2'!G21+'Orange D2'!G21+'Pasco D2'!G21+'Pinellas D2'!G21+'Sem D2'!G21</f>
        <v>0</v>
      </c>
      <c r="H22" s="37"/>
      <c r="I22" s="37">
        <f>+'Cypress D2'!I21+'Eagle D2'!I21+'Labrador D2'!I21+'Lake Pl D2'!I21+'Longwood D2'!I21+'LUSI D2'!I21+'Mid D2'!J21+'Penn D2'!I21+'Sandal D2'!I21+'Sanlando D2'!I21+'Tierra D2'!I21+'Marion D2'!I21+'Orange D2'!I21+'Pasco D2'!I21+'Pinellas D2'!I21+'Sem D2'!I21</f>
        <v>0</v>
      </c>
      <c r="J22" s="37">
        <f>+'Cypress D2'!J21+'Eagle D2'!J21+'Labrador D2'!J21+'Lake Pl D2'!J21+'Longwood D2'!J21+'LUSI D2'!J21+'Mid D2'!K21+'Penn D2'!J21+'Sandal D2'!J21+'Sanlando D2'!J21+'Tierra D2'!J21+'Marion D2'!J21+'Orange D2'!J21+'Pasco D2'!J21+'Pinellas D2'!J21+'Sem D2'!J21</f>
        <v>0</v>
      </c>
      <c r="K22" s="37">
        <f>+'Cypress D2'!K21+'Eagle D2'!K21+'Labrador D2'!K21+'Lake Pl D2'!K21+'Longwood D2'!K21+'LUSI D2'!K21+'Mid D2'!L21+'Penn D2'!K21+'Sandal D2'!K21+'Sanlando D2'!K21+'Tierra D2'!K21+'Marion D2'!K21+'Orange D2'!K21+'Pasco D2'!L21+'Pinellas D2'!K21+'Sem D2'!K21</f>
        <v>0</v>
      </c>
      <c r="L22" s="66">
        <f>P22-I22</f>
        <v>0</v>
      </c>
      <c r="N22" s="103" t="s">
        <v>93</v>
      </c>
      <c r="P22" s="67">
        <f>ROUND(+K22,4)</f>
        <v>0</v>
      </c>
      <c r="Q22" s="67"/>
      <c r="R22" s="22">
        <f t="shared" si="0"/>
        <v>0</v>
      </c>
    </row>
    <row r="23" spans="1:18">
      <c r="A23" s="33">
        <f t="shared" si="1"/>
        <v>8</v>
      </c>
      <c r="C23" s="45" t="s">
        <v>111</v>
      </c>
      <c r="E23" s="37">
        <f>+'Cypress D2'!E22+'Eagle D2'!E22+'Labrador D2'!E22+'Lake Pl D2'!E22+'Longwood D2'!E22+'LUSI D2'!E22+'Mid D2'!E22+'Penn D2'!E22+'Sandal D2'!E22+'Sanlando D2'!E22+'Tierra D2'!E22+'Marion D2'!E22+'Orange D2'!E22+'Pasco D2'!E22+'Pinellas D2'!E22+'Sem D2'!E22</f>
        <v>7204478.6000000006</v>
      </c>
      <c r="F23" s="37"/>
      <c r="G23" s="37">
        <f>+'Cypress D2'!G22+'Eagle D2'!G22+'Labrador D2'!G22+'Lake Pl D2'!G22+'Longwood D2'!G22+'LUSI D2'!G22+'Mid D2'!G22+'Penn D2'!G22+'Sandal D2'!G22+'Sanlando D2'!G22+'Tierra D2'!G22+'Marion D2'!G22+'Orange D2'!G22+'Pasco D2'!G22+'Pinellas D2'!G22+'Sem D2'!G22</f>
        <v>9166919.7599999979</v>
      </c>
      <c r="H23" s="37"/>
      <c r="I23" s="37">
        <f>+'Cypress D2'!I22+'Eagle D2'!I22+'Labrador D2'!I22+'Lake Pl D2'!I22+'Longwood D2'!I22+'LUSI D2'!I22+'Mid D2'!I22+'Penn D2'!I22+'Sandal D2'!I22+'Sanlando D2'!I22+'Tierra D2'!I22+'Marion D2'!I22+'Orange D2'!I22+'Pasco D2'!I22+'Pinellas D2'!I22+'Sem D2'!I22</f>
        <v>7339011.4715384617</v>
      </c>
      <c r="J23" s="37">
        <f>+'Cypress D2'!J22+'Eagle D2'!J22+'Labrador D2'!J22+'Lake Pl D2'!J22+'Longwood D2'!J22+'LUSI D2'!J22+'Mid D2'!J22+'Penn D2'!J22+'Sandal D2'!J22+'Sanlando D2'!J22+'Tierra D2'!J22+'Marion D2'!J22+'Orange D2'!J22+'Pasco D2'!J22+'Pinellas D2'!J22+'Sem D2'!J22</f>
        <v>141853.83000000002</v>
      </c>
      <c r="K23" s="37">
        <f>+'Cypress D2'!K22+'Eagle D2'!K22+'Labrador D2'!K22+'Lake Pl D2'!K22+'Longwood D2'!K22+'LUSI D2'!K22+'Mid D2'!K22+'Penn D2'!K22+'Sandal D2'!K22+'Sanlando D2'!K22+'Tierra D2'!K22+'Marion D2'!K22+'Orange D2'!K22+'Pasco D2'!K22+'Pinellas D2'!K22+'Sem D2'!K22</f>
        <v>7480865.3015384618</v>
      </c>
      <c r="L23" s="37">
        <f>+'Cypress D2'!L22+'Eagle D2'!L22+'Labrador D2'!L22+'Lake Pl D2'!L22+'Longwood D2'!L22+'LUSI D2'!L22+'Mid D2'!L22+'Penn D2'!L22+'Sandal D2'!L22+'Sanlando D2'!L22+'Tierra D2'!L22+'Marion D2'!L22+'Orange D2'!L22+'Pasco D2'!M22+'Pinellas D2'!L22+'Sem D2'!L22</f>
        <v>104406.85691538421</v>
      </c>
      <c r="N23" s="103" t="s">
        <v>93</v>
      </c>
      <c r="P23" s="67">
        <f>ROUND(+K23+L23,4)</f>
        <v>7585272.1584999999</v>
      </c>
      <c r="Q23" s="67">
        <f>+'CONS A1'!G38+'CONS A2'!G38</f>
        <v>-104407</v>
      </c>
      <c r="R23" s="22">
        <f>+P23+Q23</f>
        <v>7480865.1584999999</v>
      </c>
    </row>
    <row r="24" spans="1:18">
      <c r="A24" s="33">
        <f t="shared" si="1"/>
        <v>9</v>
      </c>
      <c r="C24" s="24" t="s">
        <v>70</v>
      </c>
      <c r="E24" s="37">
        <f>+'Cypress D2'!E23+'Eagle D2'!E23+'Labrador D2'!E23+'Lake Pl D2'!E23+'Longwood D2'!E23+'LUSI D2'!E23+'Mid D2'!E23+'Penn D2'!E23+'Sandal D2'!E23+'Sanlando D2'!E23+'Tierra D2'!E23+'Marion D2'!E23+'Orange D2'!E23+'Pasco D2'!E23+'Pinellas D2'!E23+'Sem D2'!E23</f>
        <v>0</v>
      </c>
      <c r="F24" s="37"/>
      <c r="G24" s="37"/>
      <c r="H24" s="37"/>
      <c r="I24" s="37"/>
      <c r="J24" s="37"/>
      <c r="K24" s="37"/>
      <c r="L24" s="66"/>
      <c r="N24" s="35"/>
      <c r="P24" s="22"/>
      <c r="Q24" s="22"/>
      <c r="R24" s="22"/>
    </row>
    <row r="25" spans="1:18">
      <c r="A25" s="33">
        <f t="shared" si="1"/>
        <v>10</v>
      </c>
      <c r="E25" s="69"/>
      <c r="F25" s="37"/>
      <c r="G25" s="69"/>
      <c r="H25" s="37"/>
      <c r="I25" s="69"/>
      <c r="J25" s="69"/>
      <c r="K25" s="69"/>
      <c r="L25" s="71"/>
      <c r="N25" s="72"/>
      <c r="P25" s="71"/>
      <c r="Q25" s="298"/>
      <c r="R25" s="71"/>
    </row>
    <row r="26" spans="1:18" ht="12.75" thickBot="1">
      <c r="A26" s="33">
        <f t="shared" si="1"/>
        <v>11</v>
      </c>
      <c r="C26" s="24" t="s">
        <v>71</v>
      </c>
      <c r="E26" s="74">
        <f>SUM(E16:E24)</f>
        <v>377264084.46431106</v>
      </c>
      <c r="F26" s="37"/>
      <c r="G26" s="74">
        <f>SUM(G16:G24)</f>
        <v>408425956.13473874</v>
      </c>
      <c r="H26" s="37"/>
      <c r="I26" s="74">
        <f>SUM(I16:I24)</f>
        <v>396184534.6069231</v>
      </c>
      <c r="J26" s="74">
        <f>SUM(J16:J24)</f>
        <v>141853.83000000002</v>
      </c>
      <c r="K26" s="74">
        <f>SUM(K16:K24)</f>
        <v>396269685.16122311</v>
      </c>
      <c r="L26" s="74">
        <f>SUM(L16:L24)</f>
        <v>-286099490.22918463</v>
      </c>
      <c r="N26" s="43"/>
      <c r="P26" s="74">
        <f>+'Cypress D2'!P25+'Eagle D2'!P25+'Labrador D2'!P25+'Lake Pl D2'!P25+'Longwood D2'!P25+'LUSI D2'!P25+'Mid D2'!P25+'Penn D2'!P25+'Sandal D2'!P25+'Sanlando D2'!P25+'Tierra D2'!P25+'Marion D2'!P25+'Orange D2'!P25+'Pasco D2'!P25+'Pinellas D2'!P25+'Sem D2'!P25</f>
        <v>110170195.93214212</v>
      </c>
      <c r="Q26" s="74">
        <f>SUM(Q16:Q24)</f>
        <v>-104407</v>
      </c>
      <c r="R26" s="74">
        <f>+'CONS A1'!H40+'CONS A2'!H40:H40-1</f>
        <v>110065788.53250405</v>
      </c>
    </row>
    <row r="27" spans="1:18" ht="12.75" thickTop="1">
      <c r="A27" s="33">
        <f t="shared" si="1"/>
        <v>12</v>
      </c>
    </row>
    <row r="28" spans="1:18">
      <c r="A28" s="33">
        <f t="shared" si="1"/>
        <v>13</v>
      </c>
      <c r="C28" s="99" t="s">
        <v>72</v>
      </c>
      <c r="P28" s="76"/>
      <c r="Q28" s="76"/>
      <c r="R28" s="76"/>
    </row>
    <row r="29" spans="1:18">
      <c r="A29" s="33">
        <f t="shared" si="1"/>
        <v>14</v>
      </c>
    </row>
    <row r="30" spans="1:18">
      <c r="A30" s="33">
        <f t="shared" si="1"/>
        <v>15</v>
      </c>
      <c r="C30" s="44" t="s">
        <v>96</v>
      </c>
    </row>
    <row r="31" spans="1:18">
      <c r="A31" s="33">
        <f t="shared" si="1"/>
        <v>16</v>
      </c>
      <c r="C31" s="53"/>
    </row>
    <row r="32" spans="1:18">
      <c r="A32" s="33">
        <f t="shared" si="1"/>
        <v>17</v>
      </c>
      <c r="C32" s="302"/>
    </row>
    <row r="33" spans="1:3">
      <c r="A33" s="33">
        <f t="shared" si="1"/>
        <v>18</v>
      </c>
      <c r="C33" s="53" t="s">
        <v>98</v>
      </c>
    </row>
  </sheetData>
  <mergeCells count="2">
    <mergeCell ref="L13:N13"/>
    <mergeCell ref="A9:N10"/>
  </mergeCells>
  <pageMargins left="0.5" right="0.5" top="0.75" bottom="0.75" header="0.3" footer="0.3"/>
  <pageSetup scale="7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zoomScaleNormal="100"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38.85546875" style="24" customWidth="1"/>
    <col min="4" max="4" width="1.7109375" style="24" customWidth="1"/>
    <col min="5" max="5" width="18.85546875" style="24" customWidth="1"/>
    <col min="6" max="6" width="1.7109375" style="24" customWidth="1"/>
    <col min="7" max="7" width="10.7109375" style="24" customWidth="1"/>
    <col min="8" max="8" width="1.7109375" style="24" customWidth="1"/>
    <col min="9" max="9" width="9.140625" style="24"/>
    <col min="10" max="10" width="1.7109375" style="24" customWidth="1"/>
    <col min="11" max="11" width="17.28515625" style="24" customWidth="1"/>
    <col min="12" max="13" width="9.140625" style="24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104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105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99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1" t="s">
        <v>100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2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2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0" t="s">
        <v>106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34">
        <v>1088998.7280999999</v>
      </c>
      <c r="G15" s="35">
        <v>0.4324057729880017</v>
      </c>
      <c r="I15" s="36">
        <v>6.6959321087948331E-2</v>
      </c>
      <c r="K15" s="35">
        <v>2.9000000000000001E-2</v>
      </c>
    </row>
    <row r="16" spans="1:13">
      <c r="A16" s="33">
        <v>2</v>
      </c>
      <c r="C16" s="24" t="s">
        <v>63</v>
      </c>
      <c r="E16" s="37">
        <v>103423.1471</v>
      </c>
      <c r="G16" s="35">
        <v>4.1065948667040789E-2</v>
      </c>
      <c r="I16" s="36">
        <v>2.3220060000000001E-2</v>
      </c>
      <c r="K16" s="35">
        <v>1E-3</v>
      </c>
    </row>
    <row r="17" spans="1:13">
      <c r="A17" s="33">
        <v>3</v>
      </c>
      <c r="C17" s="24" t="s">
        <v>64</v>
      </c>
      <c r="E17" s="37">
        <v>0</v>
      </c>
      <c r="G17" s="35">
        <v>0</v>
      </c>
      <c r="I17" s="36">
        <v>0</v>
      </c>
      <c r="K17" s="35">
        <v>0</v>
      </c>
    </row>
    <row r="18" spans="1:13">
      <c r="A18" s="33">
        <v>4</v>
      </c>
      <c r="C18" s="24" t="s">
        <v>65</v>
      </c>
      <c r="E18" s="37">
        <v>1158104.1945</v>
      </c>
      <c r="G18" s="35">
        <v>0.45984529320537004</v>
      </c>
      <c r="I18" s="36">
        <v>0.10397708544753399</v>
      </c>
      <c r="K18" s="35">
        <v>4.7800000000000002E-2</v>
      </c>
    </row>
    <row r="19" spans="1:13">
      <c r="A19" s="33">
        <v>5</v>
      </c>
      <c r="C19" s="24" t="s">
        <v>66</v>
      </c>
      <c r="E19" s="37">
        <v>11019</v>
      </c>
      <c r="G19" s="35">
        <v>4.3752844604950381E-3</v>
      </c>
      <c r="I19" s="36">
        <v>0.02</v>
      </c>
      <c r="K19" s="35">
        <v>1E-4</v>
      </c>
    </row>
    <row r="20" spans="1:13">
      <c r="A20" s="33">
        <v>6</v>
      </c>
      <c r="C20" s="24" t="s">
        <v>67</v>
      </c>
      <c r="E20" s="37">
        <v>0</v>
      </c>
      <c r="G20" s="35">
        <v>0</v>
      </c>
      <c r="I20" s="36">
        <v>0</v>
      </c>
      <c r="K20" s="35">
        <v>0</v>
      </c>
    </row>
    <row r="21" spans="1:13">
      <c r="A21" s="33">
        <v>7</v>
      </c>
      <c r="C21" s="24" t="s">
        <v>68</v>
      </c>
      <c r="E21" s="37">
        <v>0</v>
      </c>
      <c r="G21" s="35">
        <v>0</v>
      </c>
      <c r="I21" s="36">
        <v>0</v>
      </c>
      <c r="K21" s="35">
        <v>0</v>
      </c>
    </row>
    <row r="22" spans="1:13">
      <c r="A22" s="33">
        <v>8</v>
      </c>
      <c r="C22" s="24" t="s">
        <v>69</v>
      </c>
      <c r="E22" s="38">
        <v>156919.75229999999</v>
      </c>
      <c r="G22" s="35">
        <v>6.2307700679092519E-2</v>
      </c>
      <c r="I22" s="36">
        <v>0</v>
      </c>
      <c r="K22" s="35">
        <v>0</v>
      </c>
    </row>
    <row r="23" spans="1:13">
      <c r="A23" s="33">
        <v>9</v>
      </c>
      <c r="C23" s="24" t="s">
        <v>70</v>
      </c>
      <c r="E23" s="37">
        <v>0</v>
      </c>
      <c r="G23" s="35">
        <v>0</v>
      </c>
      <c r="I23" s="36">
        <v>0</v>
      </c>
      <c r="K23" s="35">
        <v>0</v>
      </c>
    </row>
    <row r="24" spans="1:13">
      <c r="A24" s="33">
        <v>10</v>
      </c>
      <c r="E24" s="39"/>
      <c r="G24" s="40"/>
      <c r="I24" s="41"/>
      <c r="K24" s="40"/>
    </row>
    <row r="25" spans="1:13" ht="15.75" thickBot="1">
      <c r="A25" s="33">
        <v>11</v>
      </c>
      <c r="C25" s="24" t="s">
        <v>71</v>
      </c>
      <c r="E25" s="42">
        <v>2518464.8219999997</v>
      </c>
      <c r="G25" s="43">
        <v>1</v>
      </c>
      <c r="I25" s="35"/>
      <c r="K25" s="43">
        <v>7.7900000000000011E-2</v>
      </c>
    </row>
    <row r="26" spans="1:13" ht="15.75" thickTop="1">
      <c r="A26" s="33">
        <v>12</v>
      </c>
    </row>
    <row r="27" spans="1:13">
      <c r="A27" s="33">
        <v>13</v>
      </c>
      <c r="B27" s="45"/>
      <c r="C27" s="96" t="s">
        <v>107</v>
      </c>
      <c r="D27" s="45"/>
      <c r="E27" s="45"/>
      <c r="F27" s="45"/>
      <c r="G27" s="45"/>
      <c r="H27" s="45"/>
      <c r="I27" s="45"/>
      <c r="J27" s="45"/>
    </row>
    <row r="28" spans="1:13" s="47" customFormat="1">
      <c r="A28" s="33">
        <v>14</v>
      </c>
      <c r="B28" s="24"/>
      <c r="C28" s="33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s="47" customFormat="1">
      <c r="A29" s="33">
        <v>15</v>
      </c>
      <c r="B29" s="44"/>
      <c r="C29" s="44" t="s">
        <v>108</v>
      </c>
      <c r="D29" s="44"/>
      <c r="E29" s="44"/>
      <c r="F29" s="44"/>
      <c r="G29" s="44"/>
      <c r="H29" s="44"/>
      <c r="I29" s="44"/>
      <c r="J29" s="44"/>
      <c r="K29" s="44"/>
      <c r="L29" s="45"/>
      <c r="M29" s="45"/>
    </row>
    <row r="30" spans="1:13" s="47" customFormat="1">
      <c r="A30" s="3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D6" zoomScaleNormal="100" workbookViewId="0"/>
  </sheetViews>
  <sheetFormatPr defaultColWidth="9.140625" defaultRowHeight="15"/>
  <cols>
    <col min="1" max="1" width="6" style="24" customWidth="1"/>
    <col min="2" max="2" width="2.7109375" style="24" customWidth="1"/>
    <col min="3" max="3" width="43.42578125" style="24" customWidth="1"/>
    <col min="4" max="4" width="2.7109375" style="24" customWidth="1"/>
    <col min="5" max="5" width="14.28515625" style="24" customWidth="1"/>
    <col min="6" max="6" width="2.7109375" style="24" customWidth="1"/>
    <col min="7" max="7" width="13.7109375" style="24" customWidth="1"/>
    <col min="8" max="8" width="2.7109375" style="24" customWidth="1"/>
    <col min="9" max="9" width="14.7109375" style="24" bestFit="1" customWidth="1"/>
    <col min="10" max="11" width="14.7109375" style="24" customWidth="1"/>
    <col min="12" max="12" width="15.5703125" style="24" bestFit="1" customWidth="1"/>
    <col min="13" max="13" width="2.7109375" style="24" customWidth="1"/>
    <col min="14" max="14" width="10.85546875" style="24" bestFit="1" customWidth="1"/>
    <col min="15" max="15" width="2.7109375" style="24" customWidth="1"/>
    <col min="16" max="16" width="20.28515625" style="24" customWidth="1"/>
    <col min="17" max="17" width="13.140625" style="24" customWidth="1"/>
    <col min="18" max="18" width="9.140625" style="25"/>
    <col min="19" max="19" width="10.7109375" style="25" bestFit="1" customWidth="1"/>
    <col min="20" max="16384" width="9.140625" style="25"/>
  </cols>
  <sheetData>
    <row r="1" spans="1:17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 t="s">
        <v>0</v>
      </c>
      <c r="M1" s="23"/>
      <c r="N1" s="23"/>
      <c r="O1" s="23"/>
      <c r="P1" s="23"/>
    </row>
    <row r="2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>
      <c r="A3" s="1" t="s">
        <v>104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>
      <c r="A4" s="1" t="s">
        <v>105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78</v>
      </c>
      <c r="M4" s="23"/>
      <c r="N4" s="23"/>
      <c r="O4" s="23"/>
      <c r="P4" s="23"/>
    </row>
    <row r="5" spans="1:17">
      <c r="A5" s="1" t="s">
        <v>99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 t="s">
        <v>41</v>
      </c>
      <c r="M5" s="23"/>
      <c r="N5" s="23"/>
      <c r="O5" s="23"/>
      <c r="P5" s="23"/>
    </row>
    <row r="6" spans="1:17">
      <c r="A6" s="23" t="s">
        <v>79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>
      <c r="A7" s="23" t="s">
        <v>52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1" t="s">
        <v>100</v>
      </c>
      <c r="M7" s="23"/>
      <c r="N7" s="23"/>
      <c r="O7" s="23"/>
      <c r="P7" s="23"/>
    </row>
    <row r="8" spans="1:17">
      <c r="A8" s="325" t="s">
        <v>80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</row>
    <row r="9" spans="1:17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</row>
    <row r="10" spans="1:17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s="58" customFormat="1">
      <c r="A11" s="56"/>
      <c r="B11" s="56"/>
      <c r="C11" s="56">
        <v>-1</v>
      </c>
      <c r="D11" s="56"/>
      <c r="E11" s="56">
        <v>-2</v>
      </c>
      <c r="F11" s="56"/>
      <c r="G11" s="56">
        <v>-3</v>
      </c>
      <c r="H11" s="56"/>
      <c r="I11" s="56">
        <v>-4</v>
      </c>
      <c r="J11" s="56">
        <v>-5</v>
      </c>
      <c r="K11" s="56">
        <v>-6</v>
      </c>
      <c r="L11" s="56">
        <v>-5</v>
      </c>
      <c r="M11" s="56"/>
      <c r="N11" s="56">
        <v>-6</v>
      </c>
      <c r="O11" s="56"/>
      <c r="P11" s="56">
        <v>-7</v>
      </c>
      <c r="Q11" s="57"/>
    </row>
    <row r="12" spans="1:17">
      <c r="A12" s="23"/>
      <c r="B12" s="23"/>
      <c r="C12" s="23"/>
      <c r="D12" s="23"/>
      <c r="E12" s="23"/>
      <c r="F12" s="23"/>
      <c r="G12" s="23"/>
      <c r="H12" s="23"/>
      <c r="I12" s="29" t="s">
        <v>81</v>
      </c>
      <c r="J12" s="29"/>
      <c r="K12" s="29" t="s">
        <v>82</v>
      </c>
      <c r="L12" s="324" t="s">
        <v>83</v>
      </c>
      <c r="M12" s="324"/>
      <c r="N12" s="324"/>
      <c r="O12" s="23"/>
      <c r="P12" s="29" t="s">
        <v>54</v>
      </c>
    </row>
    <row r="13" spans="1:17">
      <c r="A13" s="29" t="s">
        <v>13</v>
      </c>
      <c r="B13" s="29"/>
      <c r="C13" s="29"/>
      <c r="D13" s="29"/>
      <c r="E13" s="29" t="s">
        <v>84</v>
      </c>
      <c r="F13" s="29"/>
      <c r="G13" s="29" t="s">
        <v>84</v>
      </c>
      <c r="H13" s="29"/>
      <c r="I13" s="29" t="s">
        <v>85</v>
      </c>
      <c r="J13" s="29" t="s">
        <v>109</v>
      </c>
      <c r="K13" s="29" t="s">
        <v>87</v>
      </c>
      <c r="L13" s="60"/>
      <c r="M13" s="60"/>
      <c r="N13" s="61" t="s">
        <v>88</v>
      </c>
      <c r="O13" s="23"/>
      <c r="P13" s="29" t="s">
        <v>55</v>
      </c>
    </row>
    <row r="14" spans="1:17">
      <c r="A14" s="62" t="s">
        <v>17</v>
      </c>
      <c r="B14" s="62"/>
      <c r="C14" s="62" t="s">
        <v>57</v>
      </c>
      <c r="D14" s="62"/>
      <c r="E14" s="63">
        <v>42004</v>
      </c>
      <c r="F14" s="62"/>
      <c r="G14" s="63">
        <v>42369</v>
      </c>
      <c r="H14" s="62"/>
      <c r="I14" s="62" t="s">
        <v>89</v>
      </c>
      <c r="J14" s="62" t="s">
        <v>46</v>
      </c>
      <c r="K14" s="62" t="s">
        <v>89</v>
      </c>
      <c r="L14" s="62" t="s">
        <v>88</v>
      </c>
      <c r="M14" s="97"/>
      <c r="N14" s="62" t="s">
        <v>90</v>
      </c>
      <c r="O14" s="97"/>
      <c r="P14" s="62" t="s">
        <v>110</v>
      </c>
    </row>
    <row r="15" spans="1:17">
      <c r="A15" s="33">
        <v>1</v>
      </c>
      <c r="C15" s="24" t="s">
        <v>62</v>
      </c>
      <c r="E15" s="37">
        <v>180000000</v>
      </c>
      <c r="G15" s="37">
        <v>180000000</v>
      </c>
      <c r="I15" s="37">
        <v>180000000</v>
      </c>
      <c r="J15" s="37"/>
      <c r="K15" s="66">
        <v>180000000</v>
      </c>
      <c r="L15" s="66">
        <v>-178911002.2719</v>
      </c>
      <c r="N15" s="102">
        <v>0.46329999999999999</v>
      </c>
      <c r="P15" s="67">
        <v>1088998.7280999999</v>
      </c>
    </row>
    <row r="16" spans="1:17">
      <c r="A16" s="33">
        <v>2</v>
      </c>
      <c r="C16" s="24" t="s">
        <v>63</v>
      </c>
      <c r="E16" s="38">
        <v>2300000</v>
      </c>
      <c r="F16" s="37"/>
      <c r="G16" s="38">
        <v>17000000</v>
      </c>
      <c r="H16" s="37"/>
      <c r="I16" s="37">
        <v>17100000</v>
      </c>
      <c r="J16" s="38"/>
      <c r="K16" s="66">
        <v>17100000</v>
      </c>
      <c r="L16" s="66">
        <v>-16996576.852899998</v>
      </c>
      <c r="N16" s="102">
        <v>4.3999999999999997E-2</v>
      </c>
      <c r="P16" s="67">
        <v>103423.1471</v>
      </c>
    </row>
    <row r="17" spans="1:20">
      <c r="A17" s="33">
        <v>3</v>
      </c>
      <c r="C17" s="24" t="s">
        <v>64</v>
      </c>
      <c r="E17" s="37"/>
      <c r="F17" s="37"/>
      <c r="G17" s="37">
        <v>0</v>
      </c>
      <c r="H17" s="37"/>
      <c r="I17" s="37">
        <v>0</v>
      </c>
      <c r="J17" s="38"/>
      <c r="K17" s="66">
        <v>0</v>
      </c>
      <c r="L17" s="66">
        <v>0</v>
      </c>
      <c r="N17" s="102">
        <v>0</v>
      </c>
      <c r="P17" s="67">
        <v>0</v>
      </c>
    </row>
    <row r="18" spans="1:20">
      <c r="A18" s="33">
        <v>4</v>
      </c>
      <c r="C18" s="24" t="s">
        <v>65</v>
      </c>
      <c r="E18" s="37">
        <v>187444000</v>
      </c>
      <c r="F18" s="37"/>
      <c r="G18" s="38">
        <v>201935000</v>
      </c>
      <c r="H18" s="37"/>
      <c r="I18" s="38">
        <v>191433000</v>
      </c>
      <c r="J18" s="38"/>
      <c r="K18" s="66">
        <v>191433000</v>
      </c>
      <c r="L18" s="66">
        <v>-190274895.8055</v>
      </c>
      <c r="N18" s="102">
        <v>0.49270000000000003</v>
      </c>
      <c r="P18" s="67">
        <v>1158104.1945</v>
      </c>
    </row>
    <row r="19" spans="1:20">
      <c r="A19" s="33">
        <v>5</v>
      </c>
      <c r="C19" s="45" t="s">
        <v>92</v>
      </c>
      <c r="E19" s="37">
        <v>8100.53</v>
      </c>
      <c r="F19" s="37"/>
      <c r="G19" s="37">
        <v>13623.21</v>
      </c>
      <c r="H19" s="37"/>
      <c r="I19" s="37">
        <v>11019</v>
      </c>
      <c r="J19" s="37"/>
      <c r="K19" s="66">
        <v>11019</v>
      </c>
      <c r="L19" s="66">
        <v>0</v>
      </c>
      <c r="N19" s="103" t="s">
        <v>93</v>
      </c>
      <c r="P19" s="67">
        <v>11019</v>
      </c>
    </row>
    <row r="20" spans="1:20">
      <c r="A20" s="33">
        <v>6</v>
      </c>
      <c r="C20" s="45" t="s">
        <v>94</v>
      </c>
      <c r="E20" s="37"/>
      <c r="F20" s="37"/>
      <c r="G20" s="37">
        <v>0</v>
      </c>
      <c r="H20" s="37"/>
      <c r="I20" s="37">
        <v>0</v>
      </c>
      <c r="J20" s="37"/>
      <c r="K20" s="66">
        <v>0</v>
      </c>
      <c r="L20" s="66">
        <v>0</v>
      </c>
      <c r="N20" s="103" t="s">
        <v>93</v>
      </c>
      <c r="P20" s="67">
        <v>0</v>
      </c>
    </row>
    <row r="21" spans="1:20">
      <c r="A21" s="33">
        <v>7</v>
      </c>
      <c r="C21" s="45" t="s">
        <v>68</v>
      </c>
      <c r="E21" s="37"/>
      <c r="F21" s="37"/>
      <c r="G21" s="37">
        <v>0</v>
      </c>
      <c r="H21" s="37"/>
      <c r="I21" s="37">
        <v>0</v>
      </c>
      <c r="J21" s="37"/>
      <c r="K21" s="66">
        <v>0</v>
      </c>
      <c r="L21" s="66">
        <v>0</v>
      </c>
      <c r="N21" s="103" t="s">
        <v>93</v>
      </c>
      <c r="P21" s="67">
        <v>0</v>
      </c>
    </row>
    <row r="22" spans="1:20">
      <c r="A22" s="33">
        <v>8</v>
      </c>
      <c r="C22" s="45" t="s">
        <v>111</v>
      </c>
      <c r="E22" s="37">
        <v>156842.94</v>
      </c>
      <c r="F22" s="37"/>
      <c r="G22" s="37">
        <v>176294.73000000004</v>
      </c>
      <c r="H22" s="37"/>
      <c r="I22" s="37">
        <v>155301.75230769231</v>
      </c>
      <c r="J22" s="38">
        <v>1618</v>
      </c>
      <c r="K22" s="66">
        <v>156919.75230769231</v>
      </c>
      <c r="L22" s="66">
        <v>0</v>
      </c>
      <c r="N22" s="103" t="s">
        <v>93</v>
      </c>
      <c r="P22" s="67">
        <v>156919.75229999999</v>
      </c>
    </row>
    <row r="23" spans="1:20">
      <c r="A23" s="33">
        <v>9</v>
      </c>
      <c r="C23" s="24" t="s">
        <v>70</v>
      </c>
      <c r="E23" s="37"/>
      <c r="F23" s="37"/>
      <c r="G23" s="37"/>
      <c r="H23" s="37"/>
      <c r="I23" s="37">
        <v>0</v>
      </c>
      <c r="J23" s="37"/>
      <c r="K23" s="37"/>
      <c r="L23" s="66"/>
      <c r="N23" s="102">
        <v>0</v>
      </c>
      <c r="P23" s="67">
        <v>0</v>
      </c>
    </row>
    <row r="24" spans="1:20">
      <c r="A24" s="33">
        <v>10</v>
      </c>
      <c r="E24" s="297"/>
      <c r="F24" s="37"/>
      <c r="G24" s="297"/>
      <c r="H24" s="37"/>
      <c r="I24" s="297"/>
      <c r="J24" s="297"/>
      <c r="K24" s="297"/>
      <c r="L24" s="298"/>
      <c r="N24" s="299"/>
      <c r="P24" s="300"/>
    </row>
    <row r="25" spans="1:20" ht="15.75" thickBot="1">
      <c r="A25" s="33">
        <v>11</v>
      </c>
      <c r="C25" s="24" t="s">
        <v>71</v>
      </c>
      <c r="E25" s="74">
        <v>369908943.46999997</v>
      </c>
      <c r="F25" s="37"/>
      <c r="G25" s="74">
        <v>399124917.94</v>
      </c>
      <c r="H25" s="37"/>
      <c r="I25" s="74">
        <v>388699320.75230771</v>
      </c>
      <c r="J25" s="74">
        <v>1618</v>
      </c>
      <c r="K25" s="74">
        <v>388700938.75230771</v>
      </c>
      <c r="L25" s="74">
        <v>-386182474.9303</v>
      </c>
      <c r="N25" s="104">
        <v>1</v>
      </c>
      <c r="P25" s="98">
        <v>2518464.8219570173</v>
      </c>
      <c r="Q25" s="75"/>
      <c r="S25" s="76"/>
      <c r="T25" s="77"/>
    </row>
    <row r="26" spans="1:20" ht="15.75" thickTop="1">
      <c r="A26" s="33">
        <v>12</v>
      </c>
      <c r="S26" s="78"/>
    </row>
    <row r="27" spans="1:20">
      <c r="A27" s="33">
        <v>13</v>
      </c>
      <c r="C27" s="99" t="s">
        <v>72</v>
      </c>
      <c r="P27" s="76"/>
    </row>
    <row r="28" spans="1:20">
      <c r="A28" s="33">
        <v>14</v>
      </c>
    </row>
    <row r="29" spans="1:20">
      <c r="A29" s="33">
        <v>15</v>
      </c>
      <c r="C29" s="44" t="s">
        <v>96</v>
      </c>
    </row>
    <row r="30" spans="1:20">
      <c r="A30" s="33">
        <v>16</v>
      </c>
      <c r="C30" s="53" t="s">
        <v>97</v>
      </c>
    </row>
    <row r="31" spans="1:20">
      <c r="A31" s="33">
        <v>17</v>
      </c>
      <c r="C31" s="53" t="s">
        <v>98</v>
      </c>
    </row>
    <row r="32" spans="1:20">
      <c r="A32" s="53"/>
    </row>
    <row r="33" spans="1:16">
      <c r="A33" s="54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</sheetData>
  <mergeCells count="2">
    <mergeCell ref="A8:P9"/>
    <mergeCell ref="L12:N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zoomScaleNormal="100" workbookViewId="0"/>
  </sheetViews>
  <sheetFormatPr defaultColWidth="9.140625" defaultRowHeight="15"/>
  <cols>
    <col min="1" max="1" width="9.140625" style="24"/>
    <col min="2" max="2" width="1.7109375" style="24" customWidth="1"/>
    <col min="3" max="3" width="38.85546875" style="24" customWidth="1"/>
    <col min="4" max="4" width="1.7109375" style="24" customWidth="1"/>
    <col min="5" max="5" width="18.85546875" style="24" customWidth="1"/>
    <col min="6" max="6" width="1.7109375" style="24" customWidth="1"/>
    <col min="7" max="7" width="10.7109375" style="24" customWidth="1"/>
    <col min="8" max="8" width="1.7109375" style="24" customWidth="1"/>
    <col min="9" max="9" width="9.140625" style="24"/>
    <col min="10" max="10" width="1.7109375" style="24" customWidth="1"/>
    <col min="11" max="11" width="17.28515625" style="24" customWidth="1"/>
    <col min="12" max="13" width="9.140625" style="24"/>
    <col min="14" max="16384" width="9.140625" style="25"/>
  </cols>
  <sheetData>
    <row r="1" spans="1:13">
      <c r="A1" s="23" t="s">
        <v>47</v>
      </c>
      <c r="B1" s="23"/>
      <c r="C1" s="23"/>
      <c r="D1" s="23"/>
      <c r="E1" s="23"/>
      <c r="F1" s="23"/>
      <c r="G1" s="23"/>
      <c r="H1" s="23"/>
      <c r="I1" s="23" t="s">
        <v>0</v>
      </c>
      <c r="J1" s="23"/>
      <c r="K1" s="23"/>
      <c r="M1" s="25"/>
    </row>
    <row r="2" spans="1:1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25"/>
    </row>
    <row r="3" spans="1:13">
      <c r="M3" s="25"/>
    </row>
    <row r="4" spans="1:13">
      <c r="A4" s="1" t="s">
        <v>112</v>
      </c>
      <c r="B4" s="23"/>
      <c r="C4" s="23"/>
      <c r="D4" s="23"/>
      <c r="E4" s="23"/>
      <c r="F4" s="23"/>
      <c r="G4" s="23"/>
      <c r="H4" s="23"/>
      <c r="I4" s="23" t="s">
        <v>49</v>
      </c>
      <c r="J4" s="23"/>
      <c r="K4" s="23"/>
      <c r="M4" s="25"/>
    </row>
    <row r="5" spans="1:13">
      <c r="A5" s="1" t="s">
        <v>105</v>
      </c>
      <c r="B5" s="23"/>
      <c r="C5" s="23"/>
      <c r="D5" s="23"/>
      <c r="E5" s="23"/>
      <c r="F5" s="23"/>
      <c r="G5" s="23"/>
      <c r="H5" s="23"/>
      <c r="I5" s="23" t="s">
        <v>50</v>
      </c>
      <c r="J5" s="23"/>
      <c r="K5" s="23"/>
      <c r="M5" s="25"/>
    </row>
    <row r="6" spans="1:13">
      <c r="A6" s="1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M6" s="25"/>
    </row>
    <row r="7" spans="1:13">
      <c r="A7" s="23" t="s">
        <v>51</v>
      </c>
      <c r="B7" s="23"/>
      <c r="C7" s="23"/>
      <c r="D7" s="23"/>
      <c r="E7" s="23"/>
      <c r="F7" s="23"/>
      <c r="G7" s="23"/>
      <c r="H7" s="23"/>
      <c r="I7" s="101" t="s">
        <v>115</v>
      </c>
      <c r="J7" s="23"/>
      <c r="K7" s="23"/>
      <c r="M7" s="25"/>
    </row>
    <row r="8" spans="1:13">
      <c r="A8" s="23" t="s">
        <v>52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29.25" customHeight="1">
      <c r="A9" s="323" t="s">
        <v>53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3" ht="15.75" thickBo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>
      <c r="A11" s="27"/>
      <c r="B11" s="27"/>
      <c r="C11" s="28">
        <v>-1</v>
      </c>
      <c r="D11" s="28"/>
      <c r="E11" s="28">
        <v>-2</v>
      </c>
      <c r="F11" s="28"/>
      <c r="G11" s="28">
        <v>-3</v>
      </c>
      <c r="H11" s="28"/>
      <c r="I11" s="28">
        <v>-4</v>
      </c>
      <c r="J11" s="27"/>
      <c r="K11" s="28">
        <v>-5</v>
      </c>
    </row>
    <row r="12" spans="1:13">
      <c r="A12" s="23"/>
      <c r="B12" s="23"/>
      <c r="C12" s="23"/>
      <c r="D12" s="23"/>
      <c r="E12" s="29" t="s">
        <v>54</v>
      </c>
      <c r="F12" s="23"/>
      <c r="G12" s="23"/>
      <c r="H12" s="23"/>
      <c r="I12" s="23"/>
      <c r="J12" s="23"/>
      <c r="K12" s="23"/>
    </row>
    <row r="13" spans="1:13">
      <c r="A13" s="23"/>
      <c r="B13" s="23"/>
      <c r="C13" s="23"/>
      <c r="D13" s="23"/>
      <c r="E13" s="29" t="s">
        <v>55</v>
      </c>
      <c r="F13" s="23"/>
      <c r="G13" s="23"/>
      <c r="H13" s="23"/>
      <c r="I13" s="23"/>
      <c r="J13" s="23"/>
      <c r="K13" s="23"/>
    </row>
    <row r="14" spans="1:13" ht="15.75" thickBot="1">
      <c r="A14" s="30" t="s">
        <v>56</v>
      </c>
      <c r="B14" s="31"/>
      <c r="C14" s="30" t="s">
        <v>57</v>
      </c>
      <c r="D14" s="31"/>
      <c r="E14" s="30" t="s">
        <v>58</v>
      </c>
      <c r="F14" s="31"/>
      <c r="G14" s="30" t="s">
        <v>59</v>
      </c>
      <c r="H14" s="31"/>
      <c r="I14" s="30" t="s">
        <v>60</v>
      </c>
      <c r="J14" s="31"/>
      <c r="K14" s="30" t="s">
        <v>61</v>
      </c>
    </row>
    <row r="15" spans="1:13">
      <c r="A15" s="33">
        <v>1</v>
      </c>
      <c r="C15" s="24" t="s">
        <v>62</v>
      </c>
      <c r="E15" s="34">
        <v>1242474.9371</v>
      </c>
      <c r="G15" s="35">
        <v>0.39563452447110897</v>
      </c>
      <c r="I15" s="36">
        <v>6.6959321087948331E-2</v>
      </c>
      <c r="K15" s="35">
        <v>2.6499999999999999E-2</v>
      </c>
    </row>
    <row r="16" spans="1:13">
      <c r="A16" s="33">
        <v>2</v>
      </c>
      <c r="C16" s="24" t="s">
        <v>63</v>
      </c>
      <c r="E16" s="37">
        <v>117998.9148</v>
      </c>
      <c r="G16" s="35">
        <v>3.7573751510810174E-2</v>
      </c>
      <c r="I16" s="36">
        <v>2.3220060000000001E-2</v>
      </c>
      <c r="K16" s="35">
        <v>8.9999999999999998E-4</v>
      </c>
    </row>
    <row r="17" spans="1:13">
      <c r="A17" s="33">
        <v>3</v>
      </c>
      <c r="C17" s="24" t="s">
        <v>64</v>
      </c>
      <c r="E17" s="37">
        <v>0</v>
      </c>
      <c r="G17" s="35">
        <v>0</v>
      </c>
      <c r="I17" s="36">
        <v>0</v>
      </c>
      <c r="K17" s="35">
        <v>0</v>
      </c>
    </row>
    <row r="18" spans="1:13">
      <c r="A18" s="33">
        <v>4</v>
      </c>
      <c r="C18" s="24" t="s">
        <v>65</v>
      </c>
      <c r="E18" s="37">
        <v>1321319.6666000001</v>
      </c>
      <c r="G18" s="35">
        <v>0.42074062209235635</v>
      </c>
      <c r="I18" s="36">
        <v>0.10397708544753399</v>
      </c>
      <c r="K18" s="35">
        <v>4.3700000000000003E-2</v>
      </c>
    </row>
    <row r="19" spans="1:13">
      <c r="A19" s="33">
        <v>5</v>
      </c>
      <c r="C19" s="24" t="s">
        <v>66</v>
      </c>
      <c r="E19" s="37">
        <v>3413</v>
      </c>
      <c r="G19" s="35">
        <v>1.0867829939262723E-3</v>
      </c>
      <c r="I19" s="36">
        <v>0.02</v>
      </c>
      <c r="K19" s="35">
        <v>0</v>
      </c>
    </row>
    <row r="20" spans="1:13">
      <c r="A20" s="33">
        <v>6</v>
      </c>
      <c r="C20" s="24" t="s">
        <v>67</v>
      </c>
      <c r="E20" s="37">
        <v>0</v>
      </c>
      <c r="G20" s="35">
        <v>0</v>
      </c>
      <c r="I20" s="36">
        <v>0</v>
      </c>
      <c r="K20" s="35">
        <v>0</v>
      </c>
    </row>
    <row r="21" spans="1:13">
      <c r="A21" s="33">
        <v>7</v>
      </c>
      <c r="C21" s="24" t="s">
        <v>68</v>
      </c>
      <c r="E21" s="37">
        <v>0</v>
      </c>
      <c r="G21" s="35">
        <v>0</v>
      </c>
      <c r="I21" s="36">
        <v>0</v>
      </c>
      <c r="K21" s="35">
        <v>0</v>
      </c>
    </row>
    <row r="22" spans="1:13">
      <c r="A22" s="33">
        <v>8</v>
      </c>
      <c r="C22" s="24" t="s">
        <v>69</v>
      </c>
      <c r="E22" s="38">
        <v>455254.84230000002</v>
      </c>
      <c r="G22" s="35">
        <v>0.14496431893179812</v>
      </c>
      <c r="I22" s="36">
        <v>0</v>
      </c>
      <c r="K22" s="35">
        <v>0</v>
      </c>
    </row>
    <row r="23" spans="1:13">
      <c r="A23" s="33">
        <v>9</v>
      </c>
      <c r="C23" s="24" t="s">
        <v>70</v>
      </c>
      <c r="E23" s="37">
        <v>0</v>
      </c>
      <c r="G23" s="35">
        <v>0</v>
      </c>
      <c r="I23" s="36">
        <v>0</v>
      </c>
      <c r="K23" s="35">
        <v>0</v>
      </c>
    </row>
    <row r="24" spans="1:13">
      <c r="A24" s="33">
        <v>10</v>
      </c>
      <c r="E24" s="39"/>
      <c r="G24" s="40"/>
      <c r="I24" s="41"/>
      <c r="K24" s="40"/>
    </row>
    <row r="25" spans="1:13" ht="15.75" thickBot="1">
      <c r="A25" s="33">
        <v>11</v>
      </c>
      <c r="C25" s="24" t="s">
        <v>71</v>
      </c>
      <c r="E25" s="42">
        <v>3140461.3608000004</v>
      </c>
      <c r="G25" s="43">
        <v>1</v>
      </c>
      <c r="I25" s="35"/>
      <c r="K25" s="43">
        <v>7.1099999999999997E-2</v>
      </c>
    </row>
    <row r="26" spans="1:13" ht="15.75" thickTop="1">
      <c r="A26" s="33">
        <v>12</v>
      </c>
    </row>
    <row r="27" spans="1:13">
      <c r="A27" s="33">
        <v>13</v>
      </c>
      <c r="B27" s="45"/>
      <c r="C27" s="96" t="s">
        <v>113</v>
      </c>
      <c r="D27" s="45"/>
      <c r="E27" s="45"/>
      <c r="F27" s="45"/>
      <c r="G27" s="45"/>
      <c r="H27" s="45"/>
      <c r="I27" s="45"/>
      <c r="J27" s="45"/>
    </row>
    <row r="28" spans="1:13" s="47" customFormat="1">
      <c r="A28" s="33">
        <v>14</v>
      </c>
      <c r="B28" s="24"/>
      <c r="C28" s="33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s="47" customFormat="1">
      <c r="A29" s="33">
        <v>15</v>
      </c>
      <c r="B29" s="44"/>
      <c r="C29" s="44" t="s">
        <v>108</v>
      </c>
      <c r="D29" s="44"/>
      <c r="E29" s="44"/>
      <c r="F29" s="44"/>
      <c r="G29" s="44"/>
      <c r="H29" s="44"/>
      <c r="I29" s="44"/>
      <c r="J29" s="44"/>
      <c r="K29" s="44"/>
      <c r="L29" s="45"/>
      <c r="M29" s="45"/>
    </row>
    <row r="30" spans="1:13" s="47" customFormat="1">
      <c r="A30" s="3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45"/>
    </row>
    <row r="31" spans="1:13" s="47" customFormat="1">
      <c r="A31" s="33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45"/>
      <c r="M31" s="45"/>
    </row>
    <row r="32" spans="1:13" s="47" customFormat="1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45"/>
      <c r="M32" s="45"/>
    </row>
    <row r="33" spans="1:11">
      <c r="A33" s="33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33"/>
      <c r="B34" s="51"/>
      <c r="C34" s="50"/>
      <c r="D34" s="50"/>
      <c r="E34" s="50"/>
      <c r="F34" s="50"/>
      <c r="G34" s="50"/>
      <c r="H34" s="50"/>
      <c r="I34" s="50"/>
      <c r="J34" s="50"/>
      <c r="K34" s="50"/>
    </row>
    <row r="35" spans="1:11">
      <c r="B35" s="52"/>
      <c r="C35" s="45"/>
      <c r="D35" s="45"/>
      <c r="E35" s="45"/>
    </row>
    <row r="36" spans="1:11">
      <c r="A36" s="53" t="s">
        <v>75</v>
      </c>
    </row>
    <row r="37" spans="1:11">
      <c r="A37" s="53" t="s">
        <v>76</v>
      </c>
    </row>
    <row r="40" spans="1:1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2" spans="1:11">
      <c r="B42" s="45"/>
      <c r="C42" s="45"/>
      <c r="D42" s="45"/>
      <c r="E42" s="45"/>
    </row>
    <row r="43" spans="1:11">
      <c r="B43" s="52"/>
      <c r="C43" s="45"/>
      <c r="D43" s="45"/>
      <c r="E43" s="45"/>
    </row>
  </sheetData>
  <mergeCells count="1">
    <mergeCell ref="A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5</vt:i4>
      </vt:variant>
    </vt:vector>
  </HeadingPairs>
  <TitlesOfParts>
    <vt:vector size="43" baseType="lpstr">
      <vt:lpstr>CONS A1</vt:lpstr>
      <vt:lpstr>CONS A2</vt:lpstr>
      <vt:lpstr>CONS A3</vt:lpstr>
      <vt:lpstr>CONS D1</vt:lpstr>
      <vt:lpstr>CONS D2</vt:lpstr>
      <vt:lpstr>SUPPORT=&gt;</vt:lpstr>
      <vt:lpstr>Cypress D1</vt:lpstr>
      <vt:lpstr>Cypress D2</vt:lpstr>
      <vt:lpstr>Eagle D1</vt:lpstr>
      <vt:lpstr>Eagle D2</vt:lpstr>
      <vt:lpstr>Labrador D1</vt:lpstr>
      <vt:lpstr>Labrador D2</vt:lpstr>
      <vt:lpstr>Lake Pl D1</vt:lpstr>
      <vt:lpstr>Lake Pl D2</vt:lpstr>
      <vt:lpstr>Longwood D1</vt:lpstr>
      <vt:lpstr>Longwood D2</vt:lpstr>
      <vt:lpstr>LUSI D1</vt:lpstr>
      <vt:lpstr>LUSI D2</vt:lpstr>
      <vt:lpstr>Mid D1</vt:lpstr>
      <vt:lpstr>Mid D2</vt:lpstr>
      <vt:lpstr>Penn D1</vt:lpstr>
      <vt:lpstr>Penn D2</vt:lpstr>
      <vt:lpstr>Sandal D1</vt:lpstr>
      <vt:lpstr>Sandal D2</vt:lpstr>
      <vt:lpstr>Sanlando D1</vt:lpstr>
      <vt:lpstr>Sanlando D2</vt:lpstr>
      <vt:lpstr>Tierra D1</vt:lpstr>
      <vt:lpstr>Tierra D2</vt:lpstr>
      <vt:lpstr>Marion D1</vt:lpstr>
      <vt:lpstr>Marion D2</vt:lpstr>
      <vt:lpstr>Orange D1</vt:lpstr>
      <vt:lpstr>Orange D2</vt:lpstr>
      <vt:lpstr>Pasco D1</vt:lpstr>
      <vt:lpstr>Pasco D2</vt:lpstr>
      <vt:lpstr>Pinellas D1</vt:lpstr>
      <vt:lpstr>Pinellas D2</vt:lpstr>
      <vt:lpstr>Sem D1</vt:lpstr>
      <vt:lpstr>Sem D2</vt:lpstr>
      <vt:lpstr>'CONS A1'!Print_Area</vt:lpstr>
      <vt:lpstr>'CONS A2'!Print_Area</vt:lpstr>
      <vt:lpstr>'CONS A3'!Print_Area</vt:lpstr>
      <vt:lpstr>'CONS D1'!Print_Area</vt:lpstr>
      <vt:lpstr>'CONS D2'!Print_Area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Swain</dc:creator>
  <cp:lastModifiedBy>Andrea Mick</cp:lastModifiedBy>
  <cp:lastPrinted>2016-08-29T14:05:38Z</cp:lastPrinted>
  <dcterms:created xsi:type="dcterms:W3CDTF">2016-08-24T14:39:03Z</dcterms:created>
  <dcterms:modified xsi:type="dcterms:W3CDTF">2017-01-04T21:16:30Z</dcterms:modified>
</cp:coreProperties>
</file>