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water.com\files\Rate Case\Florida\252 - Utilities Inc. of Florida\2016 Consolidated Rate Case\Rate Case Expense\4-18-2017\"/>
    </mc:Choice>
  </mc:AlternateContent>
  <bookViews>
    <workbookView xWindow="0" yWindow="0" windowWidth="22815" windowHeight="8715"/>
  </bookViews>
  <sheets>
    <sheet name="RCE" sheetId="1" r:id="rId1"/>
    <sheet name="GA" sheetId="4" r:id="rId2"/>
    <sheet name="MF" sheetId="8" r:id="rId3"/>
    <sheet name="FS" sheetId="10" r:id="rId4"/>
    <sheet name="MSA" sheetId="2" r:id="rId5"/>
    <sheet name="UIF" sheetId="3" r:id="rId6"/>
    <sheet name="TH" sheetId="9" r:id="rId7"/>
    <sheet name="Notices" sheetId="5" r:id="rId8"/>
    <sheet name="MFRs" sheetId="6" r:id="rId9"/>
    <sheet name="Travel" sheetId="7" r:id="rId10"/>
  </sheets>
  <definedNames>
    <definedName name="_xlnm.Print_Area" localSheetId="4">MSA!$A$1:$J$23</definedName>
    <definedName name="_xlnm.Print_Area" localSheetId="0">RCE!$A$1:$K$69</definedName>
    <definedName name="_xlnm.Print_Area" localSheetId="9">Travel!$A$1:$G$12</definedName>
  </definedNames>
  <calcPr calcId="171027" calcOnSave="0"/>
</workbook>
</file>

<file path=xl/calcChain.xml><?xml version="1.0" encoding="utf-8"?>
<calcChain xmlns="http://schemas.openxmlformats.org/spreadsheetml/2006/main">
  <c r="F19" i="8" l="1"/>
  <c r="E7" i="1"/>
  <c r="C7" i="9"/>
  <c r="E32" i="1" l="1"/>
  <c r="E4" i="1" l="1"/>
  <c r="C18" i="10"/>
  <c r="C13" i="10"/>
  <c r="C17" i="2"/>
  <c r="E3" i="1"/>
  <c r="F12" i="7"/>
  <c r="F9" i="6"/>
  <c r="E36" i="1"/>
  <c r="D10" i="4"/>
  <c r="B35" i="5" l="1"/>
  <c r="E14" i="1" l="1"/>
  <c r="E17" i="1"/>
  <c r="E15" i="1"/>
  <c r="F22" i="5"/>
  <c r="E6" i="1" l="1"/>
  <c r="E3" i="3" l="1"/>
  <c r="E4" i="3"/>
  <c r="E2" i="3"/>
  <c r="C23" i="2"/>
  <c r="E5" i="1" l="1"/>
  <c r="E19" i="1" s="1"/>
  <c r="E25" i="1"/>
  <c r="E31" i="1" l="1"/>
  <c r="E66" i="1" l="1"/>
  <c r="G65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G58" i="1"/>
  <c r="E58" i="1"/>
  <c r="G57" i="1"/>
  <c r="E57" i="1"/>
  <c r="G68" i="1"/>
  <c r="E68" i="1"/>
  <c r="G67" i="1"/>
  <c r="E67" i="1"/>
  <c r="C66" i="1" l="1"/>
  <c r="C69" i="1" s="1"/>
  <c r="B69" i="1"/>
  <c r="D69" i="1"/>
  <c r="H64" i="1" l="1"/>
  <c r="H58" i="1"/>
  <c r="H59" i="1"/>
  <c r="H68" i="1"/>
  <c r="H57" i="1"/>
  <c r="H62" i="1"/>
  <c r="H65" i="1"/>
  <c r="H63" i="1"/>
  <c r="H67" i="1"/>
  <c r="H66" i="1"/>
  <c r="H60" i="1"/>
  <c r="H61" i="1"/>
  <c r="G66" i="1"/>
  <c r="E30" i="1"/>
  <c r="E29" i="1"/>
  <c r="E28" i="1"/>
  <c r="E48" i="1" l="1"/>
  <c r="E51" i="1" s="1"/>
  <c r="I58" i="1" s="1"/>
  <c r="H69" i="1"/>
  <c r="I57" i="1" l="1"/>
  <c r="I63" i="1"/>
  <c r="I60" i="1"/>
  <c r="I62" i="1"/>
  <c r="I67" i="1"/>
  <c r="I61" i="1"/>
  <c r="I64" i="1"/>
  <c r="I66" i="1"/>
  <c r="I59" i="1"/>
  <c r="I65" i="1"/>
  <c r="I68" i="1"/>
  <c r="I69" i="1" l="1"/>
</calcChain>
</file>

<file path=xl/sharedStrings.xml><?xml version="1.0" encoding="utf-8"?>
<sst xmlns="http://schemas.openxmlformats.org/spreadsheetml/2006/main" count="1222" uniqueCount="182">
  <si>
    <t>Legal</t>
  </si>
  <si>
    <t xml:space="preserve">Consultants </t>
  </si>
  <si>
    <t xml:space="preserve">Company </t>
  </si>
  <si>
    <t>UIF</t>
  </si>
  <si>
    <t>D Swain</t>
  </si>
  <si>
    <t>C Yapp</t>
  </si>
  <si>
    <t>F Seidman</t>
  </si>
  <si>
    <t>Other costs</t>
  </si>
  <si>
    <t>ALLOCATION</t>
  </si>
  <si>
    <t>Tierra Verde</t>
  </si>
  <si>
    <t>Lake Placid</t>
  </si>
  <si>
    <t>Longwood</t>
  </si>
  <si>
    <t>Cypress Lakes</t>
  </si>
  <si>
    <t>Eagle Ridge</t>
  </si>
  <si>
    <t>Mid-County</t>
  </si>
  <si>
    <t>LUSI</t>
  </si>
  <si>
    <t>Sanlando</t>
  </si>
  <si>
    <t>Sandalhaven</t>
  </si>
  <si>
    <t>Labrador</t>
  </si>
  <si>
    <t>Pennbrooke</t>
  </si>
  <si>
    <t>PERCENTAGE</t>
  </si>
  <si>
    <t>CUSTOMERS</t>
  </si>
  <si>
    <t>Water</t>
  </si>
  <si>
    <t>Sewer</t>
  </si>
  <si>
    <t>Total</t>
  </si>
  <si>
    <t>Hours</t>
  </si>
  <si>
    <t>RATE  CASE EXP TOTAL</t>
  </si>
  <si>
    <t>Friedman Travel</t>
  </si>
  <si>
    <t>Seidman Travel</t>
  </si>
  <si>
    <t>MSA Travel</t>
  </si>
  <si>
    <t>Gaustella Travel</t>
  </si>
  <si>
    <t>Consultant's Travel</t>
  </si>
  <si>
    <t>Notices</t>
  </si>
  <si>
    <t>Michael Cartin-South Carolina staff</t>
  </si>
  <si>
    <t>Bob Hunter-South Carolina staff</t>
  </si>
  <si>
    <t>Rate</t>
  </si>
  <si>
    <t>Filing Fees - Actual</t>
  </si>
  <si>
    <t>*Does not include amounts that were billed to correct MFR deficiencies</t>
  </si>
  <si>
    <t>Actual Legal - M Friedman*</t>
  </si>
  <si>
    <t>Rate Case Expense - Actual</t>
  </si>
  <si>
    <t>Rate Case Expense - Estimated to Complete</t>
  </si>
  <si>
    <t>M Friedman - Other Costs</t>
  </si>
  <si>
    <t>Nicole Winans-Nevada Staff</t>
  </si>
  <si>
    <t>J Guastella &amp; Associates</t>
  </si>
  <si>
    <t>Total Actual Rate Case Expense:</t>
  </si>
  <si>
    <t>TOTAL ACTUAL &amp; ESTIMATED:</t>
  </si>
  <si>
    <t>Total Estimated Case Expense:</t>
  </si>
  <si>
    <t>Actual Consultants - J Guastella &amp; Associates</t>
  </si>
  <si>
    <t xml:space="preserve">Invoice </t>
  </si>
  <si>
    <t xml:space="preserve">Date </t>
  </si>
  <si>
    <t>Amount</t>
  </si>
  <si>
    <t>Amount to correct MFR Deficiencies</t>
  </si>
  <si>
    <t>Employee</t>
  </si>
  <si>
    <t>Work Performed</t>
  </si>
  <si>
    <t>Assisted with Preparation of B-12 Schedules in MFRs</t>
  </si>
  <si>
    <t>Assisted with gathering information for PSC Audit Requests</t>
  </si>
  <si>
    <t>Consulting Fees excluding amounts to correct MFR Deficiencies</t>
  </si>
  <si>
    <t>Travel  to Tallahassee for meeting, depositions, and technical hearings</t>
  </si>
  <si>
    <t>Company Travel - Customer Service Hearings</t>
  </si>
  <si>
    <t>Copies of MFRs</t>
  </si>
  <si>
    <t>PV</t>
  </si>
  <si>
    <t>INFOSEND INC.</t>
  </si>
  <si>
    <t xml:space="preserve"> </t>
  </si>
  <si>
    <t>00102</t>
  </si>
  <si>
    <t>P</t>
  </si>
  <si>
    <t>USD</t>
  </si>
  <si>
    <t>AA</t>
  </si>
  <si>
    <t>General Ledger</t>
  </si>
  <si>
    <t>Voucher Entry</t>
  </si>
  <si>
    <t>100404</t>
  </si>
  <si>
    <t>PALUPPINO</t>
  </si>
  <si>
    <t>AFEDERICO</t>
  </si>
  <si>
    <t xml:space="preserve">     2015038</t>
  </si>
  <si>
    <t xml:space="preserve">                             .</t>
  </si>
  <si>
    <t>100540</t>
  </si>
  <si>
    <t>QBATCH</t>
  </si>
  <si>
    <t>101119</t>
  </si>
  <si>
    <t>5545</t>
  </si>
  <si>
    <t>114769</t>
  </si>
  <si>
    <t>114913</t>
  </si>
  <si>
    <t>115545</t>
  </si>
  <si>
    <t>Deason, Jared</t>
  </si>
  <si>
    <t>00252</t>
  </si>
  <si>
    <t>EXPENSE/090116</t>
  </si>
  <si>
    <t>NSCHAEFE</t>
  </si>
  <si>
    <t>Do Ty</t>
  </si>
  <si>
    <t>Doc Number</t>
  </si>
  <si>
    <t>Batch Number</t>
  </si>
  <si>
    <t>G/L Date</t>
  </si>
  <si>
    <t>Explanation</t>
  </si>
  <si>
    <t>LT 1 Amount</t>
  </si>
  <si>
    <t>Explanation -Remark-</t>
  </si>
  <si>
    <t>Asset Number</t>
  </si>
  <si>
    <t>Purchase Order</t>
  </si>
  <si>
    <t>LT 1 Debit</t>
  </si>
  <si>
    <t>Doc Co</t>
  </si>
  <si>
    <t>P C</t>
  </si>
  <si>
    <t>LT2 PC</t>
  </si>
  <si>
    <t>LT 2 Credit</t>
  </si>
  <si>
    <t>LT 2 Amount</t>
  </si>
  <si>
    <t>Sub Type</t>
  </si>
  <si>
    <t>Sub ledger Type</t>
  </si>
  <si>
    <t>Sub- ledger</t>
  </si>
  <si>
    <t>Cur Cod</t>
  </si>
  <si>
    <t>Exchange Rate</t>
  </si>
  <si>
    <t>LT</t>
  </si>
  <si>
    <t>Ledger Type</t>
  </si>
  <si>
    <t>Batch Type</t>
  </si>
  <si>
    <t>Batch Date</t>
  </si>
  <si>
    <t>Line Extension</t>
  </si>
  <si>
    <t>JE Line Number</t>
  </si>
  <si>
    <t>R ND</t>
  </si>
  <si>
    <t>Reconciled Code</t>
  </si>
  <si>
    <t>Reference 1</t>
  </si>
  <si>
    <t>Reference 2</t>
  </si>
  <si>
    <t>Reference 3</t>
  </si>
  <si>
    <t>Units</t>
  </si>
  <si>
    <t>UM</t>
  </si>
  <si>
    <t>Address Number</t>
  </si>
  <si>
    <t>Check Cleared</t>
  </si>
  <si>
    <t>Invoice Number</t>
  </si>
  <si>
    <t>Service/ Tax Date</t>
  </si>
  <si>
    <t>Transaction Originator</t>
  </si>
  <si>
    <t>User ID</t>
  </si>
  <si>
    <t xml:space="preserve">Job                 Number              </t>
  </si>
  <si>
    <t>Home Business Unit</t>
  </si>
  <si>
    <t>Historical Rate</t>
  </si>
  <si>
    <t>Historical Date</t>
  </si>
  <si>
    <t>Pha se</t>
  </si>
  <si>
    <t>Categories Work Order 01</t>
  </si>
  <si>
    <t>EXPENSE/090816</t>
  </si>
  <si>
    <t>EXPENSE/020317</t>
  </si>
  <si>
    <t>Drennan, Phil</t>
  </si>
  <si>
    <t>00802</t>
  </si>
  <si>
    <t>EXPENSE/022817</t>
  </si>
  <si>
    <t>Schnaufer, Linda D</t>
  </si>
  <si>
    <t>EXP/1/2017</t>
  </si>
  <si>
    <t>EXP/2/17</t>
  </si>
  <si>
    <t>FEDEX OFFICE</t>
  </si>
  <si>
    <t>00855</t>
  </si>
  <si>
    <t>239500014498</t>
  </si>
  <si>
    <t>239500014499</t>
  </si>
  <si>
    <t>CARDMEMBER SERVICE</t>
  </si>
  <si>
    <t>5589672100311863-0317</t>
  </si>
  <si>
    <t>Tucker/Hall</t>
  </si>
  <si>
    <t>Actual Consultants - Tucker/Hall</t>
  </si>
  <si>
    <t>FRIEDMAN &amp; FRIEDMAN, P.A.</t>
  </si>
  <si>
    <t>JE</t>
  </si>
  <si>
    <t>LEGAL ACCRUAL RECLASS</t>
  </si>
  <si>
    <t>FRIEDMAN &amp; FRIEDMAN #3384 TO R</t>
  </si>
  <si>
    <t>FRIEDMAN &amp; FRIEDMAN RCL</t>
  </si>
  <si>
    <t>COENSON FRIEDMAN, PA.</t>
  </si>
  <si>
    <t>Actual Consultants - F Seidman*</t>
  </si>
  <si>
    <t>Actual Consultants - MSA (C Yapp, D Swain, J Swain, etc.)*</t>
  </si>
  <si>
    <t>TUCKER-HALL</t>
  </si>
  <si>
    <t>Rate changed</t>
  </si>
  <si>
    <t>Notices - Technical Hearing and Final</t>
  </si>
  <si>
    <t>Premises</t>
  </si>
  <si>
    <t>Paper Stock</t>
  </si>
  <si>
    <t>per page (bill or notice)</t>
  </si>
  <si>
    <t>Envelopes</t>
  </si>
  <si>
    <t>#10 Outgoing Envelope</t>
  </si>
  <si>
    <t>#9 Return Envelope</t>
  </si>
  <si>
    <t>Data Processing, Printing and Mailing Services</t>
  </si>
  <si>
    <t>Total Price per bill of above components</t>
  </si>
  <si>
    <t>Postage</t>
  </si>
  <si>
    <t>Lowest possible postage is applied by Infosend - Average is $0.40.  Postage is variable for mail pieces that weigh more than 1 oz, bar-coded vs non-bar coded or are addressed to a foreign address</t>
  </si>
  <si>
    <t>Average cost per single page bill</t>
  </si>
  <si>
    <t>as of 2/28/2017</t>
  </si>
  <si>
    <t>Customer Meeting Travel - Hotel Room</t>
  </si>
  <si>
    <t>Customer Meeting Travel - Rental Car and Fuel</t>
  </si>
  <si>
    <t>Customer Meeting Travel - Flight from Northbrooke to Orlando</t>
  </si>
  <si>
    <t>Customer Meeting Travel - Transportation to and from Airport</t>
  </si>
  <si>
    <t>Customer Meeting Travel - Meals</t>
  </si>
  <si>
    <t>Customer Meeting Travel - Rental Car</t>
  </si>
  <si>
    <t>Customer Meeting Travel -  Fuel</t>
  </si>
  <si>
    <t>Customer Meeting Travel - Tolls</t>
  </si>
  <si>
    <t>Customer Meeting Travel - Mileage Reimbursement</t>
  </si>
  <si>
    <t>Invoice Date</t>
  </si>
  <si>
    <t xml:space="preserve">M Friedman </t>
  </si>
  <si>
    <t>Estimated to Complete hours include, but is not limited to assisting with discovery responses, depositions, preparing analysis for hearings, travel time, reviewing staff reccomendations and other post-hearing consultations and legal work</t>
  </si>
  <si>
    <t>Guastella and Associations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</si>
</sst>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_);_(* \(#,##0.0\);_(* &quot;-&quot;??_);_(@_)"/>
    <numFmt numFmtId="167" formatCode="0.000%"/>
    <numFmt numFmtId="168" formatCode="mm/dd/yyyy;@"/>
    <numFmt numFmtId="169" formatCode="_(&quot;$&quot;* #,##0.0_);_(&quot;$&quot;* \(#,##0.0\);_(&quot;$&quot;* &quot;-&quot;??_);_(@_)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Garmond (W1)"/>
      <family val="1"/>
    </font>
    <font>
      <sz val="10"/>
      <name val="Arial"/>
      <family val="2"/>
    </font>
    <font>
      <sz val="10"/>
      <name val="Garmond (W1)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singleAccounting"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</font>
    <font>
      <sz val="9"/>
      <color rgb="FFFF0000"/>
      <name val="Calibri"/>
      <family val="2"/>
      <scheme val="minor"/>
    </font>
    <font>
      <sz val="11"/>
      <color indexed="8"/>
      <name val="Calibri"/>
      <family val="2"/>
    </font>
    <font>
      <u val="singleAccounting"/>
      <sz val="11"/>
      <color indexed="8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theme="1"/>
      <name val="Times New Roman"/>
      <family val="1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2"/>
      <color theme="1"/>
      <name val="Calibri"/>
      <family val="2"/>
    </font>
    <font>
      <b/>
      <u/>
      <sz val="11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u/>
      <sz val="12"/>
      <name val="Times New Roman"/>
      <family val="1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1" fontId="3" fillId="0" borderId="0" applyFont="0" applyAlignment="0">
      <alignment horizontal="centerContinuous"/>
    </xf>
    <xf numFmtId="4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</cellStyleXfs>
  <cellXfs count="115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166" fontId="1" fillId="0" borderId="0" xfId="0" applyNumberFormat="1" applyFont="1"/>
    <xf numFmtId="166" fontId="2" fillId="2" borderId="0" xfId="0" applyNumberFormat="1" applyFont="1" applyFill="1" applyAlignment="1">
      <alignment horizontal="left"/>
    </xf>
    <xf numFmtId="166" fontId="2" fillId="2" borderId="0" xfId="0" applyNumberFormat="1" applyFont="1" applyFill="1"/>
    <xf numFmtId="0" fontId="0" fillId="0" borderId="0" xfId="0" applyAlignment="1">
      <alignment horizontal="right"/>
    </xf>
    <xf numFmtId="10" fontId="0" fillId="0" borderId="0" xfId="3" applyNumberFormat="1" applyFont="1"/>
    <xf numFmtId="43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164" fontId="0" fillId="0" borderId="0" xfId="1" applyNumberFormat="1" applyFont="1" applyFill="1" applyBorder="1"/>
    <xf numFmtId="0" fontId="0" fillId="0" borderId="0" xfId="0" applyFill="1"/>
    <xf numFmtId="166" fontId="0" fillId="0" borderId="0" xfId="0" applyNumberFormat="1" applyFill="1" applyAlignment="1">
      <alignment horizontal="left"/>
    </xf>
    <xf numFmtId="166" fontId="0" fillId="0" borderId="0" xfId="0" applyNumberFormat="1" applyFont="1" applyFill="1" applyAlignment="1">
      <alignment horizontal="left"/>
    </xf>
    <xf numFmtId="0" fontId="7" fillId="0" borderId="0" xfId="0" applyFont="1"/>
    <xf numFmtId="165" fontId="8" fillId="0" borderId="0" xfId="2" applyNumberFormat="1" applyFont="1" applyAlignment="1">
      <alignment horizontal="center"/>
    </xf>
    <xf numFmtId="0" fontId="9" fillId="0" borderId="0" xfId="0" applyFont="1" applyAlignment="1"/>
    <xf numFmtId="0" fontId="6" fillId="0" borderId="0" xfId="0" applyFont="1"/>
    <xf numFmtId="0" fontId="6" fillId="0" borderId="0" xfId="0" applyFont="1" applyFill="1"/>
    <xf numFmtId="0" fontId="10" fillId="0" borderId="0" xfId="0" applyFont="1"/>
    <xf numFmtId="165" fontId="10" fillId="0" borderId="0" xfId="2" applyNumberFormat="1" applyFont="1"/>
    <xf numFmtId="0" fontId="11" fillId="0" borderId="0" xfId="0" applyFont="1" applyAlignment="1"/>
    <xf numFmtId="0" fontId="10" fillId="0" borderId="0" xfId="0" applyFont="1" applyFill="1"/>
    <xf numFmtId="165" fontId="12" fillId="0" borderId="0" xfId="2" applyNumberFormat="1" applyFont="1"/>
    <xf numFmtId="165" fontId="2" fillId="0" borderId="0" xfId="2" applyNumberFormat="1" applyFont="1"/>
    <xf numFmtId="165" fontId="13" fillId="0" borderId="0" xfId="2" applyNumberFormat="1" applyFont="1"/>
    <xf numFmtId="0" fontId="14" fillId="0" borderId="0" xfId="0" applyFont="1"/>
    <xf numFmtId="14" fontId="0" fillId="0" borderId="0" xfId="0" applyNumberFormat="1"/>
    <xf numFmtId="44" fontId="14" fillId="0" borderId="0" xfId="2" applyFont="1"/>
    <xf numFmtId="44" fontId="0" fillId="0" borderId="0" xfId="2" applyFont="1"/>
    <xf numFmtId="14" fontId="10" fillId="0" borderId="0" xfId="0" applyNumberFormat="1" applyFont="1"/>
    <xf numFmtId="44" fontId="10" fillId="0" borderId="0" xfId="2" applyFont="1"/>
    <xf numFmtId="44" fontId="15" fillId="0" borderId="0" xfId="2" applyFont="1"/>
    <xf numFmtId="44" fontId="16" fillId="0" borderId="0" xfId="2" applyFont="1"/>
    <xf numFmtId="0" fontId="17" fillId="0" borderId="0" xfId="0" applyFont="1"/>
    <xf numFmtId="16" fontId="17" fillId="0" borderId="0" xfId="0" applyNumberFormat="1" applyFo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8" fillId="0" borderId="0" xfId="4" applyFont="1" applyFill="1"/>
    <xf numFmtId="165" fontId="19" fillId="0" borderId="0" xfId="2" applyNumberFormat="1" applyFont="1"/>
    <xf numFmtId="4" fontId="17" fillId="0" borderId="0" xfId="0" applyNumberFormat="1" applyFont="1"/>
    <xf numFmtId="42" fontId="19" fillId="0" borderId="0" xfId="1" applyNumberFormat="1" applyFont="1" applyFill="1"/>
    <xf numFmtId="164" fontId="19" fillId="0" borderId="0" xfId="1" applyNumberFormat="1" applyFont="1" applyFill="1"/>
    <xf numFmtId="44" fontId="1" fillId="0" borderId="0" xfId="2" applyFont="1"/>
    <xf numFmtId="42" fontId="17" fillId="0" borderId="0" xfId="0" applyNumberFormat="1" applyFont="1"/>
    <xf numFmtId="41" fontId="17" fillId="0" borderId="0" xfId="0" applyNumberFormat="1" applyFont="1"/>
    <xf numFmtId="44" fontId="0" fillId="0" borderId="0" xfId="0" applyNumberFormat="1"/>
    <xf numFmtId="44" fontId="6" fillId="0" borderId="0" xfId="0" applyNumberFormat="1" applyFont="1"/>
    <xf numFmtId="0" fontId="18" fillId="0" borderId="0" xfId="0" applyFont="1" applyFill="1"/>
    <xf numFmtId="16" fontId="18" fillId="0" borderId="0" xfId="0" applyNumberFormat="1" applyFont="1"/>
    <xf numFmtId="0" fontId="18" fillId="0" borderId="0" xfId="0" applyFont="1"/>
    <xf numFmtId="0" fontId="20" fillId="0" borderId="0" xfId="0" applyFont="1"/>
    <xf numFmtId="16" fontId="20" fillId="0" borderId="0" xfId="0" applyNumberFormat="1" applyFont="1"/>
    <xf numFmtId="0" fontId="0" fillId="0" borderId="0" xfId="0"/>
    <xf numFmtId="0" fontId="17" fillId="0" borderId="0" xfId="0" applyFont="1"/>
    <xf numFmtId="16" fontId="17" fillId="0" borderId="0" xfId="0" applyNumberFormat="1" applyFont="1"/>
    <xf numFmtId="165" fontId="19" fillId="0" borderId="0" xfId="2" applyNumberFormat="1" applyFont="1"/>
    <xf numFmtId="0" fontId="18" fillId="0" borderId="0" xfId="4" applyFont="1" applyFill="1"/>
    <xf numFmtId="4" fontId="17" fillId="0" borderId="0" xfId="0" applyNumberFormat="1" applyFont="1"/>
    <xf numFmtId="165" fontId="0" fillId="0" borderId="0" xfId="0" applyNumberFormat="1" applyFill="1" applyBorder="1"/>
    <xf numFmtId="0" fontId="0" fillId="0" borderId="0" xfId="0" applyAlignment="1"/>
    <xf numFmtId="49" fontId="0" fillId="0" borderId="0" xfId="0" applyNumberFormat="1" applyFont="1" applyFill="1" applyBorder="1" applyAlignment="1" applyProtection="1"/>
    <xf numFmtId="168" fontId="0" fillId="0" borderId="0" xfId="0" applyNumberFormat="1" applyFont="1" applyFill="1" applyBorder="1" applyAlignment="1" applyProtection="1"/>
    <xf numFmtId="44" fontId="21" fillId="0" borderId="0" xfId="2" applyFont="1"/>
    <xf numFmtId="44" fontId="22" fillId="0" borderId="0" xfId="2" applyFont="1"/>
    <xf numFmtId="49" fontId="23" fillId="0" borderId="0" xfId="0" applyNumberFormat="1" applyFont="1" applyFill="1" applyBorder="1" applyAlignment="1" applyProtection="1"/>
    <xf numFmtId="44" fontId="23" fillId="0" borderId="0" xfId="2" applyFont="1" applyFill="1" applyBorder="1" applyAlignment="1" applyProtection="1"/>
    <xf numFmtId="165" fontId="6" fillId="0" borderId="0" xfId="2" applyNumberFormat="1" applyFont="1"/>
    <xf numFmtId="0" fontId="2" fillId="0" borderId="0" xfId="0" applyFont="1" applyFill="1" applyAlignment="1"/>
    <xf numFmtId="0" fontId="2" fillId="0" borderId="0" xfId="0" applyFont="1" applyFill="1"/>
    <xf numFmtId="0" fontId="0" fillId="0" borderId="0" xfId="0" applyFill="1" applyAlignment="1">
      <alignment horizontal="right"/>
    </xf>
    <xf numFmtId="164" fontId="0" fillId="0" borderId="0" xfId="0" applyNumberFormat="1" applyFill="1"/>
    <xf numFmtId="10" fontId="0" fillId="0" borderId="0" xfId="3" applyNumberFormat="1" applyFont="1" applyFill="1"/>
    <xf numFmtId="167" fontId="0" fillId="0" borderId="0" xfId="3" applyNumberFormat="1" applyFont="1" applyFill="1"/>
    <xf numFmtId="0" fontId="24" fillId="0" borderId="0" xfId="0" applyFont="1" applyFill="1"/>
    <xf numFmtId="49" fontId="25" fillId="0" borderId="0" xfId="0" applyNumberFormat="1" applyFont="1" applyFill="1" applyBorder="1" applyAlignment="1" applyProtection="1"/>
    <xf numFmtId="0" fontId="26" fillId="0" borderId="0" xfId="0" applyFont="1"/>
    <xf numFmtId="164" fontId="26" fillId="0" borderId="0" xfId="1" applyNumberFormat="1" applyFont="1" applyFill="1" applyBorder="1"/>
    <xf numFmtId="0" fontId="27" fillId="0" borderId="0" xfId="0" applyFont="1"/>
    <xf numFmtId="169" fontId="0" fillId="0" borderId="0" xfId="2" applyNumberFormat="1" applyFont="1"/>
    <xf numFmtId="1" fontId="10" fillId="0" borderId="0" xfId="2" applyNumberFormat="1" applyFont="1"/>
    <xf numFmtId="0" fontId="29" fillId="0" borderId="0" xfId="0" applyFont="1" applyAlignment="1">
      <alignment vertical="center"/>
    </xf>
    <xf numFmtId="8" fontId="29" fillId="0" borderId="0" xfId="0" applyNumberFormat="1" applyFont="1" applyAlignment="1">
      <alignment horizontal="right" vertical="center"/>
    </xf>
    <xf numFmtId="0" fontId="28" fillId="0" borderId="0" xfId="0" applyFont="1"/>
    <xf numFmtId="0" fontId="29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8" fontId="30" fillId="0" borderId="1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8" fontId="31" fillId="0" borderId="2" xfId="0" applyNumberFormat="1" applyFont="1" applyBorder="1" applyAlignment="1">
      <alignment horizontal="right" vertical="center"/>
    </xf>
    <xf numFmtId="0" fontId="32" fillId="0" borderId="0" xfId="0" applyFont="1"/>
    <xf numFmtId="0" fontId="6" fillId="0" borderId="0" xfId="2" applyNumberFormat="1" applyFont="1"/>
    <xf numFmtId="0" fontId="10" fillId="0" borderId="0" xfId="2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4" fontId="0" fillId="0" borderId="0" xfId="2" applyFont="1" applyFill="1" applyAlignment="1"/>
    <xf numFmtId="166" fontId="2" fillId="0" borderId="0" xfId="0" applyNumberFormat="1" applyFont="1" applyFill="1" applyAlignment="1"/>
    <xf numFmtId="0" fontId="0" fillId="0" borderId="0" xfId="0" applyFill="1" applyAlignment="1"/>
    <xf numFmtId="49" fontId="10" fillId="0" borderId="0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/>
    <xf numFmtId="164" fontId="10" fillId="0" borderId="0" xfId="2" applyNumberFormat="1" applyFont="1"/>
    <xf numFmtId="0" fontId="33" fillId="0" borderId="0" xfId="0" applyFont="1" applyAlignment="1"/>
    <xf numFmtId="0" fontId="10" fillId="0" borderId="0" xfId="0" applyFont="1" applyAlignment="1"/>
    <xf numFmtId="0" fontId="34" fillId="0" borderId="0" xfId="0" applyFont="1" applyAlignment="1"/>
    <xf numFmtId="0" fontId="35" fillId="0" borderId="0" xfId="0" applyFont="1" applyAlignment="1"/>
    <xf numFmtId="0" fontId="36" fillId="0" borderId="0" xfId="0" applyFont="1" applyAlignment="1">
      <alignment horizontal="center"/>
    </xf>
    <xf numFmtId="0" fontId="36" fillId="0" borderId="0" xfId="0" applyFont="1" applyFill="1" applyAlignment="1">
      <alignment horizontal="center"/>
    </xf>
    <xf numFmtId="165" fontId="36" fillId="0" borderId="0" xfId="2" applyNumberFormat="1" applyFont="1" applyAlignment="1">
      <alignment horizontal="center"/>
    </xf>
    <xf numFmtId="0" fontId="12" fillId="0" borderId="0" xfId="0" applyFont="1" applyAlignment="1">
      <alignment horizontal="right"/>
    </xf>
    <xf numFmtId="165" fontId="10" fillId="0" borderId="0" xfId="0" applyNumberFormat="1" applyFont="1"/>
    <xf numFmtId="0" fontId="34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wrapText="1"/>
    </xf>
    <xf numFmtId="0" fontId="8" fillId="0" borderId="0" xfId="0" applyFont="1"/>
  </cellXfs>
  <cellStyles count="12">
    <cellStyle name="Comma" xfId="1" builtinId="3"/>
    <cellStyle name="Comma 15" xfId="6"/>
    <cellStyle name="Comma 2 2" xfId="5"/>
    <cellStyle name="Currency" xfId="2" builtinId="4"/>
    <cellStyle name="Currency 2 2" xfId="7"/>
    <cellStyle name="Normal" xfId="0" builtinId="0"/>
    <cellStyle name="Normal 2 2" xfId="4"/>
    <cellStyle name="Normal 2 2 2 2" xfId="11"/>
    <cellStyle name="Normal 23" xfId="8"/>
    <cellStyle name="Percent" xfId="3" builtinId="5"/>
    <cellStyle name="Percent 2 2" xfId="9"/>
    <cellStyle name="Percent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zoomScaleNormal="100" workbookViewId="0">
      <selection activeCell="A11" sqref="A11"/>
    </sheetView>
  </sheetViews>
  <sheetFormatPr defaultRowHeight="15"/>
  <cols>
    <col min="1" max="1" width="64.5703125" bestFit="1" customWidth="1"/>
    <col min="2" max="2" width="12.85546875" customWidth="1"/>
    <col min="3" max="4" width="14" bestFit="1" customWidth="1"/>
    <col min="5" max="5" width="16.85546875" bestFit="1" customWidth="1"/>
    <col min="6" max="6" width="9" style="54" bestFit="1" customWidth="1"/>
    <col min="7" max="7" width="15.7109375" style="12" customWidth="1"/>
    <col min="8" max="10" width="12.85546875" style="12" customWidth="1"/>
    <col min="11" max="11" width="10.28515625" bestFit="1" customWidth="1"/>
  </cols>
  <sheetData>
    <row r="1" spans="1:12" ht="18.75">
      <c r="A1" s="102" t="s">
        <v>39</v>
      </c>
      <c r="B1" s="103"/>
      <c r="C1" s="103"/>
      <c r="D1" s="103"/>
      <c r="E1" s="103"/>
      <c r="F1" s="61"/>
      <c r="G1" s="75"/>
      <c r="H1" s="9"/>
      <c r="I1" s="9"/>
      <c r="L1" s="79"/>
    </row>
    <row r="2" spans="1:12">
      <c r="A2" s="91"/>
      <c r="B2" s="18"/>
      <c r="C2" s="18"/>
      <c r="D2" s="18"/>
      <c r="E2" s="108" t="s">
        <v>24</v>
      </c>
      <c r="F2" s="16"/>
      <c r="G2" s="19"/>
      <c r="H2" s="9"/>
      <c r="I2" s="9"/>
    </row>
    <row r="3" spans="1:12" ht="15.75">
      <c r="A3" s="22" t="s">
        <v>38</v>
      </c>
      <c r="B3" s="20"/>
      <c r="C3" s="20"/>
      <c r="D3" s="20"/>
      <c r="E3" s="21">
        <f>112716-1404</f>
        <v>111312</v>
      </c>
      <c r="F3" s="68"/>
      <c r="G3" s="19"/>
      <c r="H3" s="9"/>
      <c r="I3" s="9"/>
      <c r="L3" s="77"/>
    </row>
    <row r="4" spans="1:12" ht="15.75">
      <c r="A4" s="22" t="s">
        <v>152</v>
      </c>
      <c r="B4" s="18"/>
      <c r="C4" s="18"/>
      <c r="D4" s="18"/>
      <c r="E4" s="21">
        <f>FS!C13</f>
        <v>88225.5</v>
      </c>
      <c r="F4" s="21"/>
      <c r="G4" s="19"/>
      <c r="H4" s="9"/>
      <c r="I4" s="9"/>
      <c r="L4" s="77"/>
    </row>
    <row r="5" spans="1:12" ht="15.75">
      <c r="A5" s="22" t="s">
        <v>153</v>
      </c>
      <c r="B5" s="20"/>
      <c r="C5" s="20"/>
      <c r="D5" s="20"/>
      <c r="E5" s="21">
        <f>MSA!C17</f>
        <v>419942.5</v>
      </c>
      <c r="F5" s="21"/>
      <c r="G5" s="19"/>
      <c r="H5" s="9"/>
      <c r="I5" s="9"/>
      <c r="L5" s="77"/>
    </row>
    <row r="6" spans="1:12" ht="15.75">
      <c r="A6" s="22" t="s">
        <v>47</v>
      </c>
      <c r="B6" s="20"/>
      <c r="C6" s="20"/>
      <c r="D6" s="20"/>
      <c r="E6" s="21">
        <f>GA!D10</f>
        <v>108379.25</v>
      </c>
      <c r="F6" s="21"/>
      <c r="G6" s="19"/>
      <c r="H6" s="60"/>
      <c r="I6" s="9"/>
      <c r="J6" s="9"/>
    </row>
    <row r="7" spans="1:12" s="54" customFormat="1" ht="15.75">
      <c r="A7" s="22" t="s">
        <v>145</v>
      </c>
      <c r="B7" s="18"/>
      <c r="C7" s="18"/>
      <c r="D7" s="18"/>
      <c r="E7" s="110">
        <f>TH!C7</f>
        <v>23498.989999999998</v>
      </c>
      <c r="F7" s="68"/>
      <c r="G7" s="19"/>
      <c r="H7" s="60"/>
      <c r="I7" s="9"/>
      <c r="J7" s="9"/>
      <c r="L7" s="77"/>
    </row>
    <row r="8" spans="1:12" ht="15.75">
      <c r="A8" s="22" t="s">
        <v>33</v>
      </c>
      <c r="B8" s="22"/>
      <c r="C8" s="20"/>
      <c r="D8" s="23"/>
      <c r="E8" s="21">
        <v>1210</v>
      </c>
      <c r="F8" s="21"/>
      <c r="G8" s="19"/>
      <c r="H8" s="11"/>
      <c r="I8" s="11"/>
    </row>
    <row r="9" spans="1:12" ht="15.75">
      <c r="A9" s="22" t="s">
        <v>34</v>
      </c>
      <c r="B9" s="22"/>
      <c r="C9" s="20"/>
      <c r="D9" s="23"/>
      <c r="E9" s="21">
        <v>1060</v>
      </c>
      <c r="F9" s="21"/>
      <c r="G9" s="19"/>
      <c r="H9" s="11"/>
      <c r="I9" s="11"/>
    </row>
    <row r="10" spans="1:12" ht="15.75">
      <c r="A10" s="22" t="s">
        <v>42</v>
      </c>
      <c r="B10" s="22"/>
      <c r="C10" s="20"/>
      <c r="D10" s="23"/>
      <c r="E10" s="21">
        <v>14504</v>
      </c>
      <c r="F10" s="21"/>
      <c r="G10" s="19"/>
      <c r="H10" s="11"/>
      <c r="I10" s="11"/>
    </row>
    <row r="11" spans="1:12">
      <c r="A11" s="91"/>
      <c r="B11" s="18"/>
      <c r="C11" s="18"/>
      <c r="D11" s="18"/>
      <c r="E11" s="68"/>
      <c r="F11" s="21"/>
      <c r="G11" s="19"/>
      <c r="H11" s="9"/>
      <c r="I11" s="9"/>
    </row>
    <row r="12" spans="1:12" ht="15.75">
      <c r="A12" s="105" t="s">
        <v>7</v>
      </c>
      <c r="B12" s="18"/>
      <c r="C12" s="18"/>
      <c r="D12" s="18"/>
      <c r="E12" s="68"/>
      <c r="F12" s="21"/>
      <c r="G12" s="19"/>
      <c r="H12" s="9"/>
      <c r="I12" s="9"/>
    </row>
    <row r="13" spans="1:12" ht="15.75">
      <c r="A13" s="22" t="s">
        <v>41</v>
      </c>
      <c r="B13" s="18"/>
      <c r="C13" s="18"/>
      <c r="D13" s="18"/>
      <c r="E13" s="21">
        <v>10086.24</v>
      </c>
      <c r="F13" s="68"/>
      <c r="G13" s="19"/>
      <c r="H13" s="9"/>
      <c r="I13" s="9"/>
    </row>
    <row r="14" spans="1:12" s="54" customFormat="1" ht="15.75">
      <c r="A14" s="22" t="s">
        <v>59</v>
      </c>
      <c r="B14" s="20"/>
      <c r="C14" s="20"/>
      <c r="D14" s="20"/>
      <c r="E14" s="21">
        <f>MFRs!F9</f>
        <v>5062.45</v>
      </c>
      <c r="F14" s="21"/>
      <c r="G14" s="19"/>
      <c r="H14" s="9"/>
      <c r="I14" s="9"/>
      <c r="J14" s="12"/>
    </row>
    <row r="15" spans="1:12" s="54" customFormat="1" ht="15.75">
      <c r="A15" s="22" t="s">
        <v>32</v>
      </c>
      <c r="B15" s="20"/>
      <c r="C15" s="20"/>
      <c r="D15" s="20"/>
      <c r="E15" s="21">
        <f>Notices!F22</f>
        <v>71735.03</v>
      </c>
      <c r="F15" s="21"/>
      <c r="G15" s="19"/>
      <c r="H15" s="9"/>
      <c r="I15" s="9"/>
      <c r="J15" s="12"/>
    </row>
    <row r="16" spans="1:12" ht="15.75">
      <c r="A16" s="22" t="s">
        <v>36</v>
      </c>
      <c r="B16" s="20"/>
      <c r="C16" s="20"/>
      <c r="D16" s="23"/>
      <c r="E16" s="21">
        <v>9000</v>
      </c>
      <c r="F16" s="21"/>
      <c r="G16" s="19"/>
      <c r="H16" s="9"/>
      <c r="I16" s="9"/>
    </row>
    <row r="17" spans="1:17" ht="15.75">
      <c r="A17" s="22" t="s">
        <v>58</v>
      </c>
      <c r="B17" s="20"/>
      <c r="C17" s="20"/>
      <c r="D17" s="23"/>
      <c r="E17" s="21">
        <f>Travel!F12</f>
        <v>1067.53</v>
      </c>
      <c r="F17" s="21"/>
      <c r="G17" s="19"/>
      <c r="H17" s="9"/>
      <c r="I17" s="9"/>
    </row>
    <row r="18" spans="1:17">
      <c r="A18" s="91"/>
      <c r="B18" s="18"/>
      <c r="C18" s="18"/>
      <c r="D18" s="18"/>
      <c r="E18" s="68"/>
      <c r="F18" s="21"/>
      <c r="G18" s="19"/>
      <c r="H18" s="9"/>
      <c r="I18" s="9"/>
    </row>
    <row r="19" spans="1:17">
      <c r="A19" s="91"/>
      <c r="B19" s="109" t="s">
        <v>44</v>
      </c>
      <c r="C19" s="109"/>
      <c r="D19" s="109"/>
      <c r="E19" s="24">
        <f>SUM(E3:E17)</f>
        <v>865083.49</v>
      </c>
      <c r="F19" s="24"/>
      <c r="G19" s="19"/>
      <c r="H19" s="9"/>
      <c r="I19" s="9"/>
    </row>
    <row r="20" spans="1:17">
      <c r="A20" s="91"/>
      <c r="B20" s="18"/>
      <c r="C20" s="18"/>
      <c r="D20" s="18"/>
      <c r="E20" s="68"/>
      <c r="F20" s="21"/>
      <c r="G20" s="19"/>
      <c r="H20" s="9"/>
      <c r="I20" s="9"/>
    </row>
    <row r="21" spans="1:17" ht="18.75">
      <c r="A21" s="102" t="s">
        <v>40</v>
      </c>
      <c r="B21" s="104"/>
      <c r="C21" s="103"/>
      <c r="D21" s="103"/>
      <c r="E21" s="103"/>
      <c r="F21" s="61"/>
      <c r="G21" s="19"/>
      <c r="H21" s="9"/>
      <c r="I21" s="10"/>
    </row>
    <row r="22" spans="1:17" s="54" customFormat="1" ht="63.75">
      <c r="A22" s="113" t="s">
        <v>180</v>
      </c>
      <c r="B22" s="111"/>
      <c r="C22" s="112"/>
      <c r="D22" s="112"/>
      <c r="E22" s="112"/>
      <c r="F22" s="61"/>
      <c r="G22" s="19"/>
      <c r="H22" s="9"/>
      <c r="I22" s="10"/>
      <c r="J22" s="12"/>
    </row>
    <row r="23" spans="1:17" s="54" customFormat="1" ht="18.75">
      <c r="A23" s="22"/>
      <c r="B23" s="111"/>
      <c r="C23" s="112"/>
      <c r="D23" s="112"/>
      <c r="E23" s="112"/>
      <c r="F23" s="61"/>
      <c r="G23" s="19"/>
      <c r="H23" s="9"/>
      <c r="I23" s="10"/>
      <c r="J23" s="12"/>
    </row>
    <row r="24" spans="1:17" ht="15.75">
      <c r="A24" s="105" t="s">
        <v>0</v>
      </c>
      <c r="B24" s="22"/>
      <c r="C24" s="106" t="s">
        <v>35</v>
      </c>
      <c r="D24" s="107" t="s">
        <v>25</v>
      </c>
      <c r="E24" s="108" t="s">
        <v>24</v>
      </c>
      <c r="F24" s="16"/>
      <c r="G24" s="19"/>
      <c r="H24" s="9"/>
      <c r="I24" s="11"/>
    </row>
    <row r="25" spans="1:17" ht="15.75">
      <c r="A25" s="22" t="s">
        <v>179</v>
      </c>
      <c r="B25" s="22"/>
      <c r="C25" s="21">
        <v>360</v>
      </c>
      <c r="D25" s="93">
        <v>283.5</v>
      </c>
      <c r="E25" s="21">
        <f>+D25*C25</f>
        <v>102060</v>
      </c>
      <c r="F25" s="21"/>
      <c r="G25" s="19"/>
      <c r="H25" s="11"/>
      <c r="I25" s="11"/>
    </row>
    <row r="26" spans="1:17" ht="15.75">
      <c r="A26" s="17"/>
      <c r="B26" s="17"/>
      <c r="C26" s="68"/>
      <c r="D26" s="92"/>
      <c r="E26" s="68"/>
      <c r="F26" s="21"/>
      <c r="G26" s="19"/>
      <c r="H26" s="11"/>
      <c r="I26" s="11"/>
    </row>
    <row r="27" spans="1:17" ht="15.75">
      <c r="A27" s="105" t="s">
        <v>1</v>
      </c>
      <c r="B27" s="17"/>
      <c r="C27" s="68"/>
      <c r="D27" s="92"/>
      <c r="E27" s="68"/>
      <c r="F27" s="2"/>
      <c r="G27" s="19"/>
      <c r="H27" s="11"/>
      <c r="I27" s="11"/>
    </row>
    <row r="28" spans="1:17" ht="15.75">
      <c r="A28" s="22" t="s">
        <v>4</v>
      </c>
      <c r="B28" s="22"/>
      <c r="C28" s="21">
        <v>200</v>
      </c>
      <c r="D28" s="93">
        <v>186</v>
      </c>
      <c r="E28" s="21">
        <f t="shared" ref="E28:E32" si="0">+D28*C28</f>
        <v>37200</v>
      </c>
      <c r="F28" s="21"/>
      <c r="G28" s="19"/>
      <c r="H28" s="11"/>
      <c r="I28" s="11"/>
    </row>
    <row r="29" spans="1:17" ht="15.75">
      <c r="A29" s="22" t="s">
        <v>5</v>
      </c>
      <c r="B29" s="22"/>
      <c r="C29" s="21">
        <v>150</v>
      </c>
      <c r="D29" s="93">
        <v>84</v>
      </c>
      <c r="E29" s="21">
        <f t="shared" si="0"/>
        <v>12600</v>
      </c>
      <c r="F29" s="21"/>
      <c r="G29" s="19"/>
      <c r="H29" s="11"/>
      <c r="I29" s="11"/>
    </row>
    <row r="30" spans="1:17" ht="15.75">
      <c r="A30" s="22" t="s">
        <v>6</v>
      </c>
      <c r="B30" s="22"/>
      <c r="C30" s="21">
        <v>150</v>
      </c>
      <c r="D30" s="93">
        <v>160</v>
      </c>
      <c r="E30" s="21">
        <f t="shared" si="0"/>
        <v>24000</v>
      </c>
      <c r="F30" s="21"/>
      <c r="G30" s="19"/>
      <c r="H30" s="11"/>
      <c r="I30" s="11"/>
    </row>
    <row r="31" spans="1:17" ht="15.75">
      <c r="A31" s="22" t="s">
        <v>43</v>
      </c>
      <c r="B31" s="22"/>
      <c r="C31" s="21">
        <v>245</v>
      </c>
      <c r="D31" s="101">
        <v>34</v>
      </c>
      <c r="E31" s="21">
        <f t="shared" si="0"/>
        <v>8330</v>
      </c>
      <c r="F31" s="21"/>
      <c r="G31" s="19"/>
      <c r="H31" s="11"/>
      <c r="I31" s="11"/>
      <c r="Q31" s="77" t="s">
        <v>155</v>
      </c>
    </row>
    <row r="32" spans="1:17" s="54" customFormat="1" ht="15.75">
      <c r="A32" s="22" t="s">
        <v>144</v>
      </c>
      <c r="B32" s="22"/>
      <c r="C32" s="21">
        <v>275</v>
      </c>
      <c r="D32" s="101">
        <v>45</v>
      </c>
      <c r="E32" s="21">
        <f>+D32*C32</f>
        <v>12375</v>
      </c>
      <c r="F32" s="68"/>
      <c r="G32" s="19"/>
      <c r="H32" s="78"/>
      <c r="I32" s="11"/>
      <c r="J32" s="12"/>
    </row>
    <row r="33" spans="1:14" ht="15.75">
      <c r="A33" s="17"/>
      <c r="B33" s="17"/>
      <c r="C33" s="68"/>
      <c r="D33" s="19"/>
      <c r="E33" s="68"/>
      <c r="F33" s="2"/>
      <c r="G33" s="19"/>
      <c r="H33" s="11"/>
      <c r="I33" s="11"/>
    </row>
    <row r="34" spans="1:14" ht="15.75">
      <c r="A34" s="105" t="s">
        <v>2</v>
      </c>
      <c r="B34" s="22"/>
      <c r="C34" s="20"/>
      <c r="D34" s="23"/>
      <c r="E34" s="21"/>
      <c r="F34" s="2"/>
      <c r="G34" s="19"/>
      <c r="H34" s="11"/>
      <c r="I34" s="11"/>
    </row>
    <row r="35" spans="1:14" ht="15.75">
      <c r="A35" s="22" t="s">
        <v>57</v>
      </c>
      <c r="B35" s="22"/>
      <c r="C35" s="20"/>
      <c r="D35" s="23"/>
      <c r="E35" s="21">
        <v>13500</v>
      </c>
      <c r="F35" s="21"/>
      <c r="G35" s="19"/>
      <c r="H35" s="11"/>
      <c r="I35" s="11"/>
    </row>
    <row r="36" spans="1:14" ht="15.75">
      <c r="A36" s="22" t="s">
        <v>156</v>
      </c>
      <c r="B36" s="22"/>
      <c r="C36" s="20"/>
      <c r="D36" s="23"/>
      <c r="E36" s="21">
        <f>(39606*0.5)*2</f>
        <v>39606</v>
      </c>
      <c r="H36" s="11"/>
      <c r="I36" s="11"/>
      <c r="N36" s="77"/>
    </row>
    <row r="37" spans="1:14" ht="15.75">
      <c r="A37" s="17"/>
      <c r="B37" s="17"/>
      <c r="C37" s="18"/>
      <c r="D37" s="19"/>
      <c r="E37" s="68"/>
      <c r="F37" s="80"/>
      <c r="H37" s="11"/>
      <c r="I37" s="11"/>
    </row>
    <row r="38" spans="1:14" ht="15.75">
      <c r="A38" s="105" t="s">
        <v>7</v>
      </c>
      <c r="B38" s="22"/>
      <c r="C38" s="20"/>
      <c r="D38" s="23"/>
      <c r="E38" s="21"/>
      <c r="F38" s="2"/>
      <c r="H38" s="11"/>
      <c r="I38" s="11"/>
    </row>
    <row r="39" spans="1:14" ht="15.75">
      <c r="A39" s="22" t="s">
        <v>41</v>
      </c>
      <c r="B39" s="20"/>
      <c r="C39" s="20"/>
      <c r="D39" s="20"/>
      <c r="E39" s="21">
        <v>550</v>
      </c>
      <c r="F39" s="21"/>
      <c r="H39" s="11"/>
      <c r="I39" s="11"/>
    </row>
    <row r="40" spans="1:14">
      <c r="A40" s="18"/>
      <c r="B40" s="18"/>
      <c r="C40" s="18"/>
      <c r="D40" s="19"/>
      <c r="E40" s="68"/>
      <c r="F40" s="21"/>
      <c r="H40" s="11"/>
      <c r="I40" s="11"/>
    </row>
    <row r="41" spans="1:14" ht="15.75">
      <c r="A41" s="105" t="s">
        <v>31</v>
      </c>
      <c r="B41" s="20"/>
      <c r="C41" s="20"/>
      <c r="D41" s="23"/>
      <c r="E41" s="21"/>
      <c r="F41" s="2"/>
      <c r="H41" s="11"/>
      <c r="I41" s="11"/>
    </row>
    <row r="42" spans="1:14" ht="15.75">
      <c r="A42" s="22" t="s">
        <v>27</v>
      </c>
      <c r="B42" s="20"/>
      <c r="C42" s="20"/>
      <c r="D42" s="23"/>
      <c r="E42" s="21">
        <v>1759.63</v>
      </c>
      <c r="F42" s="21"/>
      <c r="H42" s="11"/>
      <c r="I42" s="11"/>
    </row>
    <row r="43" spans="1:14" ht="15.75">
      <c r="A43" s="22" t="s">
        <v>28</v>
      </c>
      <c r="B43" s="20"/>
      <c r="C43" s="20"/>
      <c r="D43" s="23"/>
      <c r="E43" s="21">
        <v>1650</v>
      </c>
      <c r="F43" s="21"/>
      <c r="H43" s="11"/>
      <c r="I43" s="11"/>
    </row>
    <row r="44" spans="1:14" ht="15.75">
      <c r="A44" s="22" t="s">
        <v>29</v>
      </c>
      <c r="B44" s="20"/>
      <c r="C44" s="20"/>
      <c r="D44" s="23"/>
      <c r="E44" s="21">
        <v>3000</v>
      </c>
      <c r="F44" s="21"/>
      <c r="H44" s="11"/>
      <c r="I44" s="11"/>
    </row>
    <row r="45" spans="1:14" ht="15.75">
      <c r="A45" s="22" t="s">
        <v>30</v>
      </c>
      <c r="B45" s="20"/>
      <c r="C45" s="20"/>
      <c r="D45" s="23"/>
      <c r="E45" s="21">
        <v>600</v>
      </c>
      <c r="F45" s="21"/>
      <c r="H45" s="11"/>
      <c r="I45" s="11"/>
    </row>
    <row r="46" spans="1:14">
      <c r="D46" s="12"/>
      <c r="E46" s="2"/>
      <c r="F46" s="2"/>
      <c r="H46" s="11"/>
      <c r="I46" s="11"/>
    </row>
    <row r="47" spans="1:14">
      <c r="D47" s="12"/>
      <c r="E47" s="2"/>
      <c r="F47" s="2"/>
      <c r="H47" s="11"/>
      <c r="I47" s="11"/>
    </row>
    <row r="48" spans="1:14">
      <c r="B48" s="94" t="s">
        <v>46</v>
      </c>
      <c r="C48" s="94"/>
      <c r="D48" s="94"/>
      <c r="E48" s="25">
        <f>SUM(E25:E45)</f>
        <v>257230.63</v>
      </c>
      <c r="F48" s="25"/>
      <c r="H48" s="11"/>
      <c r="I48" s="11"/>
    </row>
    <row r="49" spans="1:11">
      <c r="D49" s="12"/>
      <c r="E49" s="2"/>
      <c r="F49" s="2"/>
      <c r="H49" s="11"/>
      <c r="I49" s="11"/>
    </row>
    <row r="50" spans="1:11">
      <c r="E50" s="1"/>
      <c r="F50" s="1"/>
      <c r="H50" s="11"/>
      <c r="I50" s="11"/>
    </row>
    <row r="51" spans="1:11" ht="17.25">
      <c r="B51" s="94" t="s">
        <v>45</v>
      </c>
      <c r="C51" s="94"/>
      <c r="D51" s="94"/>
      <c r="E51" s="26">
        <f>E48+E19</f>
        <v>1122314.1200000001</v>
      </c>
      <c r="F51" s="26"/>
      <c r="H51" s="11"/>
      <c r="I51" s="11"/>
    </row>
    <row r="53" spans="1:11" ht="15.75">
      <c r="A53" s="22" t="s">
        <v>37</v>
      </c>
      <c r="B53" s="22"/>
      <c r="C53" s="22"/>
      <c r="D53" s="22"/>
      <c r="E53" s="22"/>
      <c r="F53" s="22"/>
    </row>
    <row r="55" spans="1:11">
      <c r="B55" s="95" t="s">
        <v>21</v>
      </c>
      <c r="C55" s="95"/>
      <c r="D55" s="95"/>
      <c r="E55" s="95" t="s">
        <v>20</v>
      </c>
      <c r="F55" s="95"/>
      <c r="G55" s="95"/>
      <c r="H55" s="95"/>
      <c r="I55" s="69" t="s">
        <v>26</v>
      </c>
      <c r="J55" s="70"/>
    </row>
    <row r="56" spans="1:11">
      <c r="A56" t="s">
        <v>8</v>
      </c>
      <c r="B56" s="6" t="s">
        <v>22</v>
      </c>
      <c r="C56" s="6" t="s">
        <v>23</v>
      </c>
      <c r="D56" s="6" t="s">
        <v>24</v>
      </c>
      <c r="E56" s="6" t="s">
        <v>22</v>
      </c>
      <c r="F56" s="6"/>
      <c r="G56" s="71" t="s">
        <v>23</v>
      </c>
      <c r="H56" s="71" t="s">
        <v>24</v>
      </c>
      <c r="I56" s="72"/>
    </row>
    <row r="57" spans="1:11">
      <c r="A57" s="13" t="s">
        <v>9</v>
      </c>
      <c r="B57" s="3">
        <v>0</v>
      </c>
      <c r="C57" s="3">
        <v>2095.1999999999998</v>
      </c>
      <c r="D57" s="3">
        <v>2095.1999999999998</v>
      </c>
      <c r="E57" s="7">
        <f t="shared" ref="E57:E64" si="1">ROUND(+B57/$D57,6)</f>
        <v>0</v>
      </c>
      <c r="F57" s="7"/>
      <c r="G57" s="73">
        <f t="shared" ref="G57:G68" si="2">ROUND(+C57/$D57,6)</f>
        <v>1</v>
      </c>
      <c r="H57" s="74">
        <f t="shared" ref="H57:H68" si="3">ROUND(+D57/$D$69,6)</f>
        <v>2.9842E-2</v>
      </c>
      <c r="I57" s="96">
        <f>ROUND(+H57*$E$51,0)</f>
        <v>33492</v>
      </c>
      <c r="J57" s="96"/>
      <c r="K57" s="8"/>
    </row>
    <row r="58" spans="1:11">
      <c r="A58" s="14" t="s">
        <v>10</v>
      </c>
      <c r="B58" s="3">
        <v>141.1</v>
      </c>
      <c r="C58" s="3">
        <v>143.1</v>
      </c>
      <c r="D58" s="3">
        <v>284.2</v>
      </c>
      <c r="E58" s="7">
        <f t="shared" si="1"/>
        <v>0.49648100000000001</v>
      </c>
      <c r="F58" s="7"/>
      <c r="G58" s="73">
        <f t="shared" si="2"/>
        <v>0.50351900000000005</v>
      </c>
      <c r="H58" s="74">
        <f t="shared" si="3"/>
        <v>4.0480000000000004E-3</v>
      </c>
      <c r="I58" s="96">
        <f t="shared" ref="I58:I68" si="4">ROUND(+H58*$E$51,0)</f>
        <v>4543</v>
      </c>
      <c r="J58" s="96"/>
      <c r="K58" s="8"/>
    </row>
    <row r="59" spans="1:11">
      <c r="A59" s="14" t="s">
        <v>11</v>
      </c>
      <c r="B59" s="3">
        <v>0</v>
      </c>
      <c r="C59" s="3">
        <v>1695.5</v>
      </c>
      <c r="D59" s="3">
        <v>1695.5</v>
      </c>
      <c r="E59" s="7">
        <f t="shared" si="1"/>
        <v>0</v>
      </c>
      <c r="F59" s="7"/>
      <c r="G59" s="73">
        <f t="shared" si="2"/>
        <v>1</v>
      </c>
      <c r="H59" s="74">
        <f t="shared" si="3"/>
        <v>2.4149E-2</v>
      </c>
      <c r="I59" s="96">
        <f t="shared" si="4"/>
        <v>27103</v>
      </c>
      <c r="J59" s="96"/>
      <c r="K59" s="8"/>
    </row>
    <row r="60" spans="1:11">
      <c r="A60" s="14" t="s">
        <v>12</v>
      </c>
      <c r="B60" s="3">
        <v>1266.3</v>
      </c>
      <c r="C60" s="3">
        <v>1204.5</v>
      </c>
      <c r="D60" s="3">
        <v>2470.8000000000002</v>
      </c>
      <c r="E60" s="7">
        <f t="shared" si="1"/>
        <v>0.51250600000000002</v>
      </c>
      <c r="F60" s="7"/>
      <c r="G60" s="73">
        <f t="shared" si="2"/>
        <v>0.48749399999999998</v>
      </c>
      <c r="H60" s="74">
        <f t="shared" si="3"/>
        <v>3.5192000000000001E-2</v>
      </c>
      <c r="I60" s="96">
        <f t="shared" si="4"/>
        <v>39496</v>
      </c>
      <c r="J60" s="96"/>
      <c r="K60" s="8"/>
    </row>
    <row r="61" spans="1:11">
      <c r="A61" s="14" t="s">
        <v>13</v>
      </c>
      <c r="B61" s="3">
        <v>0</v>
      </c>
      <c r="C61" s="3">
        <v>2527.6</v>
      </c>
      <c r="D61" s="3">
        <v>2527.6</v>
      </c>
      <c r="E61" s="7">
        <f t="shared" si="1"/>
        <v>0</v>
      </c>
      <c r="F61" s="7"/>
      <c r="G61" s="73">
        <f t="shared" si="2"/>
        <v>1</v>
      </c>
      <c r="H61" s="74">
        <f t="shared" si="3"/>
        <v>3.6000999999999998E-2</v>
      </c>
      <c r="I61" s="96">
        <f t="shared" si="4"/>
        <v>40404</v>
      </c>
      <c r="J61" s="96"/>
      <c r="K61" s="8"/>
    </row>
    <row r="62" spans="1:11">
      <c r="A62" s="14" t="s">
        <v>14</v>
      </c>
      <c r="B62" s="3">
        <v>0</v>
      </c>
      <c r="C62" s="3">
        <v>5622.2</v>
      </c>
      <c r="D62" s="3">
        <v>5622.2</v>
      </c>
      <c r="E62" s="7">
        <f t="shared" si="1"/>
        <v>0</v>
      </c>
      <c r="F62" s="7"/>
      <c r="G62" s="73">
        <f t="shared" si="2"/>
        <v>1</v>
      </c>
      <c r="H62" s="74">
        <f t="shared" si="3"/>
        <v>8.0077999999999996E-2</v>
      </c>
      <c r="I62" s="96">
        <f t="shared" si="4"/>
        <v>89873</v>
      </c>
      <c r="J62" s="96"/>
      <c r="K62" s="8"/>
    </row>
    <row r="63" spans="1:11">
      <c r="A63" s="14" t="s">
        <v>15</v>
      </c>
      <c r="B63" s="3">
        <v>11739.9</v>
      </c>
      <c r="C63" s="3">
        <v>3630.8</v>
      </c>
      <c r="D63" s="3">
        <v>15370.7</v>
      </c>
      <c r="E63" s="7">
        <f t="shared" si="1"/>
        <v>0.76378400000000002</v>
      </c>
      <c r="F63" s="7"/>
      <c r="G63" s="73">
        <f t="shared" si="2"/>
        <v>0.23621600000000001</v>
      </c>
      <c r="H63" s="74">
        <f t="shared" si="3"/>
        <v>0.21892900000000001</v>
      </c>
      <c r="I63" s="96">
        <f t="shared" si="4"/>
        <v>245707</v>
      </c>
      <c r="J63" s="96"/>
      <c r="K63" s="8"/>
    </row>
    <row r="64" spans="1:11">
      <c r="A64" s="14" t="s">
        <v>3</v>
      </c>
      <c r="B64" s="3">
        <v>6870.4000000000005</v>
      </c>
      <c r="C64" s="3">
        <v>2796.1</v>
      </c>
      <c r="D64" s="3">
        <v>9666.5</v>
      </c>
      <c r="E64" s="7">
        <f t="shared" si="1"/>
        <v>0.71074300000000001</v>
      </c>
      <c r="F64" s="7"/>
      <c r="G64" s="73">
        <f t="shared" si="2"/>
        <v>0.28925699999999999</v>
      </c>
      <c r="H64" s="74">
        <f t="shared" si="3"/>
        <v>0.137682</v>
      </c>
      <c r="I64" s="96">
        <f t="shared" si="4"/>
        <v>154522</v>
      </c>
      <c r="J64" s="96"/>
      <c r="K64" s="8"/>
    </row>
    <row r="65" spans="1:11">
      <c r="A65" s="14" t="s">
        <v>16</v>
      </c>
      <c r="B65" s="3">
        <v>13853.900000000001</v>
      </c>
      <c r="C65" s="3">
        <v>11145.7</v>
      </c>
      <c r="D65" s="3">
        <v>24999.600000000002</v>
      </c>
      <c r="E65" s="7">
        <f t="shared" ref="E65:E68" si="5">ROUND(+B65/$D65,6)</f>
        <v>0.55416500000000002</v>
      </c>
      <c r="F65" s="7"/>
      <c r="G65" s="73">
        <f t="shared" si="2"/>
        <v>0.44583499999999998</v>
      </c>
      <c r="H65" s="74">
        <f t="shared" si="3"/>
        <v>0.356076</v>
      </c>
      <c r="I65" s="96">
        <f t="shared" si="4"/>
        <v>399629</v>
      </c>
      <c r="J65" s="96"/>
      <c r="K65" s="8"/>
    </row>
    <row r="66" spans="1:11">
      <c r="A66" s="14" t="s">
        <v>17</v>
      </c>
      <c r="B66" s="3"/>
      <c r="C66" s="3">
        <f>1226+3</f>
        <v>1229</v>
      </c>
      <c r="D66" s="3">
        <v>1229</v>
      </c>
      <c r="E66" s="7">
        <f t="shared" si="5"/>
        <v>0</v>
      </c>
      <c r="F66" s="7"/>
      <c r="G66" s="73">
        <f t="shared" si="2"/>
        <v>1</v>
      </c>
      <c r="H66" s="74">
        <f t="shared" si="3"/>
        <v>1.7505E-2</v>
      </c>
      <c r="I66" s="96">
        <f t="shared" si="4"/>
        <v>19646</v>
      </c>
      <c r="J66" s="96"/>
      <c r="K66" s="8"/>
    </row>
    <row r="67" spans="1:11">
      <c r="A67" s="14" t="s">
        <v>18</v>
      </c>
      <c r="B67" s="3">
        <v>762.7</v>
      </c>
      <c r="C67" s="3">
        <v>756.7</v>
      </c>
      <c r="D67" s="3">
        <v>1519.4</v>
      </c>
      <c r="E67" s="7">
        <f t="shared" si="5"/>
        <v>0.50197400000000003</v>
      </c>
      <c r="F67" s="7"/>
      <c r="G67" s="73">
        <f t="shared" si="2"/>
        <v>0.49802600000000002</v>
      </c>
      <c r="H67" s="74">
        <f t="shared" si="3"/>
        <v>2.1641000000000001E-2</v>
      </c>
      <c r="I67" s="96">
        <f t="shared" si="4"/>
        <v>24288</v>
      </c>
      <c r="J67" s="96"/>
      <c r="K67" s="8"/>
    </row>
    <row r="68" spans="1:11">
      <c r="A68" s="14" t="s">
        <v>19</v>
      </c>
      <c r="B68" s="3">
        <v>1488</v>
      </c>
      <c r="C68" s="3">
        <v>1240</v>
      </c>
      <c r="D68" s="3">
        <v>2728</v>
      </c>
      <c r="E68" s="7">
        <f t="shared" si="5"/>
        <v>0.54545500000000002</v>
      </c>
      <c r="F68" s="7"/>
      <c r="G68" s="73">
        <f t="shared" si="2"/>
        <v>0.45454499999999998</v>
      </c>
      <c r="H68" s="74">
        <f t="shared" si="3"/>
        <v>3.8856000000000002E-2</v>
      </c>
      <c r="I68" s="96">
        <f t="shared" si="4"/>
        <v>43609</v>
      </c>
      <c r="J68" s="96"/>
      <c r="K68" s="8"/>
    </row>
    <row r="69" spans="1:11">
      <c r="A69" s="4"/>
      <c r="B69" s="5">
        <f>SUM(B57:B68)</f>
        <v>36122.300000000003</v>
      </c>
      <c r="C69" s="5">
        <f>SUM(C57:C68)</f>
        <v>34086.399999999994</v>
      </c>
      <c r="D69" s="5">
        <f>SUM(D57:D68)</f>
        <v>70208.7</v>
      </c>
      <c r="E69" s="7"/>
      <c r="F69" s="7"/>
      <c r="G69" s="73"/>
      <c r="H69" s="74">
        <f>SUM(H57:H68)</f>
        <v>0.99999899999999997</v>
      </c>
      <c r="I69" s="97">
        <f>SUM(I57:I68)</f>
        <v>1122312</v>
      </c>
      <c r="J69" s="98"/>
    </row>
  </sheetData>
  <mergeCells count="20">
    <mergeCell ref="I66:J66"/>
    <mergeCell ref="I67:J67"/>
    <mergeCell ref="I68:J68"/>
    <mergeCell ref="I69:J69"/>
    <mergeCell ref="I62:J62"/>
    <mergeCell ref="I63:J63"/>
    <mergeCell ref="I64:J64"/>
    <mergeCell ref="I65:J65"/>
    <mergeCell ref="I57:J57"/>
    <mergeCell ref="I58:J58"/>
    <mergeCell ref="I59:J59"/>
    <mergeCell ref="I60:J60"/>
    <mergeCell ref="I61:J61"/>
    <mergeCell ref="A1:E1"/>
    <mergeCell ref="B19:D19"/>
    <mergeCell ref="B51:D51"/>
    <mergeCell ref="B48:D48"/>
    <mergeCell ref="B55:D55"/>
    <mergeCell ref="E55:H55"/>
    <mergeCell ref="A21:E21"/>
  </mergeCells>
  <pageMargins left="0.7" right="0.7" top="0.75" bottom="0.75" header="0.3" footer="0.3"/>
  <pageSetup scale="4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"/>
  <sheetViews>
    <sheetView zoomScaleNormal="100" workbookViewId="0">
      <selection activeCell="F19" sqref="F19"/>
    </sheetView>
  </sheetViews>
  <sheetFormatPr defaultRowHeight="15"/>
  <cols>
    <col min="1" max="1" width="8.42578125" bestFit="1" customWidth="1"/>
    <col min="2" max="2" width="15.140625" bestFit="1" customWidth="1"/>
    <col min="3" max="3" width="17.28515625" bestFit="1" customWidth="1"/>
    <col min="4" max="4" width="12" bestFit="1" customWidth="1"/>
    <col min="5" max="5" width="17.5703125" bestFit="1" customWidth="1"/>
    <col min="6" max="6" width="17.28515625" bestFit="1" customWidth="1"/>
    <col min="7" max="7" width="66.140625" bestFit="1" customWidth="1"/>
    <col min="10" max="10" width="11.28515625" bestFit="1" customWidth="1"/>
    <col min="11" max="11" width="7.42578125" bestFit="1" customWidth="1"/>
    <col min="22" max="22" width="14.5703125" bestFit="1" customWidth="1"/>
    <col min="23" max="23" width="13.5703125" bestFit="1" customWidth="1"/>
    <col min="24" max="24" width="10.85546875" bestFit="1" customWidth="1"/>
    <col min="34" max="34" width="16" bestFit="1" customWidth="1"/>
    <col min="36" max="36" width="15.7109375" bestFit="1" customWidth="1"/>
    <col min="37" max="37" width="17.42578125" bestFit="1" customWidth="1"/>
    <col min="40" max="40" width="29.85546875" bestFit="1" customWidth="1"/>
  </cols>
  <sheetData>
    <row r="1" spans="1:45" s="54" customFormat="1" ht="15" customHeight="1">
      <c r="A1" s="66" t="s">
        <v>85</v>
      </c>
      <c r="B1" s="66" t="s">
        <v>86</v>
      </c>
      <c r="C1" s="66" t="s">
        <v>87</v>
      </c>
      <c r="D1" s="66" t="s">
        <v>88</v>
      </c>
      <c r="E1" s="66" t="s">
        <v>89</v>
      </c>
      <c r="F1" s="67" t="s">
        <v>90</v>
      </c>
      <c r="G1" s="66" t="s">
        <v>91</v>
      </c>
      <c r="H1" s="66" t="s">
        <v>92</v>
      </c>
      <c r="I1" s="66" t="s">
        <v>93</v>
      </c>
      <c r="J1" s="67" t="s">
        <v>94</v>
      </c>
      <c r="K1" s="66" t="s">
        <v>95</v>
      </c>
      <c r="L1" s="66" t="s">
        <v>96</v>
      </c>
      <c r="M1" s="66" t="s">
        <v>97</v>
      </c>
      <c r="N1" s="66" t="s">
        <v>98</v>
      </c>
      <c r="O1" s="66" t="s">
        <v>99</v>
      </c>
      <c r="P1" s="66" t="s">
        <v>100</v>
      </c>
      <c r="Q1" s="66" t="s">
        <v>101</v>
      </c>
      <c r="R1" s="66" t="s">
        <v>102</v>
      </c>
      <c r="S1" s="66" t="s">
        <v>103</v>
      </c>
      <c r="T1" s="66" t="s">
        <v>104</v>
      </c>
      <c r="U1" s="66" t="s">
        <v>105</v>
      </c>
      <c r="V1" s="66" t="s">
        <v>106</v>
      </c>
      <c r="W1" s="66" t="s">
        <v>107</v>
      </c>
      <c r="X1" s="66" t="s">
        <v>108</v>
      </c>
      <c r="Y1" s="66" t="s">
        <v>109</v>
      </c>
      <c r="Z1" s="66" t="s">
        <v>110</v>
      </c>
      <c r="AA1" s="66" t="s">
        <v>111</v>
      </c>
      <c r="AB1" s="66" t="s">
        <v>112</v>
      </c>
      <c r="AC1" s="66" t="s">
        <v>113</v>
      </c>
      <c r="AD1" s="66" t="s">
        <v>114</v>
      </c>
      <c r="AE1" s="66" t="s">
        <v>115</v>
      </c>
      <c r="AF1" s="66" t="s">
        <v>116</v>
      </c>
      <c r="AG1" s="66" t="s">
        <v>117</v>
      </c>
      <c r="AH1" s="66" t="s">
        <v>118</v>
      </c>
      <c r="AI1" s="66" t="s">
        <v>119</v>
      </c>
      <c r="AJ1" s="66" t="s">
        <v>120</v>
      </c>
      <c r="AK1" s="66" t="s">
        <v>121</v>
      </c>
      <c r="AL1" s="66" t="s">
        <v>122</v>
      </c>
      <c r="AM1" s="66" t="s">
        <v>123</v>
      </c>
      <c r="AN1" s="66" t="s">
        <v>124</v>
      </c>
      <c r="AO1" s="66" t="s">
        <v>125</v>
      </c>
      <c r="AP1" s="66" t="s">
        <v>126</v>
      </c>
      <c r="AQ1" s="66" t="s">
        <v>127</v>
      </c>
      <c r="AR1" s="66" t="s">
        <v>128</v>
      </c>
      <c r="AS1" s="66" t="s">
        <v>129</v>
      </c>
    </row>
    <row r="2" spans="1:45" s="54" customFormat="1" ht="15" customHeight="1">
      <c r="A2" s="62" t="s">
        <v>60</v>
      </c>
      <c r="B2" s="54">
        <v>838506</v>
      </c>
      <c r="C2" s="54">
        <v>259049</v>
      </c>
      <c r="D2" s="63">
        <v>42774</v>
      </c>
      <c r="E2" s="62" t="s">
        <v>81</v>
      </c>
      <c r="F2" s="64">
        <v>164.27</v>
      </c>
      <c r="G2" s="99" t="s">
        <v>169</v>
      </c>
      <c r="H2" s="62"/>
      <c r="I2" s="62" t="s">
        <v>62</v>
      </c>
      <c r="J2" s="64">
        <v>164.27</v>
      </c>
      <c r="K2" s="62" t="s">
        <v>82</v>
      </c>
      <c r="L2" s="62" t="s">
        <v>64</v>
      </c>
      <c r="M2" s="62"/>
      <c r="P2" s="62" t="s">
        <v>62</v>
      </c>
      <c r="Q2" s="62"/>
      <c r="R2" s="62" t="s">
        <v>62</v>
      </c>
      <c r="S2" s="62" t="s">
        <v>65</v>
      </c>
      <c r="T2" s="54">
        <v>0</v>
      </c>
      <c r="U2" s="62" t="s">
        <v>66</v>
      </c>
      <c r="V2" s="62" t="s">
        <v>67</v>
      </c>
      <c r="W2" s="62" t="s">
        <v>68</v>
      </c>
      <c r="X2" s="63">
        <v>42774</v>
      </c>
      <c r="Y2" s="62" t="s">
        <v>62</v>
      </c>
      <c r="Z2" s="54">
        <v>1</v>
      </c>
      <c r="AA2" s="62" t="s">
        <v>62</v>
      </c>
      <c r="AB2" s="62"/>
      <c r="AC2" s="62" t="s">
        <v>62</v>
      </c>
      <c r="AD2" s="62" t="s">
        <v>62</v>
      </c>
      <c r="AE2" s="62" t="s">
        <v>62</v>
      </c>
      <c r="AF2" s="54">
        <v>0</v>
      </c>
      <c r="AG2" s="62" t="s">
        <v>62</v>
      </c>
      <c r="AH2" s="54">
        <v>1001132</v>
      </c>
      <c r="AI2" s="63"/>
      <c r="AJ2" s="62" t="s">
        <v>131</v>
      </c>
      <c r="AK2" s="63">
        <v>42769</v>
      </c>
      <c r="AL2" s="62" t="s">
        <v>84</v>
      </c>
      <c r="AM2" s="62" t="s">
        <v>75</v>
      </c>
      <c r="AN2" s="62" t="s">
        <v>72</v>
      </c>
      <c r="AO2" s="62" t="s">
        <v>62</v>
      </c>
      <c r="AP2" s="54">
        <v>0</v>
      </c>
      <c r="AQ2" s="63"/>
      <c r="AR2" s="62" t="s">
        <v>62</v>
      </c>
      <c r="AS2" s="62" t="s">
        <v>73</v>
      </c>
    </row>
    <row r="3" spans="1:45" s="54" customFormat="1" ht="15" customHeight="1">
      <c r="A3" s="62" t="s">
        <v>60</v>
      </c>
      <c r="B3" s="54">
        <v>838506</v>
      </c>
      <c r="C3" s="54">
        <v>259049</v>
      </c>
      <c r="D3" s="63">
        <v>42774</v>
      </c>
      <c r="E3" s="62" t="s">
        <v>81</v>
      </c>
      <c r="F3" s="64">
        <v>198.74</v>
      </c>
      <c r="G3" s="99" t="s">
        <v>170</v>
      </c>
      <c r="H3" s="62"/>
      <c r="I3" s="62" t="s">
        <v>62</v>
      </c>
      <c r="J3" s="64">
        <v>198.74</v>
      </c>
      <c r="K3" s="62" t="s">
        <v>82</v>
      </c>
      <c r="L3" s="62" t="s">
        <v>64</v>
      </c>
      <c r="M3" s="62"/>
      <c r="P3" s="62" t="s">
        <v>62</v>
      </c>
      <c r="Q3" s="62"/>
      <c r="R3" s="62" t="s">
        <v>62</v>
      </c>
      <c r="S3" s="62" t="s">
        <v>65</v>
      </c>
      <c r="T3" s="54">
        <v>0</v>
      </c>
      <c r="U3" s="62" t="s">
        <v>66</v>
      </c>
      <c r="V3" s="62" t="s">
        <v>67</v>
      </c>
      <c r="W3" s="62" t="s">
        <v>68</v>
      </c>
      <c r="X3" s="63">
        <v>42774</v>
      </c>
      <c r="Y3" s="62" t="s">
        <v>62</v>
      </c>
      <c r="Z3" s="54">
        <v>2</v>
      </c>
      <c r="AA3" s="62" t="s">
        <v>62</v>
      </c>
      <c r="AB3" s="62"/>
      <c r="AC3" s="62" t="s">
        <v>62</v>
      </c>
      <c r="AD3" s="62" t="s">
        <v>62</v>
      </c>
      <c r="AE3" s="62" t="s">
        <v>62</v>
      </c>
      <c r="AF3" s="54">
        <v>0</v>
      </c>
      <c r="AG3" s="62" t="s">
        <v>62</v>
      </c>
      <c r="AH3" s="54">
        <v>1001132</v>
      </c>
      <c r="AI3" s="63"/>
      <c r="AJ3" s="62" t="s">
        <v>131</v>
      </c>
      <c r="AK3" s="63">
        <v>42769</v>
      </c>
      <c r="AL3" s="62" t="s">
        <v>84</v>
      </c>
      <c r="AM3" s="62" t="s">
        <v>75</v>
      </c>
      <c r="AN3" s="62" t="s">
        <v>72</v>
      </c>
      <c r="AO3" s="62" t="s">
        <v>62</v>
      </c>
      <c r="AP3" s="54">
        <v>0</v>
      </c>
      <c r="AQ3" s="63"/>
      <c r="AR3" s="62" t="s">
        <v>62</v>
      </c>
      <c r="AS3" s="62" t="s">
        <v>73</v>
      </c>
    </row>
    <row r="4" spans="1:45" s="54" customFormat="1" ht="15" customHeight="1">
      <c r="A4" s="62" t="s">
        <v>60</v>
      </c>
      <c r="B4" s="54">
        <v>844563</v>
      </c>
      <c r="C4" s="54">
        <v>261813</v>
      </c>
      <c r="D4" s="63">
        <v>42795</v>
      </c>
      <c r="E4" s="62" t="s">
        <v>132</v>
      </c>
      <c r="F4" s="64">
        <v>245.26</v>
      </c>
      <c r="G4" s="99" t="s">
        <v>171</v>
      </c>
      <c r="H4" s="62"/>
      <c r="I4" s="62" t="s">
        <v>62</v>
      </c>
      <c r="J4" s="64">
        <v>245.26</v>
      </c>
      <c r="K4" s="62" t="s">
        <v>133</v>
      </c>
      <c r="L4" s="62" t="s">
        <v>64</v>
      </c>
      <c r="M4" s="62"/>
      <c r="P4" s="62" t="s">
        <v>62</v>
      </c>
      <c r="Q4" s="62"/>
      <c r="R4" s="62" t="s">
        <v>62</v>
      </c>
      <c r="S4" s="62" t="s">
        <v>65</v>
      </c>
      <c r="T4" s="54">
        <v>0</v>
      </c>
      <c r="U4" s="62" t="s">
        <v>66</v>
      </c>
      <c r="V4" s="62" t="s">
        <v>67</v>
      </c>
      <c r="W4" s="62" t="s">
        <v>68</v>
      </c>
      <c r="X4" s="63">
        <v>42795</v>
      </c>
      <c r="Y4" s="62" t="s">
        <v>62</v>
      </c>
      <c r="Z4" s="54">
        <v>1</v>
      </c>
      <c r="AA4" s="62" t="s">
        <v>62</v>
      </c>
      <c r="AB4" s="62"/>
      <c r="AC4" s="62" t="s">
        <v>62</v>
      </c>
      <c r="AD4" s="62" t="s">
        <v>62</v>
      </c>
      <c r="AE4" s="62" t="s">
        <v>62</v>
      </c>
      <c r="AF4" s="54">
        <v>0</v>
      </c>
      <c r="AG4" s="62" t="s">
        <v>62</v>
      </c>
      <c r="AH4" s="54">
        <v>1001228</v>
      </c>
      <c r="AI4" s="63"/>
      <c r="AJ4" s="62" t="s">
        <v>134</v>
      </c>
      <c r="AK4" s="63">
        <v>42794</v>
      </c>
      <c r="AL4" s="62" t="s">
        <v>84</v>
      </c>
      <c r="AM4" s="62" t="s">
        <v>75</v>
      </c>
      <c r="AN4" s="62" t="s">
        <v>72</v>
      </c>
      <c r="AO4" s="62" t="s">
        <v>62</v>
      </c>
      <c r="AP4" s="54">
        <v>0</v>
      </c>
      <c r="AQ4" s="63"/>
      <c r="AR4" s="62" t="s">
        <v>62</v>
      </c>
      <c r="AS4" s="62" t="s">
        <v>73</v>
      </c>
    </row>
    <row r="5" spans="1:45" s="54" customFormat="1" ht="15" customHeight="1">
      <c r="A5" s="62" t="s">
        <v>60</v>
      </c>
      <c r="B5" s="54">
        <v>844563</v>
      </c>
      <c r="C5" s="54">
        <v>261813</v>
      </c>
      <c r="D5" s="63">
        <v>42795</v>
      </c>
      <c r="E5" s="62" t="s">
        <v>132</v>
      </c>
      <c r="F5" s="64">
        <v>62.02</v>
      </c>
      <c r="G5" s="99" t="s">
        <v>172</v>
      </c>
      <c r="H5" s="62"/>
      <c r="I5" s="62" t="s">
        <v>62</v>
      </c>
      <c r="J5" s="64">
        <v>62.02</v>
      </c>
      <c r="K5" s="62" t="s">
        <v>133</v>
      </c>
      <c r="L5" s="62" t="s">
        <v>64</v>
      </c>
      <c r="M5" s="62"/>
      <c r="P5" s="62" t="s">
        <v>62</v>
      </c>
      <c r="Q5" s="62"/>
      <c r="R5" s="62" t="s">
        <v>62</v>
      </c>
      <c r="S5" s="62" t="s">
        <v>65</v>
      </c>
      <c r="T5" s="54">
        <v>0</v>
      </c>
      <c r="U5" s="62" t="s">
        <v>66</v>
      </c>
      <c r="V5" s="62" t="s">
        <v>67</v>
      </c>
      <c r="W5" s="62" t="s">
        <v>68</v>
      </c>
      <c r="X5" s="63">
        <v>42795</v>
      </c>
      <c r="Y5" s="62" t="s">
        <v>62</v>
      </c>
      <c r="Z5" s="54">
        <v>2</v>
      </c>
      <c r="AA5" s="62" t="s">
        <v>62</v>
      </c>
      <c r="AB5" s="62"/>
      <c r="AC5" s="62" t="s">
        <v>62</v>
      </c>
      <c r="AD5" s="62" t="s">
        <v>62</v>
      </c>
      <c r="AE5" s="62" t="s">
        <v>62</v>
      </c>
      <c r="AF5" s="54">
        <v>0</v>
      </c>
      <c r="AG5" s="62" t="s">
        <v>62</v>
      </c>
      <c r="AH5" s="54">
        <v>1001228</v>
      </c>
      <c r="AI5" s="63"/>
      <c r="AJ5" s="62" t="s">
        <v>134</v>
      </c>
      <c r="AK5" s="63">
        <v>42794</v>
      </c>
      <c r="AL5" s="62" t="s">
        <v>84</v>
      </c>
      <c r="AM5" s="62" t="s">
        <v>75</v>
      </c>
      <c r="AN5" s="62" t="s">
        <v>72</v>
      </c>
      <c r="AO5" s="62" t="s">
        <v>62</v>
      </c>
      <c r="AP5" s="54">
        <v>0</v>
      </c>
      <c r="AQ5" s="63"/>
      <c r="AR5" s="62" t="s">
        <v>62</v>
      </c>
      <c r="AS5" s="62" t="s">
        <v>73</v>
      </c>
    </row>
    <row r="6" spans="1:45" s="54" customFormat="1" ht="15" customHeight="1">
      <c r="A6" s="62" t="s">
        <v>60</v>
      </c>
      <c r="B6" s="54">
        <v>833601</v>
      </c>
      <c r="C6" s="54">
        <v>256937</v>
      </c>
      <c r="D6" s="63">
        <v>42754</v>
      </c>
      <c r="E6" s="62" t="s">
        <v>135</v>
      </c>
      <c r="F6" s="64">
        <v>34.340000000000003</v>
      </c>
      <c r="G6" s="99" t="s">
        <v>175</v>
      </c>
      <c r="H6" s="62"/>
      <c r="I6" s="62" t="s">
        <v>62</v>
      </c>
      <c r="J6" s="64">
        <v>34.340000000000003</v>
      </c>
      <c r="K6" s="62" t="s">
        <v>63</v>
      </c>
      <c r="L6" s="62" t="s">
        <v>64</v>
      </c>
      <c r="M6" s="62"/>
      <c r="P6" s="62" t="s">
        <v>62</v>
      </c>
      <c r="Q6" s="62"/>
      <c r="R6" s="62" t="s">
        <v>62</v>
      </c>
      <c r="S6" s="62" t="s">
        <v>65</v>
      </c>
      <c r="T6" s="54">
        <v>0</v>
      </c>
      <c r="U6" s="62" t="s">
        <v>66</v>
      </c>
      <c r="V6" s="62" t="s">
        <v>67</v>
      </c>
      <c r="W6" s="62" t="s">
        <v>68</v>
      </c>
      <c r="X6" s="63">
        <v>42754</v>
      </c>
      <c r="Y6" s="62" t="s">
        <v>62</v>
      </c>
      <c r="Z6" s="54">
        <v>1</v>
      </c>
      <c r="AA6" s="62" t="s">
        <v>62</v>
      </c>
      <c r="AB6" s="62"/>
      <c r="AC6" s="62" t="s">
        <v>62</v>
      </c>
      <c r="AD6" s="62" t="s">
        <v>62</v>
      </c>
      <c r="AE6" s="62" t="s">
        <v>62</v>
      </c>
      <c r="AF6" s="54">
        <v>0</v>
      </c>
      <c r="AG6" s="62" t="s">
        <v>62</v>
      </c>
      <c r="AH6" s="54">
        <v>1099708</v>
      </c>
      <c r="AI6" s="63"/>
      <c r="AJ6" s="62" t="s">
        <v>136</v>
      </c>
      <c r="AK6" s="63">
        <v>42751</v>
      </c>
      <c r="AL6" s="62" t="s">
        <v>70</v>
      </c>
      <c r="AM6" s="62" t="s">
        <v>71</v>
      </c>
      <c r="AN6" s="62" t="s">
        <v>72</v>
      </c>
      <c r="AO6" s="62" t="s">
        <v>62</v>
      </c>
      <c r="AP6" s="54">
        <v>0</v>
      </c>
      <c r="AQ6" s="63"/>
      <c r="AR6" s="62" t="s">
        <v>62</v>
      </c>
      <c r="AS6" s="62" t="s">
        <v>73</v>
      </c>
    </row>
    <row r="7" spans="1:45" s="54" customFormat="1" ht="15" customHeight="1">
      <c r="A7" s="62" t="s">
        <v>60</v>
      </c>
      <c r="B7" s="54">
        <v>833601</v>
      </c>
      <c r="C7" s="54">
        <v>256937</v>
      </c>
      <c r="D7" s="63">
        <v>42754</v>
      </c>
      <c r="E7" s="62" t="s">
        <v>135</v>
      </c>
      <c r="F7" s="64">
        <v>117.34</v>
      </c>
      <c r="G7" s="99" t="s">
        <v>174</v>
      </c>
      <c r="H7" s="62"/>
      <c r="I7" s="62" t="s">
        <v>62</v>
      </c>
      <c r="J7" s="64">
        <v>117.34</v>
      </c>
      <c r="K7" s="62" t="s">
        <v>63</v>
      </c>
      <c r="L7" s="62" t="s">
        <v>64</v>
      </c>
      <c r="M7" s="62"/>
      <c r="P7" s="62" t="s">
        <v>62</v>
      </c>
      <c r="Q7" s="62"/>
      <c r="R7" s="62" t="s">
        <v>62</v>
      </c>
      <c r="S7" s="62" t="s">
        <v>65</v>
      </c>
      <c r="T7" s="54">
        <v>0</v>
      </c>
      <c r="U7" s="62" t="s">
        <v>66</v>
      </c>
      <c r="V7" s="62" t="s">
        <v>67</v>
      </c>
      <c r="W7" s="62" t="s">
        <v>68</v>
      </c>
      <c r="X7" s="63">
        <v>42754</v>
      </c>
      <c r="Y7" s="62" t="s">
        <v>62</v>
      </c>
      <c r="Z7" s="54">
        <v>2</v>
      </c>
      <c r="AA7" s="62" t="s">
        <v>62</v>
      </c>
      <c r="AB7" s="62"/>
      <c r="AC7" s="62" t="s">
        <v>62</v>
      </c>
      <c r="AD7" s="62" t="s">
        <v>62</v>
      </c>
      <c r="AE7" s="62" t="s">
        <v>62</v>
      </c>
      <c r="AF7" s="54">
        <v>0</v>
      </c>
      <c r="AG7" s="62" t="s">
        <v>62</v>
      </c>
      <c r="AH7" s="54">
        <v>1099708</v>
      </c>
      <c r="AI7" s="63"/>
      <c r="AJ7" s="62" t="s">
        <v>136</v>
      </c>
      <c r="AK7" s="63">
        <v>42751</v>
      </c>
      <c r="AL7" s="62" t="s">
        <v>70</v>
      </c>
      <c r="AM7" s="62" t="s">
        <v>71</v>
      </c>
      <c r="AN7" s="62" t="s">
        <v>72</v>
      </c>
      <c r="AO7" s="62" t="s">
        <v>62</v>
      </c>
      <c r="AP7" s="54">
        <v>0</v>
      </c>
      <c r="AQ7" s="63"/>
      <c r="AR7" s="62" t="s">
        <v>62</v>
      </c>
      <c r="AS7" s="62" t="s">
        <v>73</v>
      </c>
    </row>
    <row r="8" spans="1:45" s="54" customFormat="1" ht="15" customHeight="1">
      <c r="A8" s="62" t="s">
        <v>60</v>
      </c>
      <c r="B8" s="54">
        <v>833601</v>
      </c>
      <c r="C8" s="54">
        <v>256937</v>
      </c>
      <c r="D8" s="63">
        <v>42754</v>
      </c>
      <c r="E8" s="62" t="s">
        <v>135</v>
      </c>
      <c r="F8" s="64">
        <v>41.8</v>
      </c>
      <c r="G8" s="99" t="s">
        <v>173</v>
      </c>
      <c r="H8" s="62"/>
      <c r="I8" s="62" t="s">
        <v>62</v>
      </c>
      <c r="J8" s="64">
        <v>41.8</v>
      </c>
      <c r="K8" s="62" t="s">
        <v>63</v>
      </c>
      <c r="L8" s="62" t="s">
        <v>64</v>
      </c>
      <c r="M8" s="62"/>
      <c r="P8" s="62" t="s">
        <v>62</v>
      </c>
      <c r="Q8" s="62"/>
      <c r="R8" s="62" t="s">
        <v>62</v>
      </c>
      <c r="S8" s="62" t="s">
        <v>65</v>
      </c>
      <c r="T8" s="54">
        <v>0</v>
      </c>
      <c r="U8" s="62" t="s">
        <v>66</v>
      </c>
      <c r="V8" s="62" t="s">
        <v>67</v>
      </c>
      <c r="W8" s="62" t="s">
        <v>68</v>
      </c>
      <c r="X8" s="63">
        <v>42754</v>
      </c>
      <c r="Y8" s="62" t="s">
        <v>62</v>
      </c>
      <c r="Z8" s="54">
        <v>3</v>
      </c>
      <c r="AA8" s="62" t="s">
        <v>62</v>
      </c>
      <c r="AB8" s="62"/>
      <c r="AC8" s="62" t="s">
        <v>62</v>
      </c>
      <c r="AD8" s="62" t="s">
        <v>62</v>
      </c>
      <c r="AE8" s="62" t="s">
        <v>62</v>
      </c>
      <c r="AF8" s="54">
        <v>0</v>
      </c>
      <c r="AG8" s="62" t="s">
        <v>62</v>
      </c>
      <c r="AH8" s="54">
        <v>1099708</v>
      </c>
      <c r="AI8" s="63"/>
      <c r="AJ8" s="62" t="s">
        <v>136</v>
      </c>
      <c r="AK8" s="63">
        <v>42751</v>
      </c>
      <c r="AL8" s="62" t="s">
        <v>70</v>
      </c>
      <c r="AM8" s="62" t="s">
        <v>71</v>
      </c>
      <c r="AN8" s="62" t="s">
        <v>72</v>
      </c>
      <c r="AO8" s="62" t="s">
        <v>62</v>
      </c>
      <c r="AP8" s="54">
        <v>0</v>
      </c>
      <c r="AQ8" s="63"/>
      <c r="AR8" s="62" t="s">
        <v>62</v>
      </c>
      <c r="AS8" s="62" t="s">
        <v>73</v>
      </c>
    </row>
    <row r="9" spans="1:45" s="54" customFormat="1" ht="15" customHeight="1">
      <c r="A9" s="62" t="s">
        <v>60</v>
      </c>
      <c r="B9" s="54">
        <v>838695</v>
      </c>
      <c r="C9" s="54">
        <v>259055</v>
      </c>
      <c r="D9" s="63">
        <v>42774</v>
      </c>
      <c r="E9" s="62" t="s">
        <v>135</v>
      </c>
      <c r="F9" s="64">
        <v>175.5</v>
      </c>
      <c r="G9" s="99" t="s">
        <v>177</v>
      </c>
      <c r="H9" s="62"/>
      <c r="I9" s="62" t="s">
        <v>62</v>
      </c>
      <c r="J9" s="64">
        <v>175.5</v>
      </c>
      <c r="K9" s="62" t="s">
        <v>63</v>
      </c>
      <c r="L9" s="62" t="s">
        <v>64</v>
      </c>
      <c r="M9" s="62"/>
      <c r="P9" s="62" t="s">
        <v>62</v>
      </c>
      <c r="Q9" s="62"/>
      <c r="R9" s="62" t="s">
        <v>62</v>
      </c>
      <c r="S9" s="62" t="s">
        <v>65</v>
      </c>
      <c r="T9" s="54">
        <v>0</v>
      </c>
      <c r="U9" s="62" t="s">
        <v>66</v>
      </c>
      <c r="V9" s="62" t="s">
        <v>67</v>
      </c>
      <c r="W9" s="62" t="s">
        <v>68</v>
      </c>
      <c r="X9" s="63">
        <v>42774</v>
      </c>
      <c r="Y9" s="62" t="s">
        <v>62</v>
      </c>
      <c r="Z9" s="54">
        <v>1</v>
      </c>
      <c r="AA9" s="62" t="s">
        <v>62</v>
      </c>
      <c r="AB9" s="62"/>
      <c r="AC9" s="62" t="s">
        <v>62</v>
      </c>
      <c r="AD9" s="62" t="s">
        <v>62</v>
      </c>
      <c r="AE9" s="62" t="s">
        <v>62</v>
      </c>
      <c r="AF9" s="54">
        <v>0</v>
      </c>
      <c r="AG9" s="62" t="s">
        <v>62</v>
      </c>
      <c r="AH9" s="54">
        <v>1099708</v>
      </c>
      <c r="AI9" s="63"/>
      <c r="AJ9" s="62" t="s">
        <v>137</v>
      </c>
      <c r="AK9" s="63">
        <v>42773</v>
      </c>
      <c r="AL9" s="62" t="s">
        <v>70</v>
      </c>
      <c r="AM9" s="62" t="s">
        <v>75</v>
      </c>
      <c r="AN9" s="62" t="s">
        <v>72</v>
      </c>
      <c r="AO9" s="62" t="s">
        <v>62</v>
      </c>
      <c r="AP9" s="54">
        <v>0</v>
      </c>
      <c r="AQ9" s="63"/>
      <c r="AR9" s="62" t="s">
        <v>62</v>
      </c>
      <c r="AS9" s="62" t="s">
        <v>73</v>
      </c>
    </row>
    <row r="10" spans="1:45" s="54" customFormat="1" ht="15" customHeight="1">
      <c r="A10" s="62" t="s">
        <v>60</v>
      </c>
      <c r="B10" s="54">
        <v>838695</v>
      </c>
      <c r="C10" s="54">
        <v>259055</v>
      </c>
      <c r="D10" s="63">
        <v>42774</v>
      </c>
      <c r="E10" s="62" t="s">
        <v>135</v>
      </c>
      <c r="F10" s="64">
        <v>18.760000000000002</v>
      </c>
      <c r="G10" s="99" t="s">
        <v>173</v>
      </c>
      <c r="H10" s="62"/>
      <c r="I10" s="62" t="s">
        <v>62</v>
      </c>
      <c r="J10" s="64">
        <v>18.760000000000002</v>
      </c>
      <c r="K10" s="62" t="s">
        <v>63</v>
      </c>
      <c r="L10" s="62" t="s">
        <v>64</v>
      </c>
      <c r="M10" s="62"/>
      <c r="P10" s="62" t="s">
        <v>62</v>
      </c>
      <c r="Q10" s="62"/>
      <c r="R10" s="62" t="s">
        <v>62</v>
      </c>
      <c r="S10" s="62" t="s">
        <v>65</v>
      </c>
      <c r="T10" s="54">
        <v>0</v>
      </c>
      <c r="U10" s="62" t="s">
        <v>66</v>
      </c>
      <c r="V10" s="62" t="s">
        <v>67</v>
      </c>
      <c r="W10" s="62" t="s">
        <v>68</v>
      </c>
      <c r="X10" s="63">
        <v>42774</v>
      </c>
      <c r="Y10" s="62" t="s">
        <v>62</v>
      </c>
      <c r="Z10" s="54">
        <v>2</v>
      </c>
      <c r="AA10" s="62" t="s">
        <v>62</v>
      </c>
      <c r="AB10" s="62"/>
      <c r="AC10" s="62" t="s">
        <v>62</v>
      </c>
      <c r="AD10" s="62" t="s">
        <v>62</v>
      </c>
      <c r="AE10" s="62" t="s">
        <v>62</v>
      </c>
      <c r="AF10" s="54">
        <v>0</v>
      </c>
      <c r="AG10" s="62" t="s">
        <v>62</v>
      </c>
      <c r="AH10" s="54">
        <v>1099708</v>
      </c>
      <c r="AI10" s="63"/>
      <c r="AJ10" s="62" t="s">
        <v>137</v>
      </c>
      <c r="AK10" s="63">
        <v>42773</v>
      </c>
      <c r="AL10" s="62" t="s">
        <v>70</v>
      </c>
      <c r="AM10" s="62" t="s">
        <v>75</v>
      </c>
      <c r="AN10" s="62" t="s">
        <v>72</v>
      </c>
      <c r="AO10" s="62" t="s">
        <v>62</v>
      </c>
      <c r="AP10" s="54">
        <v>0</v>
      </c>
      <c r="AQ10" s="63"/>
      <c r="AR10" s="62" t="s">
        <v>62</v>
      </c>
      <c r="AS10" s="62" t="s">
        <v>73</v>
      </c>
    </row>
    <row r="11" spans="1:45" s="54" customFormat="1" ht="15" customHeight="1">
      <c r="A11" s="62" t="s">
        <v>60</v>
      </c>
      <c r="B11" s="54">
        <v>838695</v>
      </c>
      <c r="C11" s="54">
        <v>259055</v>
      </c>
      <c r="D11" s="63">
        <v>42774</v>
      </c>
      <c r="E11" s="62" t="s">
        <v>135</v>
      </c>
      <c r="F11" s="65">
        <v>9.5</v>
      </c>
      <c r="G11" s="99" t="s">
        <v>176</v>
      </c>
      <c r="H11" s="62"/>
      <c r="I11" s="62" t="s">
        <v>62</v>
      </c>
      <c r="J11" s="64">
        <v>9.5</v>
      </c>
      <c r="K11" s="62" t="s">
        <v>63</v>
      </c>
      <c r="L11" s="62" t="s">
        <v>64</v>
      </c>
      <c r="M11" s="62"/>
      <c r="P11" s="62" t="s">
        <v>62</v>
      </c>
      <c r="Q11" s="62"/>
      <c r="R11" s="62" t="s">
        <v>62</v>
      </c>
      <c r="S11" s="62" t="s">
        <v>65</v>
      </c>
      <c r="T11" s="54">
        <v>0</v>
      </c>
      <c r="U11" s="62" t="s">
        <v>66</v>
      </c>
      <c r="V11" s="62" t="s">
        <v>67</v>
      </c>
      <c r="W11" s="62" t="s">
        <v>68</v>
      </c>
      <c r="X11" s="63">
        <v>42774</v>
      </c>
      <c r="Y11" s="62" t="s">
        <v>62</v>
      </c>
      <c r="Z11" s="54">
        <v>3</v>
      </c>
      <c r="AA11" s="62" t="s">
        <v>62</v>
      </c>
      <c r="AB11" s="62"/>
      <c r="AC11" s="62" t="s">
        <v>62</v>
      </c>
      <c r="AD11" s="62" t="s">
        <v>62</v>
      </c>
      <c r="AE11" s="62" t="s">
        <v>62</v>
      </c>
      <c r="AF11" s="54">
        <v>0</v>
      </c>
      <c r="AG11" s="62" t="s">
        <v>62</v>
      </c>
      <c r="AH11" s="54">
        <v>1099708</v>
      </c>
      <c r="AI11" s="63"/>
      <c r="AJ11" s="62" t="s">
        <v>137</v>
      </c>
      <c r="AK11" s="63">
        <v>42773</v>
      </c>
      <c r="AL11" s="62" t="s">
        <v>70</v>
      </c>
      <c r="AM11" s="62" t="s">
        <v>75</v>
      </c>
      <c r="AN11" s="62" t="s">
        <v>72</v>
      </c>
      <c r="AO11" s="62" t="s">
        <v>62</v>
      </c>
      <c r="AP11" s="54">
        <v>0</v>
      </c>
      <c r="AQ11" s="63"/>
      <c r="AR11" s="62" t="s">
        <v>62</v>
      </c>
      <c r="AS11" s="62" t="s">
        <v>73</v>
      </c>
    </row>
    <row r="12" spans="1:45">
      <c r="F12" s="47">
        <f>SUM(F2:F11)</f>
        <v>1067.53</v>
      </c>
    </row>
  </sheetData>
  <pageMargins left="0.7" right="0.7" top="0.75" bottom="0.75" header="0.3" footer="0.3"/>
  <pageSetup scale="58" orientation="portrait" verticalDpi="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10" sqref="C10"/>
    </sheetView>
  </sheetViews>
  <sheetFormatPr defaultRowHeight="15"/>
  <cols>
    <col min="1" max="1" width="7.85546875" bestFit="1" customWidth="1"/>
    <col min="2" max="2" width="9.7109375" bestFit="1" customWidth="1"/>
    <col min="3" max="3" width="26.85546875" style="54" bestFit="1" customWidth="1"/>
    <col min="4" max="4" width="12.5703125" style="30" bestFit="1" customWidth="1"/>
  </cols>
  <sheetData>
    <row r="1" spans="1:4">
      <c r="A1" s="27" t="s">
        <v>48</v>
      </c>
      <c r="B1" s="27" t="s">
        <v>49</v>
      </c>
      <c r="C1" s="76" t="s">
        <v>89</v>
      </c>
      <c r="D1" s="29" t="s">
        <v>50</v>
      </c>
    </row>
    <row r="2" spans="1:4">
      <c r="A2">
        <v>262</v>
      </c>
      <c r="B2" s="28">
        <v>42506</v>
      </c>
      <c r="C2" s="28" t="s">
        <v>181</v>
      </c>
      <c r="D2" s="30">
        <v>11712.5</v>
      </c>
    </row>
    <row r="3" spans="1:4">
      <c r="A3">
        <v>266</v>
      </c>
      <c r="B3" s="28">
        <v>42542</v>
      </c>
      <c r="C3" s="28" t="s">
        <v>181</v>
      </c>
      <c r="D3" s="30">
        <v>5812.5</v>
      </c>
    </row>
    <row r="4" spans="1:4">
      <c r="A4">
        <v>272</v>
      </c>
      <c r="B4" s="28">
        <v>42564</v>
      </c>
      <c r="C4" s="28" t="s">
        <v>181</v>
      </c>
      <c r="D4" s="30">
        <v>5612.5</v>
      </c>
    </row>
    <row r="5" spans="1:4">
      <c r="A5">
        <v>276</v>
      </c>
      <c r="B5" s="28">
        <v>42594</v>
      </c>
      <c r="C5" s="28" t="s">
        <v>181</v>
      </c>
      <c r="D5" s="44">
        <v>17712.5</v>
      </c>
    </row>
    <row r="6" spans="1:4">
      <c r="A6">
        <v>280</v>
      </c>
      <c r="B6" s="28">
        <v>42619</v>
      </c>
      <c r="C6" s="28" t="s">
        <v>181</v>
      </c>
      <c r="D6" s="30">
        <v>39806.25</v>
      </c>
    </row>
    <row r="7" spans="1:4">
      <c r="A7">
        <v>283</v>
      </c>
      <c r="B7" s="28">
        <v>42647</v>
      </c>
      <c r="C7" s="28" t="s">
        <v>181</v>
      </c>
      <c r="D7" s="44">
        <v>12.5</v>
      </c>
    </row>
    <row r="8" spans="1:4" s="54" customFormat="1">
      <c r="A8" s="54">
        <v>296</v>
      </c>
      <c r="B8" s="28">
        <v>75667</v>
      </c>
      <c r="C8" s="28" t="s">
        <v>181</v>
      </c>
      <c r="D8" s="44">
        <v>20102.5</v>
      </c>
    </row>
    <row r="9" spans="1:4" s="54" customFormat="1" ht="17.25">
      <c r="A9" s="54">
        <v>306</v>
      </c>
      <c r="B9" s="28">
        <v>42837</v>
      </c>
      <c r="C9" s="28" t="s">
        <v>181</v>
      </c>
      <c r="D9" s="34">
        <v>7608</v>
      </c>
    </row>
    <row r="10" spans="1:4">
      <c r="D10" s="30">
        <f>SUM(D2:D9)</f>
        <v>108379.25</v>
      </c>
    </row>
  </sheetData>
  <sortState ref="A2:C8">
    <sortCondition ref="A2:A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E22" sqref="E22"/>
    </sheetView>
  </sheetViews>
  <sheetFormatPr defaultRowHeight="15"/>
  <cols>
    <col min="1" max="1" width="9.140625" style="62"/>
    <col min="2" max="3" width="9.28515625" style="54" bestFit="1" customWidth="1"/>
    <col min="4" max="4" width="10.7109375" style="63" bestFit="1" customWidth="1"/>
    <col min="5" max="5" width="36.28515625" style="62" bestFit="1" customWidth="1"/>
    <col min="6" max="6" width="12.42578125" style="54" bestFit="1" customWidth="1"/>
    <col min="7" max="7" width="32.7109375" style="62" bestFit="1" customWidth="1"/>
    <col min="8" max="8" width="13.5703125" style="62" bestFit="1" customWidth="1"/>
    <col min="9" max="9" width="15.28515625" style="62" bestFit="1" customWidth="1"/>
    <col min="10" max="10" width="10.140625" style="54" bestFit="1" customWidth="1"/>
  </cols>
  <sheetData>
    <row r="1" spans="1:10" s="54" customFormat="1">
      <c r="A1" s="66" t="s">
        <v>85</v>
      </c>
      <c r="B1" s="66" t="s">
        <v>86</v>
      </c>
      <c r="C1" s="66" t="s">
        <v>87</v>
      </c>
      <c r="D1" s="66" t="s">
        <v>88</v>
      </c>
      <c r="E1" s="66" t="s">
        <v>89</v>
      </c>
      <c r="F1" s="66" t="s">
        <v>90</v>
      </c>
      <c r="G1" s="66" t="s">
        <v>91</v>
      </c>
      <c r="H1" s="66" t="s">
        <v>92</v>
      </c>
      <c r="I1" s="66" t="s">
        <v>93</v>
      </c>
      <c r="J1" s="66" t="s">
        <v>94</v>
      </c>
    </row>
    <row r="2" spans="1:10" s="54" customFormat="1">
      <c r="A2" s="62" t="s">
        <v>60</v>
      </c>
      <c r="B2" s="54">
        <v>752839</v>
      </c>
      <c r="C2" s="54">
        <v>231015</v>
      </c>
      <c r="D2" s="63">
        <v>42433</v>
      </c>
      <c r="E2" s="62" t="s">
        <v>146</v>
      </c>
      <c r="F2" s="54">
        <v>504</v>
      </c>
      <c r="G2" s="62" t="s">
        <v>62</v>
      </c>
      <c r="H2" s="62"/>
      <c r="I2" s="62" t="s">
        <v>62</v>
      </c>
      <c r="J2" s="54">
        <v>504</v>
      </c>
    </row>
    <row r="3" spans="1:10" s="54" customFormat="1">
      <c r="A3" s="62" t="s">
        <v>60</v>
      </c>
      <c r="B3" s="54">
        <v>768753</v>
      </c>
      <c r="C3" s="54">
        <v>236482</v>
      </c>
      <c r="D3" s="63">
        <v>42500</v>
      </c>
      <c r="E3" s="62" t="s">
        <v>146</v>
      </c>
      <c r="F3" s="54">
        <v>9612</v>
      </c>
      <c r="G3" s="62" t="s">
        <v>62</v>
      </c>
      <c r="H3" s="62"/>
      <c r="I3" s="62" t="s">
        <v>62</v>
      </c>
      <c r="J3" s="54">
        <v>9612</v>
      </c>
    </row>
    <row r="4" spans="1:10" s="54" customFormat="1">
      <c r="A4" s="62" t="s">
        <v>60</v>
      </c>
      <c r="B4" s="54">
        <v>770870</v>
      </c>
      <c r="C4" s="54">
        <v>236950</v>
      </c>
      <c r="D4" s="63">
        <v>42507</v>
      </c>
      <c r="E4" s="62" t="s">
        <v>146</v>
      </c>
      <c r="F4" s="54">
        <v>540</v>
      </c>
      <c r="G4" s="62" t="s">
        <v>62</v>
      </c>
      <c r="H4" s="62"/>
      <c r="I4" s="62" t="s">
        <v>62</v>
      </c>
      <c r="J4" s="54">
        <v>540</v>
      </c>
    </row>
    <row r="5" spans="1:10" s="54" customFormat="1">
      <c r="A5" s="62" t="s">
        <v>60</v>
      </c>
      <c r="B5" s="54">
        <v>770879</v>
      </c>
      <c r="C5" s="54">
        <v>236950</v>
      </c>
      <c r="D5" s="63">
        <v>42507</v>
      </c>
      <c r="E5" s="62" t="s">
        <v>146</v>
      </c>
      <c r="F5" s="54">
        <v>360</v>
      </c>
      <c r="G5" s="62" t="s">
        <v>62</v>
      </c>
      <c r="H5" s="62"/>
      <c r="I5" s="62" t="s">
        <v>62</v>
      </c>
      <c r="J5" s="54">
        <v>360</v>
      </c>
    </row>
    <row r="6" spans="1:10" s="54" customFormat="1">
      <c r="A6" s="62" t="s">
        <v>60</v>
      </c>
      <c r="B6" s="54">
        <v>777314</v>
      </c>
      <c r="C6" s="54">
        <v>239172</v>
      </c>
      <c r="D6" s="63">
        <v>42535</v>
      </c>
      <c r="E6" s="62" t="s">
        <v>146</v>
      </c>
      <c r="F6" s="54">
        <v>2772</v>
      </c>
      <c r="G6" s="62" t="s">
        <v>62</v>
      </c>
      <c r="H6" s="62"/>
      <c r="I6" s="62" t="s">
        <v>62</v>
      </c>
      <c r="J6" s="54">
        <v>2772</v>
      </c>
    </row>
    <row r="7" spans="1:10" s="54" customFormat="1">
      <c r="A7" s="62" t="s">
        <v>60</v>
      </c>
      <c r="B7" s="54">
        <v>787122</v>
      </c>
      <c r="C7" s="54">
        <v>242489</v>
      </c>
      <c r="D7" s="63">
        <v>42577</v>
      </c>
      <c r="E7" s="62" t="s">
        <v>146</v>
      </c>
      <c r="F7" s="54">
        <v>1620</v>
      </c>
      <c r="G7" s="62" t="s">
        <v>62</v>
      </c>
      <c r="H7" s="62"/>
      <c r="I7" s="62" t="s">
        <v>62</v>
      </c>
      <c r="J7" s="54">
        <v>1620</v>
      </c>
    </row>
    <row r="8" spans="1:10" s="54" customFormat="1">
      <c r="A8" s="62" t="s">
        <v>60</v>
      </c>
      <c r="B8" s="54">
        <v>791984</v>
      </c>
      <c r="C8" s="54">
        <v>244114</v>
      </c>
      <c r="D8" s="63">
        <v>42594</v>
      </c>
      <c r="E8" s="62" t="s">
        <v>146</v>
      </c>
      <c r="F8" s="54">
        <v>1584</v>
      </c>
      <c r="G8" s="62" t="s">
        <v>62</v>
      </c>
      <c r="H8" s="62"/>
      <c r="I8" s="62" t="s">
        <v>62</v>
      </c>
      <c r="J8" s="54">
        <v>1584</v>
      </c>
    </row>
    <row r="9" spans="1:10" s="54" customFormat="1">
      <c r="A9" s="62" t="s">
        <v>60</v>
      </c>
      <c r="B9" s="54">
        <v>806405</v>
      </c>
      <c r="C9" s="54">
        <v>247761</v>
      </c>
      <c r="D9" s="63">
        <v>42641</v>
      </c>
      <c r="E9" s="62" t="s">
        <v>146</v>
      </c>
      <c r="F9" s="54">
        <v>5318.71</v>
      </c>
      <c r="G9" s="62" t="s">
        <v>62</v>
      </c>
      <c r="H9" s="62"/>
      <c r="I9" s="62" t="s">
        <v>62</v>
      </c>
      <c r="J9" s="54">
        <v>5318.71</v>
      </c>
    </row>
    <row r="10" spans="1:10" s="54" customFormat="1">
      <c r="A10" s="62" t="s">
        <v>60</v>
      </c>
      <c r="B10" s="54">
        <v>808693</v>
      </c>
      <c r="C10" s="54">
        <v>248573</v>
      </c>
      <c r="D10" s="63">
        <v>42649</v>
      </c>
      <c r="E10" s="62" t="s">
        <v>146</v>
      </c>
      <c r="F10" s="54">
        <v>2447.48</v>
      </c>
      <c r="G10" s="62" t="s">
        <v>62</v>
      </c>
      <c r="H10" s="62"/>
      <c r="I10" s="62" t="s">
        <v>62</v>
      </c>
      <c r="J10" s="54">
        <v>2447.48</v>
      </c>
    </row>
    <row r="11" spans="1:10" s="54" customFormat="1">
      <c r="A11" s="62" t="s">
        <v>60</v>
      </c>
      <c r="B11" s="54">
        <v>818795</v>
      </c>
      <c r="C11" s="54">
        <v>251910</v>
      </c>
      <c r="D11" s="63">
        <v>42690</v>
      </c>
      <c r="E11" s="62" t="s">
        <v>146</v>
      </c>
      <c r="F11" s="54">
        <v>576</v>
      </c>
      <c r="G11" s="62" t="s">
        <v>62</v>
      </c>
      <c r="H11" s="62"/>
      <c r="I11" s="62" t="s">
        <v>62</v>
      </c>
      <c r="J11" s="54">
        <v>576</v>
      </c>
    </row>
    <row r="12" spans="1:10" s="54" customFormat="1">
      <c r="A12" s="62" t="s">
        <v>60</v>
      </c>
      <c r="B12" s="54">
        <v>824944</v>
      </c>
      <c r="C12" s="54">
        <v>254073</v>
      </c>
      <c r="D12" s="63">
        <v>42718</v>
      </c>
      <c r="E12" s="62" t="s">
        <v>146</v>
      </c>
      <c r="F12" s="54">
        <v>5837.06</v>
      </c>
      <c r="G12" s="62" t="s">
        <v>62</v>
      </c>
      <c r="H12" s="62"/>
      <c r="I12" s="62" t="s">
        <v>62</v>
      </c>
      <c r="J12" s="54">
        <v>5837.06</v>
      </c>
    </row>
    <row r="13" spans="1:10" s="54" customFormat="1">
      <c r="A13" s="62" t="s">
        <v>147</v>
      </c>
      <c r="B13" s="54">
        <v>356405</v>
      </c>
      <c r="C13" s="54">
        <v>262404</v>
      </c>
      <c r="D13" s="63">
        <v>42735</v>
      </c>
      <c r="E13" s="62" t="s">
        <v>148</v>
      </c>
      <c r="F13" s="54">
        <v>14090.44</v>
      </c>
      <c r="G13" s="62" t="s">
        <v>149</v>
      </c>
      <c r="H13" s="62"/>
      <c r="I13" s="62" t="s">
        <v>62</v>
      </c>
      <c r="J13" s="54">
        <v>14090.44</v>
      </c>
    </row>
    <row r="14" spans="1:10" s="54" customFormat="1">
      <c r="A14" s="62" t="s">
        <v>60</v>
      </c>
      <c r="B14" s="54">
        <v>832528</v>
      </c>
      <c r="C14" s="54">
        <v>256793</v>
      </c>
      <c r="D14" s="63">
        <v>42752</v>
      </c>
      <c r="E14" s="62" t="s">
        <v>146</v>
      </c>
      <c r="F14" s="54">
        <v>14090.44</v>
      </c>
      <c r="G14" s="62" t="s">
        <v>62</v>
      </c>
      <c r="H14" s="62"/>
      <c r="I14" s="62" t="s">
        <v>62</v>
      </c>
      <c r="J14" s="54">
        <v>14090.44</v>
      </c>
    </row>
    <row r="15" spans="1:10" s="54" customFormat="1">
      <c r="A15" s="62" t="s">
        <v>147</v>
      </c>
      <c r="B15" s="54">
        <v>356201</v>
      </c>
      <c r="C15" s="54">
        <v>259142</v>
      </c>
      <c r="D15" s="63">
        <v>42766</v>
      </c>
      <c r="E15" s="62" t="s">
        <v>150</v>
      </c>
      <c r="F15" s="54">
        <v>-14090.44</v>
      </c>
      <c r="G15" s="62" t="s">
        <v>150</v>
      </c>
      <c r="H15" s="62"/>
      <c r="I15" s="62" t="s">
        <v>62</v>
      </c>
    </row>
    <row r="16" spans="1:10">
      <c r="A16" s="62" t="s">
        <v>60</v>
      </c>
      <c r="B16" s="54">
        <v>840584</v>
      </c>
      <c r="C16" s="54">
        <v>259975</v>
      </c>
      <c r="D16" s="63">
        <v>42781</v>
      </c>
      <c r="E16" s="62" t="s">
        <v>151</v>
      </c>
      <c r="F16" s="54">
        <v>29403.01</v>
      </c>
      <c r="G16" s="62" t="s">
        <v>62</v>
      </c>
      <c r="I16" s="62" t="s">
        <v>62</v>
      </c>
      <c r="J16" s="54">
        <v>29403.01</v>
      </c>
    </row>
    <row r="17" spans="1:10">
      <c r="A17" s="62" t="s">
        <v>60</v>
      </c>
      <c r="B17" s="54">
        <v>853250</v>
      </c>
      <c r="C17" s="54">
        <v>265882</v>
      </c>
      <c r="D17" s="63">
        <v>42824</v>
      </c>
      <c r="E17" s="62" t="s">
        <v>151</v>
      </c>
      <c r="F17" s="54">
        <v>20247.37</v>
      </c>
      <c r="G17" s="62" t="s">
        <v>62</v>
      </c>
      <c r="I17" s="62" t="s">
        <v>62</v>
      </c>
      <c r="J17" s="54">
        <v>20247.37</v>
      </c>
    </row>
    <row r="18" spans="1:10">
      <c r="A18" s="62" t="s">
        <v>60</v>
      </c>
      <c r="B18" s="54">
        <v>856408</v>
      </c>
      <c r="C18" s="54">
        <v>267186</v>
      </c>
      <c r="D18" s="63">
        <v>42837</v>
      </c>
      <c r="E18" s="62" t="s">
        <v>151</v>
      </c>
      <c r="F18" s="114">
        <v>22651.57</v>
      </c>
      <c r="G18" s="62" t="s">
        <v>62</v>
      </c>
      <c r="I18" s="62" t="s">
        <v>62</v>
      </c>
      <c r="J18" s="54">
        <v>22651.57</v>
      </c>
    </row>
    <row r="19" spans="1:10">
      <c r="F19" s="54">
        <f>SUM(F2:F18)</f>
        <v>117563.63999999998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H17" sqref="H17"/>
    </sheetView>
  </sheetViews>
  <sheetFormatPr defaultRowHeight="15"/>
  <cols>
    <col min="1" max="1" width="8" bestFit="1" customWidth="1"/>
    <col min="2" max="2" width="10.7109375" bestFit="1" customWidth="1"/>
    <col min="3" max="3" width="12.5703125" bestFit="1" customWidth="1"/>
  </cols>
  <sheetData>
    <row r="1" spans="1:3">
      <c r="A1" s="27" t="s">
        <v>48</v>
      </c>
      <c r="B1" s="27" t="s">
        <v>49</v>
      </c>
      <c r="C1" s="29" t="s">
        <v>50</v>
      </c>
    </row>
    <row r="2" spans="1:3">
      <c r="A2" s="20">
        <v>1</v>
      </c>
      <c r="B2" s="31">
        <v>42403</v>
      </c>
      <c r="C2" s="32">
        <v>712.5</v>
      </c>
    </row>
    <row r="3" spans="1:3">
      <c r="A3" s="20">
        <v>2</v>
      </c>
      <c r="B3" s="31">
        <v>42434</v>
      </c>
      <c r="C3" s="32">
        <v>10462.5</v>
      </c>
    </row>
    <row r="4" spans="1:3">
      <c r="A4" s="20">
        <v>3</v>
      </c>
      <c r="B4" s="31">
        <v>42465</v>
      </c>
      <c r="C4" s="32">
        <v>14250</v>
      </c>
    </row>
    <row r="5" spans="1:3">
      <c r="A5" s="20">
        <v>4</v>
      </c>
      <c r="B5" s="31">
        <v>42493</v>
      </c>
      <c r="C5" s="32">
        <v>14175</v>
      </c>
    </row>
    <row r="6" spans="1:3">
      <c r="A6" s="20">
        <v>5</v>
      </c>
      <c r="B6" s="31">
        <v>42524</v>
      </c>
      <c r="C6" s="32">
        <v>9337.5</v>
      </c>
    </row>
    <row r="7" spans="1:3">
      <c r="A7" s="20">
        <v>6</v>
      </c>
      <c r="B7" s="31">
        <v>42552</v>
      </c>
      <c r="C7" s="32">
        <v>6438</v>
      </c>
    </row>
    <row r="8" spans="1:3">
      <c r="A8" s="20">
        <v>7</v>
      </c>
      <c r="B8" s="31">
        <v>42583</v>
      </c>
      <c r="C8" s="32">
        <v>20550</v>
      </c>
    </row>
    <row r="9" spans="1:3">
      <c r="A9" s="20">
        <v>8</v>
      </c>
      <c r="B9" s="31">
        <v>42621</v>
      </c>
      <c r="C9" s="32">
        <v>5025</v>
      </c>
    </row>
    <row r="10" spans="1:3">
      <c r="A10" s="20">
        <v>10</v>
      </c>
      <c r="B10" s="31">
        <v>42677</v>
      </c>
      <c r="C10" s="32">
        <v>2737.5</v>
      </c>
    </row>
    <row r="11" spans="1:3" s="54" customFormat="1">
      <c r="A11" s="20">
        <v>11</v>
      </c>
      <c r="B11" s="31">
        <v>43099</v>
      </c>
      <c r="C11" s="32">
        <v>3787.5</v>
      </c>
    </row>
    <row r="12" spans="1:3" ht="17.25">
      <c r="A12" s="20">
        <v>12</v>
      </c>
      <c r="B12" s="31">
        <v>42773</v>
      </c>
      <c r="C12" s="34">
        <v>750</v>
      </c>
    </row>
    <row r="13" spans="1:3">
      <c r="A13" s="54"/>
      <c r="B13" s="54"/>
      <c r="C13" s="30">
        <f>SUM(C2:C12)</f>
        <v>88225.5</v>
      </c>
    </row>
    <row r="14" spans="1:3">
      <c r="A14" s="54"/>
      <c r="B14" s="54"/>
      <c r="C14" s="30"/>
    </row>
    <row r="15" spans="1:3">
      <c r="A15" s="27" t="s">
        <v>48</v>
      </c>
      <c r="B15" s="27" t="s">
        <v>49</v>
      </c>
      <c r="C15" s="29" t="s">
        <v>50</v>
      </c>
    </row>
    <row r="16" spans="1:3">
      <c r="A16" s="20">
        <v>9</v>
      </c>
      <c r="B16" s="31">
        <v>42648</v>
      </c>
      <c r="C16" s="32">
        <v>150</v>
      </c>
    </row>
    <row r="17" spans="1:3" ht="17.25">
      <c r="A17" s="20">
        <v>10</v>
      </c>
      <c r="B17" s="31">
        <v>42677</v>
      </c>
      <c r="C17" s="34">
        <v>1987.5</v>
      </c>
    </row>
    <row r="18" spans="1:3">
      <c r="A18" s="54"/>
      <c r="B18" s="54"/>
      <c r="C18" s="30">
        <f>SUM(C16:C17)</f>
        <v>2137.5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zoomScaleNormal="100" workbookViewId="0">
      <selection activeCell="C23" sqref="C23"/>
    </sheetView>
  </sheetViews>
  <sheetFormatPr defaultRowHeight="15"/>
  <cols>
    <col min="1" max="2" width="12.85546875" bestFit="1" customWidth="1"/>
    <col min="3" max="3" width="14.85546875" style="30" bestFit="1" customWidth="1"/>
    <col min="4" max="4" width="11.85546875" bestFit="1" customWidth="1"/>
    <col min="11" max="11" width="10.5703125" bestFit="1" customWidth="1"/>
    <col min="18" max="18" width="10" bestFit="1" customWidth="1"/>
  </cols>
  <sheetData>
    <row r="1" spans="1:3">
      <c r="A1" s="27" t="s">
        <v>48</v>
      </c>
      <c r="B1" s="27" t="s">
        <v>49</v>
      </c>
      <c r="C1" s="29" t="s">
        <v>50</v>
      </c>
    </row>
    <row r="2" spans="1:3">
      <c r="A2">
        <v>42507</v>
      </c>
      <c r="B2" s="28">
        <v>42401</v>
      </c>
      <c r="C2" s="30">
        <v>5737.5</v>
      </c>
    </row>
    <row r="3" spans="1:3">
      <c r="A3">
        <v>42549</v>
      </c>
      <c r="B3" s="28">
        <v>42430</v>
      </c>
      <c r="C3" s="30">
        <v>25987.5</v>
      </c>
    </row>
    <row r="4" spans="1:3">
      <c r="A4">
        <v>42578</v>
      </c>
      <c r="B4" s="28">
        <v>42454</v>
      </c>
      <c r="C4" s="30">
        <v>24725</v>
      </c>
    </row>
    <row r="5" spans="1:3">
      <c r="A5">
        <v>42618</v>
      </c>
      <c r="B5" s="28">
        <v>42492</v>
      </c>
      <c r="C5" s="30">
        <v>66407.5</v>
      </c>
    </row>
    <row r="6" spans="1:3">
      <c r="A6">
        <v>42667</v>
      </c>
      <c r="B6" s="28">
        <v>42521</v>
      </c>
      <c r="C6" s="30">
        <v>48137.5</v>
      </c>
    </row>
    <row r="7" spans="1:3">
      <c r="A7">
        <v>42720</v>
      </c>
      <c r="B7" s="28">
        <v>42548</v>
      </c>
      <c r="C7" s="30">
        <v>48862.5</v>
      </c>
    </row>
    <row r="8" spans="1:3">
      <c r="A8">
        <v>42758</v>
      </c>
      <c r="B8" s="28">
        <v>42584</v>
      </c>
      <c r="C8" s="30">
        <v>84675</v>
      </c>
    </row>
    <row r="9" spans="1:3">
      <c r="A9">
        <v>42797</v>
      </c>
      <c r="B9" s="28">
        <v>42612</v>
      </c>
      <c r="C9" s="30">
        <v>50142.5</v>
      </c>
    </row>
    <row r="10" spans="1:3">
      <c r="A10">
        <v>42838</v>
      </c>
      <c r="B10" s="28">
        <v>42646</v>
      </c>
      <c r="C10" s="32">
        <v>8300</v>
      </c>
    </row>
    <row r="11" spans="1:3">
      <c r="A11" s="20">
        <v>42875</v>
      </c>
      <c r="B11" s="28">
        <v>42675</v>
      </c>
      <c r="C11" s="32">
        <v>2662.5</v>
      </c>
    </row>
    <row r="12" spans="1:3">
      <c r="A12">
        <v>42896</v>
      </c>
      <c r="B12" s="28">
        <v>42703</v>
      </c>
      <c r="C12" s="30">
        <v>4237.5</v>
      </c>
    </row>
    <row r="13" spans="1:3">
      <c r="A13">
        <v>42936</v>
      </c>
      <c r="B13" s="28">
        <v>42738</v>
      </c>
      <c r="C13" s="44">
        <v>14837.5</v>
      </c>
    </row>
    <row r="14" spans="1:3" s="54" customFormat="1">
      <c r="A14" s="54">
        <v>42965</v>
      </c>
      <c r="B14" s="28">
        <v>42765</v>
      </c>
      <c r="C14" s="44">
        <v>7112.5</v>
      </c>
    </row>
    <row r="15" spans="1:3">
      <c r="A15">
        <v>43007</v>
      </c>
      <c r="B15" s="28">
        <v>42794</v>
      </c>
      <c r="C15" s="44">
        <v>3925</v>
      </c>
    </row>
    <row r="16" spans="1:3" s="54" customFormat="1" ht="17.25">
      <c r="A16" s="54">
        <v>43043</v>
      </c>
      <c r="B16" s="28">
        <v>42829</v>
      </c>
      <c r="C16" s="33">
        <v>24192.5</v>
      </c>
    </row>
    <row r="17" spans="1:21">
      <c r="C17" s="30">
        <f>SUM(C2:C16)</f>
        <v>419942.5</v>
      </c>
      <c r="D17" t="s">
        <v>56</v>
      </c>
      <c r="K17" s="47"/>
    </row>
    <row r="19" spans="1:21">
      <c r="A19" s="27" t="s">
        <v>48</v>
      </c>
      <c r="B19" s="27" t="s">
        <v>49</v>
      </c>
      <c r="C19" s="29" t="s">
        <v>50</v>
      </c>
    </row>
    <row r="20" spans="1:21">
      <c r="A20" s="20">
        <v>42838</v>
      </c>
      <c r="B20" s="31">
        <v>42647</v>
      </c>
      <c r="C20" s="32">
        <v>250</v>
      </c>
    </row>
    <row r="21" spans="1:21">
      <c r="A21" s="20">
        <v>42876</v>
      </c>
      <c r="B21" s="31">
        <v>42675</v>
      </c>
      <c r="C21" s="32">
        <v>3212.5</v>
      </c>
    </row>
    <row r="22" spans="1:21" ht="17.25">
      <c r="A22" s="20">
        <v>42898</v>
      </c>
      <c r="B22" s="31">
        <v>42703</v>
      </c>
      <c r="C22" s="34">
        <v>1362.5</v>
      </c>
    </row>
    <row r="23" spans="1:21">
      <c r="C23" s="30">
        <f>SUM(C20:C22)</f>
        <v>4825</v>
      </c>
      <c r="D23" t="s">
        <v>51</v>
      </c>
    </row>
    <row r="25" spans="1:21">
      <c r="D25" s="48"/>
    </row>
    <row r="27" spans="1:21" s="35" customFormat="1" ht="12">
      <c r="C27" s="36"/>
      <c r="D27" s="36"/>
      <c r="E27" s="36"/>
      <c r="F27" s="36"/>
      <c r="G27" s="50"/>
      <c r="H27" s="50"/>
      <c r="I27" s="50"/>
      <c r="J27" s="50"/>
      <c r="K27" s="36"/>
      <c r="L27" s="36"/>
      <c r="M27" s="36"/>
      <c r="N27" s="36"/>
      <c r="O27" s="53"/>
      <c r="P27" s="36"/>
      <c r="Q27" s="38"/>
      <c r="R27" s="38"/>
      <c r="S27" s="37"/>
      <c r="T27" s="38"/>
      <c r="U27" s="38"/>
    </row>
    <row r="28" spans="1:21" s="35" customFormat="1" ht="12">
      <c r="A28" s="39"/>
      <c r="B28" s="40"/>
      <c r="G28" s="49"/>
      <c r="H28" s="49"/>
      <c r="I28" s="49"/>
      <c r="J28" s="49"/>
      <c r="O28" s="52"/>
      <c r="Q28" s="41"/>
      <c r="R28" s="45"/>
      <c r="S28" s="41"/>
      <c r="T28" s="41"/>
      <c r="U28" s="42"/>
    </row>
    <row r="29" spans="1:21" s="35" customFormat="1" ht="12">
      <c r="A29" s="39"/>
      <c r="B29" s="40"/>
      <c r="G29" s="49"/>
      <c r="H29" s="49"/>
      <c r="I29" s="49"/>
      <c r="J29" s="49"/>
      <c r="O29" s="52"/>
      <c r="Q29" s="41"/>
      <c r="R29" s="46"/>
      <c r="S29" s="41"/>
      <c r="T29" s="41"/>
      <c r="U29" s="43"/>
    </row>
    <row r="30" spans="1:21" s="35" customFormat="1" ht="12">
      <c r="A30" s="39"/>
      <c r="B30" s="40"/>
      <c r="G30" s="51"/>
      <c r="H30" s="51"/>
      <c r="I30" s="51"/>
      <c r="J30" s="51"/>
      <c r="O30" s="52"/>
      <c r="Q30" s="41"/>
      <c r="R30" s="46"/>
      <c r="S30" s="41"/>
      <c r="T30" s="41"/>
      <c r="U30" s="43"/>
    </row>
    <row r="31" spans="1:21" s="35" customFormat="1" ht="12">
      <c r="B31" s="40"/>
      <c r="G31" s="51"/>
      <c r="H31" s="51"/>
      <c r="I31" s="52"/>
      <c r="J31" s="52"/>
      <c r="O31" s="52"/>
      <c r="Q31" s="41"/>
      <c r="R31" s="46"/>
      <c r="S31" s="41"/>
      <c r="T31" s="41"/>
      <c r="U31" s="43"/>
    </row>
    <row r="32" spans="1:21" s="35" customFormat="1" ht="12">
      <c r="B32" s="40"/>
      <c r="G32" s="51"/>
      <c r="H32" s="51"/>
      <c r="I32" s="52"/>
      <c r="J32" s="52"/>
      <c r="O32" s="52"/>
      <c r="Q32" s="41"/>
      <c r="R32" s="46"/>
      <c r="S32" s="41"/>
      <c r="T32" s="41"/>
      <c r="U32" s="43"/>
    </row>
    <row r="33" spans="1:21">
      <c r="A33" s="35"/>
      <c r="B33" s="35"/>
      <c r="C33" s="35"/>
      <c r="D33" s="35"/>
      <c r="E33" s="35"/>
      <c r="F33" s="35"/>
      <c r="G33" s="52"/>
      <c r="H33" s="52"/>
      <c r="I33" s="52"/>
      <c r="J33" s="52"/>
      <c r="K33" s="35"/>
      <c r="L33" s="35"/>
      <c r="M33" s="35"/>
      <c r="N33" s="35"/>
      <c r="O33" s="52"/>
      <c r="P33" s="35"/>
      <c r="Q33" s="59"/>
      <c r="R33" s="59"/>
      <c r="S33" s="59"/>
      <c r="T33" s="59"/>
      <c r="U33" s="59"/>
    </row>
    <row r="34" spans="1:21">
      <c r="G34" s="18"/>
      <c r="H34" s="18"/>
      <c r="I34" s="18"/>
      <c r="J34" s="18"/>
      <c r="O34" s="18"/>
      <c r="Q34" s="59"/>
      <c r="R34" s="59"/>
      <c r="S34" s="59"/>
      <c r="T34" s="59"/>
      <c r="U34" s="59"/>
    </row>
    <row r="35" spans="1:21">
      <c r="A35" s="54"/>
      <c r="B35" s="54"/>
      <c r="C35" s="56"/>
      <c r="D35" s="56"/>
      <c r="E35" s="56"/>
      <c r="F35" s="56"/>
      <c r="G35" s="53"/>
      <c r="H35" s="53"/>
      <c r="I35" s="53"/>
      <c r="J35" s="53"/>
      <c r="K35" s="56"/>
      <c r="L35" s="56"/>
      <c r="M35" s="56"/>
      <c r="N35" s="56"/>
      <c r="O35" s="53"/>
      <c r="P35" s="56"/>
      <c r="Q35" s="59"/>
      <c r="R35" s="59"/>
      <c r="S35" s="59"/>
      <c r="T35" s="59"/>
      <c r="U35" s="59"/>
    </row>
    <row r="36" spans="1:21">
      <c r="A36" s="58"/>
      <c r="B36" s="57"/>
      <c r="C36" s="55"/>
      <c r="D36" s="55"/>
      <c r="E36" s="55"/>
      <c r="F36" s="55"/>
      <c r="G36" s="52"/>
      <c r="H36" s="52"/>
      <c r="I36" s="52"/>
      <c r="J36" s="52"/>
      <c r="K36" s="55"/>
      <c r="L36" s="55"/>
      <c r="M36" s="55"/>
      <c r="N36" s="55"/>
      <c r="O36" s="52"/>
      <c r="P36" s="55"/>
      <c r="Q36" s="59"/>
      <c r="R36" s="59"/>
      <c r="S36" s="59"/>
      <c r="T36" s="59"/>
      <c r="U36" s="59"/>
    </row>
    <row r="37" spans="1:21">
      <c r="A37" s="58"/>
      <c r="B37" s="57"/>
      <c r="C37" s="55"/>
      <c r="D37" s="55"/>
      <c r="E37" s="55"/>
      <c r="F37" s="55"/>
      <c r="G37" s="52"/>
      <c r="H37" s="52"/>
      <c r="I37" s="52"/>
      <c r="J37" s="52"/>
      <c r="K37" s="55"/>
      <c r="L37" s="55"/>
      <c r="M37" s="55"/>
      <c r="N37" s="55"/>
      <c r="O37" s="52"/>
      <c r="P37" s="55"/>
      <c r="Q37" s="59"/>
      <c r="R37" s="59"/>
      <c r="S37" s="59"/>
      <c r="T37" s="59"/>
      <c r="U37" s="59"/>
    </row>
    <row r="38" spans="1:21">
      <c r="A38" s="58"/>
      <c r="B38" s="57"/>
      <c r="C38" s="55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2"/>
      <c r="P38" s="54"/>
      <c r="Q38" s="59"/>
      <c r="R38" s="59"/>
      <c r="S38" s="59"/>
      <c r="T38" s="59"/>
      <c r="U38" s="59"/>
    </row>
    <row r="39" spans="1:21">
      <c r="Q39" s="59"/>
      <c r="R39" s="59"/>
      <c r="S39" s="59"/>
      <c r="T39" s="59"/>
      <c r="U39" s="59"/>
    </row>
    <row r="40" spans="1:2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9"/>
      <c r="R40" s="59"/>
      <c r="S40" s="59"/>
      <c r="T40" s="59"/>
      <c r="U40" s="59"/>
    </row>
    <row r="41" spans="1:2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</row>
  </sheetData>
  <sortState ref="A2:C15">
    <sortCondition ref="B2:B15"/>
  </sortState>
  <pageMargins left="0.7" right="0.7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zoomScaleNormal="100" workbookViewId="0">
      <selection activeCell="E6" sqref="E6"/>
    </sheetView>
  </sheetViews>
  <sheetFormatPr defaultRowHeight="15"/>
  <cols>
    <col min="1" max="1" width="41.140625" bestFit="1" customWidth="1"/>
    <col min="2" max="2" width="67.7109375" bestFit="1" customWidth="1"/>
    <col min="3" max="3" width="9.42578125" bestFit="1" customWidth="1"/>
    <col min="4" max="4" width="7.7109375" bestFit="1" customWidth="1"/>
    <col min="5" max="5" width="10.42578125" bestFit="1" customWidth="1"/>
  </cols>
  <sheetData>
    <row r="1" spans="1:5">
      <c r="A1" s="15" t="s">
        <v>52</v>
      </c>
      <c r="B1" s="15" t="s">
        <v>53</v>
      </c>
      <c r="C1" s="15" t="s">
        <v>25</v>
      </c>
      <c r="D1" s="15" t="s">
        <v>35</v>
      </c>
      <c r="E1" s="15" t="s">
        <v>24</v>
      </c>
    </row>
    <row r="2" spans="1:5" ht="15.75">
      <c r="A2" s="22" t="s">
        <v>33</v>
      </c>
      <c r="B2" s="22" t="s">
        <v>54</v>
      </c>
      <c r="C2" s="20">
        <v>27.5</v>
      </c>
      <c r="D2" s="21">
        <v>44</v>
      </c>
      <c r="E2" s="21">
        <f>C2*D2</f>
        <v>1210</v>
      </c>
    </row>
    <row r="3" spans="1:5" ht="15.75">
      <c r="A3" s="22" t="s">
        <v>34</v>
      </c>
      <c r="B3" s="22" t="s">
        <v>54</v>
      </c>
      <c r="C3" s="20">
        <v>20</v>
      </c>
      <c r="D3" s="21">
        <v>53</v>
      </c>
      <c r="E3" s="21">
        <f t="shared" ref="E3:E4" si="0">C3*D3</f>
        <v>1060</v>
      </c>
    </row>
    <row r="4" spans="1:5" ht="15.75">
      <c r="A4" s="22" t="s">
        <v>42</v>
      </c>
      <c r="B4" s="22" t="s">
        <v>55</v>
      </c>
      <c r="C4" s="20">
        <v>296</v>
      </c>
      <c r="D4" s="21">
        <v>49</v>
      </c>
      <c r="E4" s="21">
        <f t="shared" si="0"/>
        <v>14504</v>
      </c>
    </row>
  </sheetData>
  <pageMargins left="0.7" right="0.7" top="0.75" bottom="0.75" header="0.3" footer="0.3"/>
  <pageSetup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8" sqref="C8"/>
    </sheetView>
  </sheetViews>
  <sheetFormatPr defaultRowHeight="15"/>
  <cols>
    <col min="1" max="1" width="12.28515625" bestFit="1" customWidth="1"/>
    <col min="2" max="2" width="12.7109375" bestFit="1" customWidth="1"/>
    <col min="3" max="3" width="13.7109375" style="30" bestFit="1" customWidth="1"/>
  </cols>
  <sheetData>
    <row r="1" spans="1:3" s="54" customFormat="1">
      <c r="A1" s="66" t="s">
        <v>178</v>
      </c>
      <c r="B1" s="66" t="s">
        <v>89</v>
      </c>
      <c r="C1" s="67" t="s">
        <v>90</v>
      </c>
    </row>
    <row r="2" spans="1:3">
      <c r="A2" s="28">
        <v>42711</v>
      </c>
      <c r="B2" s="62" t="s">
        <v>154</v>
      </c>
      <c r="C2" s="30">
        <v>5000</v>
      </c>
    </row>
    <row r="3" spans="1:3">
      <c r="A3" s="28">
        <v>42736</v>
      </c>
      <c r="B3" s="62" t="s">
        <v>154</v>
      </c>
      <c r="C3" s="30">
        <v>5065.66</v>
      </c>
    </row>
    <row r="4" spans="1:3">
      <c r="A4" s="28">
        <v>42767</v>
      </c>
      <c r="B4" s="62" t="s">
        <v>154</v>
      </c>
      <c r="C4" s="30">
        <v>5050</v>
      </c>
    </row>
    <row r="5" spans="1:3">
      <c r="A5" s="28">
        <v>42795</v>
      </c>
      <c r="B5" s="62" t="s">
        <v>154</v>
      </c>
      <c r="C5" s="44">
        <v>5050</v>
      </c>
    </row>
    <row r="6" spans="1:3" ht="17.25">
      <c r="A6" s="28">
        <v>42826</v>
      </c>
      <c r="B6" s="62" t="s">
        <v>154</v>
      </c>
      <c r="C6" s="33">
        <v>3333.33</v>
      </c>
    </row>
    <row r="7" spans="1:3">
      <c r="C7" s="30">
        <f>SUM(C2:C6)</f>
        <v>23498.989999999998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workbookViewId="0">
      <selection activeCell="E29" sqref="E29"/>
    </sheetView>
  </sheetViews>
  <sheetFormatPr defaultRowHeight="15"/>
  <cols>
    <col min="2" max="2" width="45.140625" bestFit="1" customWidth="1"/>
    <col min="3" max="3" width="9.140625" bestFit="1" customWidth="1"/>
    <col min="4" max="4" width="23.140625" bestFit="1" customWidth="1"/>
    <col min="5" max="5" width="14.42578125" bestFit="1" customWidth="1"/>
    <col min="6" max="6" width="11.5703125" bestFit="1" customWidth="1"/>
    <col min="10" max="10" width="11.5703125" bestFit="1" customWidth="1"/>
    <col min="22" max="22" width="14.5703125" bestFit="1" customWidth="1"/>
    <col min="23" max="23" width="13.5703125" bestFit="1" customWidth="1"/>
    <col min="24" max="24" width="10.7109375" bestFit="1" customWidth="1"/>
    <col min="37" max="37" width="10.7109375" bestFit="1" customWidth="1"/>
    <col min="40" max="40" width="10.140625" bestFit="1" customWidth="1"/>
  </cols>
  <sheetData>
    <row r="1" spans="1:45" s="54" customFormat="1" ht="15" customHeight="1">
      <c r="A1" s="62" t="s">
        <v>60</v>
      </c>
      <c r="B1" s="54">
        <v>745170</v>
      </c>
      <c r="C1" s="54">
        <v>228189</v>
      </c>
      <c r="D1" s="63">
        <v>42397</v>
      </c>
      <c r="E1" s="62" t="s">
        <v>61</v>
      </c>
      <c r="F1" s="64">
        <v>334.41</v>
      </c>
      <c r="G1" s="62" t="s">
        <v>62</v>
      </c>
      <c r="H1" s="62"/>
      <c r="I1" s="62" t="s">
        <v>62</v>
      </c>
      <c r="J1" s="64">
        <v>334.41</v>
      </c>
      <c r="K1" s="62" t="s">
        <v>63</v>
      </c>
      <c r="L1" s="62" t="s">
        <v>64</v>
      </c>
      <c r="M1" s="62"/>
      <c r="P1" s="62" t="s">
        <v>62</v>
      </c>
      <c r="Q1" s="62"/>
      <c r="R1" s="62" t="s">
        <v>62</v>
      </c>
      <c r="S1" s="62" t="s">
        <v>65</v>
      </c>
      <c r="T1" s="54">
        <v>0</v>
      </c>
      <c r="U1" s="62" t="s">
        <v>66</v>
      </c>
      <c r="V1" s="62" t="s">
        <v>67</v>
      </c>
      <c r="W1" s="62" t="s">
        <v>68</v>
      </c>
      <c r="X1" s="63">
        <v>42397</v>
      </c>
      <c r="Y1" s="62" t="s">
        <v>62</v>
      </c>
      <c r="Z1" s="54">
        <v>4</v>
      </c>
      <c r="AA1" s="62" t="s">
        <v>62</v>
      </c>
      <c r="AB1" s="62"/>
      <c r="AC1" s="62" t="s">
        <v>62</v>
      </c>
      <c r="AD1" s="62" t="s">
        <v>62</v>
      </c>
      <c r="AE1" s="62" t="s">
        <v>62</v>
      </c>
      <c r="AF1" s="54">
        <v>0</v>
      </c>
      <c r="AG1" s="62" t="s">
        <v>62</v>
      </c>
      <c r="AH1" s="54">
        <v>3035654</v>
      </c>
      <c r="AI1" s="63"/>
      <c r="AJ1" s="62" t="s">
        <v>69</v>
      </c>
      <c r="AK1" s="63">
        <v>42366</v>
      </c>
      <c r="AL1" s="62" t="s">
        <v>70</v>
      </c>
      <c r="AM1" s="62" t="s">
        <v>71</v>
      </c>
      <c r="AN1" s="62" t="s">
        <v>72</v>
      </c>
      <c r="AO1" s="62" t="s">
        <v>62</v>
      </c>
      <c r="AP1" s="54">
        <v>0</v>
      </c>
      <c r="AQ1" s="63"/>
      <c r="AR1" s="62" t="s">
        <v>62</v>
      </c>
      <c r="AS1" s="62" t="s">
        <v>73</v>
      </c>
    </row>
    <row r="2" spans="1:45" s="54" customFormat="1" ht="15" customHeight="1">
      <c r="A2" s="62" t="s">
        <v>60</v>
      </c>
      <c r="B2" s="54">
        <v>745497</v>
      </c>
      <c r="C2" s="54">
        <v>228434</v>
      </c>
      <c r="D2" s="63">
        <v>42401</v>
      </c>
      <c r="E2" s="62" t="s">
        <v>61</v>
      </c>
      <c r="F2" s="64">
        <v>361.94</v>
      </c>
      <c r="G2" s="62" t="s">
        <v>62</v>
      </c>
      <c r="H2" s="62"/>
      <c r="I2" s="62" t="s">
        <v>62</v>
      </c>
      <c r="J2" s="64">
        <v>361.94</v>
      </c>
      <c r="K2" s="62" t="s">
        <v>63</v>
      </c>
      <c r="L2" s="62" t="s">
        <v>64</v>
      </c>
      <c r="M2" s="62"/>
      <c r="P2" s="62" t="s">
        <v>62</v>
      </c>
      <c r="Q2" s="62"/>
      <c r="R2" s="62" t="s">
        <v>62</v>
      </c>
      <c r="S2" s="62" t="s">
        <v>65</v>
      </c>
      <c r="T2" s="54">
        <v>0</v>
      </c>
      <c r="U2" s="62" t="s">
        <v>66</v>
      </c>
      <c r="V2" s="62" t="s">
        <v>67</v>
      </c>
      <c r="W2" s="62" t="s">
        <v>68</v>
      </c>
      <c r="X2" s="63">
        <v>42401</v>
      </c>
      <c r="Y2" s="62" t="s">
        <v>62</v>
      </c>
      <c r="Z2" s="54">
        <v>6</v>
      </c>
      <c r="AA2" s="62" t="s">
        <v>62</v>
      </c>
      <c r="AB2" s="62"/>
      <c r="AC2" s="62" t="s">
        <v>62</v>
      </c>
      <c r="AD2" s="62" t="s">
        <v>62</v>
      </c>
      <c r="AE2" s="62" t="s">
        <v>62</v>
      </c>
      <c r="AF2" s="54">
        <v>0</v>
      </c>
      <c r="AG2" s="62" t="s">
        <v>62</v>
      </c>
      <c r="AH2" s="54">
        <v>3035654</v>
      </c>
      <c r="AI2" s="63"/>
      <c r="AJ2" s="62" t="s">
        <v>74</v>
      </c>
      <c r="AK2" s="63">
        <v>42369</v>
      </c>
      <c r="AL2" s="62" t="s">
        <v>70</v>
      </c>
      <c r="AM2" s="62" t="s">
        <v>75</v>
      </c>
      <c r="AN2" s="62" t="s">
        <v>72</v>
      </c>
      <c r="AO2" s="62" t="s">
        <v>62</v>
      </c>
      <c r="AP2" s="54">
        <v>0</v>
      </c>
      <c r="AQ2" s="63"/>
      <c r="AR2" s="62" t="s">
        <v>62</v>
      </c>
      <c r="AS2" s="62" t="s">
        <v>73</v>
      </c>
    </row>
    <row r="3" spans="1:45" s="54" customFormat="1" ht="15" customHeight="1">
      <c r="A3" s="62" t="s">
        <v>60</v>
      </c>
      <c r="B3" s="54">
        <v>745498</v>
      </c>
      <c r="C3" s="54">
        <v>228434</v>
      </c>
      <c r="D3" s="63">
        <v>42401</v>
      </c>
      <c r="E3" s="62" t="s">
        <v>61</v>
      </c>
      <c r="F3" s="64">
        <v>80.89</v>
      </c>
      <c r="G3" s="62" t="s">
        <v>62</v>
      </c>
      <c r="H3" s="62"/>
      <c r="I3" s="62" t="s">
        <v>62</v>
      </c>
      <c r="J3" s="64">
        <v>80.89</v>
      </c>
      <c r="K3" s="62" t="s">
        <v>63</v>
      </c>
      <c r="L3" s="62" t="s">
        <v>64</v>
      </c>
      <c r="M3" s="62"/>
      <c r="P3" s="62" t="s">
        <v>62</v>
      </c>
      <c r="Q3" s="62"/>
      <c r="R3" s="62" t="s">
        <v>62</v>
      </c>
      <c r="S3" s="62" t="s">
        <v>65</v>
      </c>
      <c r="T3" s="54">
        <v>0</v>
      </c>
      <c r="U3" s="62" t="s">
        <v>66</v>
      </c>
      <c r="V3" s="62" t="s">
        <v>67</v>
      </c>
      <c r="W3" s="62" t="s">
        <v>68</v>
      </c>
      <c r="X3" s="63">
        <v>42401</v>
      </c>
      <c r="Y3" s="62" t="s">
        <v>62</v>
      </c>
      <c r="Z3" s="54">
        <v>3</v>
      </c>
      <c r="AA3" s="62" t="s">
        <v>62</v>
      </c>
      <c r="AB3" s="62"/>
      <c r="AC3" s="62" t="s">
        <v>62</v>
      </c>
      <c r="AD3" s="62" t="s">
        <v>62</v>
      </c>
      <c r="AE3" s="62" t="s">
        <v>62</v>
      </c>
      <c r="AF3" s="54">
        <v>0</v>
      </c>
      <c r="AG3" s="62" t="s">
        <v>62</v>
      </c>
      <c r="AH3" s="54">
        <v>3035654</v>
      </c>
      <c r="AI3" s="63"/>
      <c r="AJ3" s="62" t="s">
        <v>76</v>
      </c>
      <c r="AK3" s="63">
        <v>42377</v>
      </c>
      <c r="AL3" s="62" t="s">
        <v>70</v>
      </c>
      <c r="AM3" s="62" t="s">
        <v>75</v>
      </c>
      <c r="AN3" s="62" t="s">
        <v>72</v>
      </c>
      <c r="AO3" s="62" t="s">
        <v>62</v>
      </c>
      <c r="AP3" s="54">
        <v>0</v>
      </c>
      <c r="AQ3" s="63"/>
      <c r="AR3" s="62" t="s">
        <v>62</v>
      </c>
      <c r="AS3" s="62" t="s">
        <v>73</v>
      </c>
    </row>
    <row r="4" spans="1:45" s="54" customFormat="1" ht="15" customHeight="1">
      <c r="A4" s="62" t="s">
        <v>60</v>
      </c>
      <c r="B4" s="54">
        <v>835156</v>
      </c>
      <c r="C4" s="54">
        <v>257483</v>
      </c>
      <c r="D4" s="63">
        <v>42760</v>
      </c>
      <c r="E4" s="62" t="s">
        <v>61</v>
      </c>
      <c r="F4" s="64">
        <v>1529.54</v>
      </c>
      <c r="G4" s="62" t="s">
        <v>77</v>
      </c>
      <c r="H4" s="62"/>
      <c r="I4" s="62" t="s">
        <v>62</v>
      </c>
      <c r="J4" s="64">
        <v>1529.54</v>
      </c>
      <c r="K4" s="62" t="s">
        <v>63</v>
      </c>
      <c r="L4" s="62" t="s">
        <v>64</v>
      </c>
      <c r="M4" s="62"/>
      <c r="P4" s="62" t="s">
        <v>62</v>
      </c>
      <c r="Q4" s="62"/>
      <c r="R4" s="62" t="s">
        <v>62</v>
      </c>
      <c r="S4" s="62" t="s">
        <v>65</v>
      </c>
      <c r="T4" s="54">
        <v>0</v>
      </c>
      <c r="U4" s="62" t="s">
        <v>66</v>
      </c>
      <c r="V4" s="62" t="s">
        <v>67</v>
      </c>
      <c r="W4" s="62" t="s">
        <v>68</v>
      </c>
      <c r="X4" s="63">
        <v>42760</v>
      </c>
      <c r="Y4" s="62" t="s">
        <v>62</v>
      </c>
      <c r="Z4" s="54">
        <v>2</v>
      </c>
      <c r="AA4" s="62" t="s">
        <v>62</v>
      </c>
      <c r="AB4" s="62"/>
      <c r="AC4" s="62" t="s">
        <v>62</v>
      </c>
      <c r="AD4" s="62" t="s">
        <v>62</v>
      </c>
      <c r="AE4" s="62" t="s">
        <v>62</v>
      </c>
      <c r="AF4" s="54">
        <v>0</v>
      </c>
      <c r="AG4" s="62" t="s">
        <v>62</v>
      </c>
      <c r="AH4" s="54">
        <v>3035654</v>
      </c>
      <c r="AI4" s="63"/>
      <c r="AJ4" s="62" t="s">
        <v>78</v>
      </c>
      <c r="AK4" s="63">
        <v>42727</v>
      </c>
      <c r="AL4" s="62" t="s">
        <v>70</v>
      </c>
      <c r="AM4" s="62" t="s">
        <v>75</v>
      </c>
      <c r="AN4" s="62" t="s">
        <v>72</v>
      </c>
      <c r="AO4" s="62" t="s">
        <v>62</v>
      </c>
      <c r="AP4" s="54">
        <v>0</v>
      </c>
      <c r="AQ4" s="63"/>
      <c r="AR4" s="62" t="s">
        <v>62</v>
      </c>
      <c r="AS4" s="62" t="s">
        <v>73</v>
      </c>
    </row>
    <row r="5" spans="1:45" s="54" customFormat="1" ht="15" customHeight="1">
      <c r="A5" s="62" t="s">
        <v>60</v>
      </c>
      <c r="B5" s="54">
        <v>835156</v>
      </c>
      <c r="C5" s="54">
        <v>257483</v>
      </c>
      <c r="D5" s="63">
        <v>42760</v>
      </c>
      <c r="E5" s="62" t="s">
        <v>61</v>
      </c>
      <c r="F5" s="64">
        <v>242.53</v>
      </c>
      <c r="G5" s="62" t="s">
        <v>77</v>
      </c>
      <c r="H5" s="62"/>
      <c r="I5" s="62" t="s">
        <v>62</v>
      </c>
      <c r="J5" s="64">
        <v>242.53</v>
      </c>
      <c r="K5" s="62" t="s">
        <v>63</v>
      </c>
      <c r="L5" s="62" t="s">
        <v>64</v>
      </c>
      <c r="M5" s="62"/>
      <c r="P5" s="62" t="s">
        <v>62</v>
      </c>
      <c r="Q5" s="62"/>
      <c r="R5" s="62" t="s">
        <v>62</v>
      </c>
      <c r="S5" s="62" t="s">
        <v>65</v>
      </c>
      <c r="T5" s="54">
        <v>0</v>
      </c>
      <c r="U5" s="62" t="s">
        <v>66</v>
      </c>
      <c r="V5" s="62" t="s">
        <v>67</v>
      </c>
      <c r="W5" s="62" t="s">
        <v>68</v>
      </c>
      <c r="X5" s="63">
        <v>42760</v>
      </c>
      <c r="Y5" s="62" t="s">
        <v>62</v>
      </c>
      <c r="Z5" s="54">
        <v>3</v>
      </c>
      <c r="AA5" s="62" t="s">
        <v>62</v>
      </c>
      <c r="AB5" s="62"/>
      <c r="AC5" s="62" t="s">
        <v>62</v>
      </c>
      <c r="AD5" s="62" t="s">
        <v>62</v>
      </c>
      <c r="AE5" s="62" t="s">
        <v>62</v>
      </c>
      <c r="AF5" s="54">
        <v>0</v>
      </c>
      <c r="AG5" s="62" t="s">
        <v>62</v>
      </c>
      <c r="AH5" s="54">
        <v>3035654</v>
      </c>
      <c r="AI5" s="63"/>
      <c r="AJ5" s="62" t="s">
        <v>78</v>
      </c>
      <c r="AK5" s="63">
        <v>42727</v>
      </c>
      <c r="AL5" s="62" t="s">
        <v>70</v>
      </c>
      <c r="AM5" s="62" t="s">
        <v>75</v>
      </c>
      <c r="AN5" s="62" t="s">
        <v>72</v>
      </c>
      <c r="AO5" s="62" t="s">
        <v>62</v>
      </c>
      <c r="AP5" s="54">
        <v>0</v>
      </c>
      <c r="AQ5" s="63"/>
      <c r="AR5" s="62" t="s">
        <v>62</v>
      </c>
      <c r="AS5" s="62" t="s">
        <v>73</v>
      </c>
    </row>
    <row r="6" spans="1:45" s="54" customFormat="1" ht="15" customHeight="1">
      <c r="A6" s="62" t="s">
        <v>60</v>
      </c>
      <c r="B6" s="54">
        <v>835156</v>
      </c>
      <c r="C6" s="54">
        <v>257483</v>
      </c>
      <c r="D6" s="63">
        <v>42760</v>
      </c>
      <c r="E6" s="62" t="s">
        <v>61</v>
      </c>
      <c r="F6" s="64">
        <v>1803.46</v>
      </c>
      <c r="G6" s="62" t="s">
        <v>77</v>
      </c>
      <c r="H6" s="62"/>
      <c r="I6" s="62" t="s">
        <v>62</v>
      </c>
      <c r="J6" s="64">
        <v>1803.46</v>
      </c>
      <c r="K6" s="62" t="s">
        <v>63</v>
      </c>
      <c r="L6" s="62" t="s">
        <v>64</v>
      </c>
      <c r="M6" s="62"/>
      <c r="P6" s="62" t="s">
        <v>62</v>
      </c>
      <c r="Q6" s="62"/>
      <c r="R6" s="62" t="s">
        <v>62</v>
      </c>
      <c r="S6" s="62" t="s">
        <v>65</v>
      </c>
      <c r="T6" s="54">
        <v>0</v>
      </c>
      <c r="U6" s="62" t="s">
        <v>66</v>
      </c>
      <c r="V6" s="62" t="s">
        <v>67</v>
      </c>
      <c r="W6" s="62" t="s">
        <v>68</v>
      </c>
      <c r="X6" s="63">
        <v>42760</v>
      </c>
      <c r="Y6" s="62" t="s">
        <v>62</v>
      </c>
      <c r="Z6" s="54">
        <v>4</v>
      </c>
      <c r="AA6" s="62" t="s">
        <v>62</v>
      </c>
      <c r="AB6" s="62"/>
      <c r="AC6" s="62" t="s">
        <v>62</v>
      </c>
      <c r="AD6" s="62" t="s">
        <v>62</v>
      </c>
      <c r="AE6" s="62" t="s">
        <v>62</v>
      </c>
      <c r="AF6" s="54">
        <v>0</v>
      </c>
      <c r="AG6" s="62" t="s">
        <v>62</v>
      </c>
      <c r="AH6" s="54">
        <v>3035654</v>
      </c>
      <c r="AI6" s="63"/>
      <c r="AJ6" s="62" t="s">
        <v>78</v>
      </c>
      <c r="AK6" s="63">
        <v>42727</v>
      </c>
      <c r="AL6" s="62" t="s">
        <v>70</v>
      </c>
      <c r="AM6" s="62" t="s">
        <v>75</v>
      </c>
      <c r="AN6" s="62" t="s">
        <v>72</v>
      </c>
      <c r="AO6" s="62" t="s">
        <v>62</v>
      </c>
      <c r="AP6" s="54">
        <v>0</v>
      </c>
      <c r="AQ6" s="63"/>
      <c r="AR6" s="62" t="s">
        <v>62</v>
      </c>
      <c r="AS6" s="62" t="s">
        <v>73</v>
      </c>
    </row>
    <row r="7" spans="1:45" s="54" customFormat="1" ht="15" customHeight="1">
      <c r="A7" s="62" t="s">
        <v>60</v>
      </c>
      <c r="B7" s="54">
        <v>835156</v>
      </c>
      <c r="C7" s="54">
        <v>257483</v>
      </c>
      <c r="D7" s="63">
        <v>42760</v>
      </c>
      <c r="E7" s="62" t="s">
        <v>61</v>
      </c>
      <c r="F7" s="64">
        <v>1914.45</v>
      </c>
      <c r="G7" s="62" t="s">
        <v>77</v>
      </c>
      <c r="H7" s="62"/>
      <c r="I7" s="62" t="s">
        <v>62</v>
      </c>
      <c r="J7" s="64">
        <v>1914.45</v>
      </c>
      <c r="K7" s="62" t="s">
        <v>63</v>
      </c>
      <c r="L7" s="62" t="s">
        <v>64</v>
      </c>
      <c r="M7" s="62"/>
      <c r="P7" s="62" t="s">
        <v>62</v>
      </c>
      <c r="Q7" s="62"/>
      <c r="R7" s="62" t="s">
        <v>62</v>
      </c>
      <c r="S7" s="62" t="s">
        <v>65</v>
      </c>
      <c r="T7" s="54">
        <v>0</v>
      </c>
      <c r="U7" s="62" t="s">
        <v>66</v>
      </c>
      <c r="V7" s="62" t="s">
        <v>67</v>
      </c>
      <c r="W7" s="62" t="s">
        <v>68</v>
      </c>
      <c r="X7" s="63">
        <v>42760</v>
      </c>
      <c r="Y7" s="62" t="s">
        <v>62</v>
      </c>
      <c r="Z7" s="54">
        <v>5</v>
      </c>
      <c r="AA7" s="62" t="s">
        <v>62</v>
      </c>
      <c r="AB7" s="62"/>
      <c r="AC7" s="62" t="s">
        <v>62</v>
      </c>
      <c r="AD7" s="62" t="s">
        <v>62</v>
      </c>
      <c r="AE7" s="62" t="s">
        <v>62</v>
      </c>
      <c r="AF7" s="54">
        <v>0</v>
      </c>
      <c r="AG7" s="62" t="s">
        <v>62</v>
      </c>
      <c r="AH7" s="54">
        <v>3035654</v>
      </c>
      <c r="AI7" s="63"/>
      <c r="AJ7" s="62" t="s">
        <v>78</v>
      </c>
      <c r="AK7" s="63">
        <v>42727</v>
      </c>
      <c r="AL7" s="62" t="s">
        <v>70</v>
      </c>
      <c r="AM7" s="62" t="s">
        <v>75</v>
      </c>
      <c r="AN7" s="62" t="s">
        <v>72</v>
      </c>
      <c r="AO7" s="62" t="s">
        <v>62</v>
      </c>
      <c r="AP7" s="54">
        <v>0</v>
      </c>
      <c r="AQ7" s="63"/>
      <c r="AR7" s="62" t="s">
        <v>62</v>
      </c>
      <c r="AS7" s="62" t="s">
        <v>73</v>
      </c>
    </row>
    <row r="8" spans="1:45" s="54" customFormat="1" ht="15" customHeight="1">
      <c r="A8" s="62" t="s">
        <v>60</v>
      </c>
      <c r="B8" s="54">
        <v>835156</v>
      </c>
      <c r="C8" s="54">
        <v>257483</v>
      </c>
      <c r="D8" s="63">
        <v>42760</v>
      </c>
      <c r="E8" s="62" t="s">
        <v>61</v>
      </c>
      <c r="F8" s="64">
        <v>988.62</v>
      </c>
      <c r="G8" s="62" t="s">
        <v>77</v>
      </c>
      <c r="H8" s="62"/>
      <c r="I8" s="62" t="s">
        <v>62</v>
      </c>
      <c r="J8" s="64">
        <v>988.62</v>
      </c>
      <c r="K8" s="62" t="s">
        <v>63</v>
      </c>
      <c r="L8" s="62" t="s">
        <v>64</v>
      </c>
      <c r="M8" s="62"/>
      <c r="P8" s="62" t="s">
        <v>62</v>
      </c>
      <c r="Q8" s="62"/>
      <c r="R8" s="62" t="s">
        <v>62</v>
      </c>
      <c r="S8" s="62" t="s">
        <v>65</v>
      </c>
      <c r="T8" s="54">
        <v>0</v>
      </c>
      <c r="U8" s="62" t="s">
        <v>66</v>
      </c>
      <c r="V8" s="62" t="s">
        <v>67</v>
      </c>
      <c r="W8" s="62" t="s">
        <v>68</v>
      </c>
      <c r="X8" s="63">
        <v>42760</v>
      </c>
      <c r="Y8" s="62" t="s">
        <v>62</v>
      </c>
      <c r="Z8" s="54">
        <v>6</v>
      </c>
      <c r="AA8" s="62" t="s">
        <v>62</v>
      </c>
      <c r="AB8" s="62"/>
      <c r="AC8" s="62" t="s">
        <v>62</v>
      </c>
      <c r="AD8" s="62" t="s">
        <v>62</v>
      </c>
      <c r="AE8" s="62" t="s">
        <v>62</v>
      </c>
      <c r="AF8" s="54">
        <v>0</v>
      </c>
      <c r="AG8" s="62" t="s">
        <v>62</v>
      </c>
      <c r="AH8" s="54">
        <v>3035654</v>
      </c>
      <c r="AI8" s="63"/>
      <c r="AJ8" s="62" t="s">
        <v>78</v>
      </c>
      <c r="AK8" s="63">
        <v>42727</v>
      </c>
      <c r="AL8" s="62" t="s">
        <v>70</v>
      </c>
      <c r="AM8" s="62" t="s">
        <v>75</v>
      </c>
      <c r="AN8" s="62" t="s">
        <v>72</v>
      </c>
      <c r="AO8" s="62" t="s">
        <v>62</v>
      </c>
      <c r="AP8" s="54">
        <v>0</v>
      </c>
      <c r="AQ8" s="63"/>
      <c r="AR8" s="62" t="s">
        <v>62</v>
      </c>
      <c r="AS8" s="62" t="s">
        <v>73</v>
      </c>
    </row>
    <row r="9" spans="1:45" s="54" customFormat="1" ht="15" customHeight="1">
      <c r="A9" s="62" t="s">
        <v>60</v>
      </c>
      <c r="B9" s="54">
        <v>835156</v>
      </c>
      <c r="C9" s="54">
        <v>257483</v>
      </c>
      <c r="D9" s="63">
        <v>42760</v>
      </c>
      <c r="E9" s="62" t="s">
        <v>61</v>
      </c>
      <c r="F9" s="64">
        <v>5841.01</v>
      </c>
      <c r="G9" s="62" t="s">
        <v>77</v>
      </c>
      <c r="H9" s="62"/>
      <c r="I9" s="62" t="s">
        <v>62</v>
      </c>
      <c r="J9" s="64">
        <v>5841.01</v>
      </c>
      <c r="K9" s="62" t="s">
        <v>63</v>
      </c>
      <c r="L9" s="62" t="s">
        <v>64</v>
      </c>
      <c r="M9" s="62"/>
      <c r="P9" s="62" t="s">
        <v>62</v>
      </c>
      <c r="Q9" s="62"/>
      <c r="R9" s="62" t="s">
        <v>62</v>
      </c>
      <c r="S9" s="62" t="s">
        <v>65</v>
      </c>
      <c r="T9" s="54">
        <v>0</v>
      </c>
      <c r="U9" s="62" t="s">
        <v>66</v>
      </c>
      <c r="V9" s="62" t="s">
        <v>67</v>
      </c>
      <c r="W9" s="62" t="s">
        <v>68</v>
      </c>
      <c r="X9" s="63">
        <v>42760</v>
      </c>
      <c r="Y9" s="62" t="s">
        <v>62</v>
      </c>
      <c r="Z9" s="54">
        <v>7</v>
      </c>
      <c r="AA9" s="62" t="s">
        <v>62</v>
      </c>
      <c r="AB9" s="62"/>
      <c r="AC9" s="62" t="s">
        <v>62</v>
      </c>
      <c r="AD9" s="62" t="s">
        <v>62</v>
      </c>
      <c r="AE9" s="62" t="s">
        <v>62</v>
      </c>
      <c r="AF9" s="54">
        <v>0</v>
      </c>
      <c r="AG9" s="62" t="s">
        <v>62</v>
      </c>
      <c r="AH9" s="54">
        <v>3035654</v>
      </c>
      <c r="AI9" s="63"/>
      <c r="AJ9" s="62" t="s">
        <v>78</v>
      </c>
      <c r="AK9" s="63">
        <v>42727</v>
      </c>
      <c r="AL9" s="62" t="s">
        <v>70</v>
      </c>
      <c r="AM9" s="62" t="s">
        <v>75</v>
      </c>
      <c r="AN9" s="62" t="s">
        <v>72</v>
      </c>
      <c r="AO9" s="62" t="s">
        <v>62</v>
      </c>
      <c r="AP9" s="54">
        <v>0</v>
      </c>
      <c r="AQ9" s="63"/>
      <c r="AR9" s="62" t="s">
        <v>62</v>
      </c>
      <c r="AS9" s="62" t="s">
        <v>73</v>
      </c>
    </row>
    <row r="10" spans="1:45" s="54" customFormat="1" ht="15" customHeight="1">
      <c r="A10" s="62" t="s">
        <v>60</v>
      </c>
      <c r="B10" s="54">
        <v>835156</v>
      </c>
      <c r="C10" s="54">
        <v>257483</v>
      </c>
      <c r="D10" s="63">
        <v>42760</v>
      </c>
      <c r="E10" s="62" t="s">
        <v>61</v>
      </c>
      <c r="F10" s="64">
        <v>1751.52</v>
      </c>
      <c r="G10" s="62" t="s">
        <v>77</v>
      </c>
      <c r="H10" s="62"/>
      <c r="I10" s="62" t="s">
        <v>62</v>
      </c>
      <c r="J10" s="64">
        <v>1751.52</v>
      </c>
      <c r="K10" s="62" t="s">
        <v>63</v>
      </c>
      <c r="L10" s="62" t="s">
        <v>64</v>
      </c>
      <c r="M10" s="62"/>
      <c r="P10" s="62" t="s">
        <v>62</v>
      </c>
      <c r="Q10" s="62"/>
      <c r="R10" s="62" t="s">
        <v>62</v>
      </c>
      <c r="S10" s="62" t="s">
        <v>65</v>
      </c>
      <c r="T10" s="54">
        <v>0</v>
      </c>
      <c r="U10" s="62" t="s">
        <v>66</v>
      </c>
      <c r="V10" s="62" t="s">
        <v>67</v>
      </c>
      <c r="W10" s="62" t="s">
        <v>68</v>
      </c>
      <c r="X10" s="63">
        <v>42760</v>
      </c>
      <c r="Y10" s="62" t="s">
        <v>62</v>
      </c>
      <c r="Z10" s="54">
        <v>8</v>
      </c>
      <c r="AA10" s="62" t="s">
        <v>62</v>
      </c>
      <c r="AB10" s="62"/>
      <c r="AC10" s="62" t="s">
        <v>62</v>
      </c>
      <c r="AD10" s="62" t="s">
        <v>62</v>
      </c>
      <c r="AE10" s="62" t="s">
        <v>62</v>
      </c>
      <c r="AF10" s="54">
        <v>0</v>
      </c>
      <c r="AG10" s="62" t="s">
        <v>62</v>
      </c>
      <c r="AH10" s="54">
        <v>3035654</v>
      </c>
      <c r="AI10" s="63"/>
      <c r="AJ10" s="62" t="s">
        <v>78</v>
      </c>
      <c r="AK10" s="63">
        <v>42727</v>
      </c>
      <c r="AL10" s="62" t="s">
        <v>70</v>
      </c>
      <c r="AM10" s="62" t="s">
        <v>75</v>
      </c>
      <c r="AN10" s="62" t="s">
        <v>72</v>
      </c>
      <c r="AO10" s="62" t="s">
        <v>62</v>
      </c>
      <c r="AP10" s="54">
        <v>0</v>
      </c>
      <c r="AQ10" s="63"/>
      <c r="AR10" s="62" t="s">
        <v>62</v>
      </c>
      <c r="AS10" s="62" t="s">
        <v>73</v>
      </c>
    </row>
    <row r="11" spans="1:45" s="54" customFormat="1" ht="15" customHeight="1">
      <c r="A11" s="62" t="s">
        <v>60</v>
      </c>
      <c r="B11" s="54">
        <v>835156</v>
      </c>
      <c r="C11" s="54">
        <v>257483</v>
      </c>
      <c r="D11" s="63">
        <v>42760</v>
      </c>
      <c r="E11" s="62" t="s">
        <v>61</v>
      </c>
      <c r="F11" s="64">
        <v>1782.51</v>
      </c>
      <c r="G11" s="62" t="s">
        <v>77</v>
      </c>
      <c r="H11" s="62"/>
      <c r="I11" s="62" t="s">
        <v>62</v>
      </c>
      <c r="J11" s="64">
        <v>1782.51</v>
      </c>
      <c r="K11" s="62" t="s">
        <v>63</v>
      </c>
      <c r="L11" s="62" t="s">
        <v>64</v>
      </c>
      <c r="M11" s="62"/>
      <c r="P11" s="62" t="s">
        <v>62</v>
      </c>
      <c r="Q11" s="62"/>
      <c r="R11" s="62" t="s">
        <v>62</v>
      </c>
      <c r="S11" s="62" t="s">
        <v>65</v>
      </c>
      <c r="T11" s="54">
        <v>0</v>
      </c>
      <c r="U11" s="62" t="s">
        <v>66</v>
      </c>
      <c r="V11" s="62" t="s">
        <v>67</v>
      </c>
      <c r="W11" s="62" t="s">
        <v>68</v>
      </c>
      <c r="X11" s="63">
        <v>42760</v>
      </c>
      <c r="Y11" s="62" t="s">
        <v>62</v>
      </c>
      <c r="Z11" s="54">
        <v>9</v>
      </c>
      <c r="AA11" s="62" t="s">
        <v>62</v>
      </c>
      <c r="AB11" s="62"/>
      <c r="AC11" s="62" t="s">
        <v>62</v>
      </c>
      <c r="AD11" s="62" t="s">
        <v>62</v>
      </c>
      <c r="AE11" s="62" t="s">
        <v>62</v>
      </c>
      <c r="AF11" s="54">
        <v>0</v>
      </c>
      <c r="AG11" s="62" t="s">
        <v>62</v>
      </c>
      <c r="AH11" s="54">
        <v>3035654</v>
      </c>
      <c r="AI11" s="63"/>
      <c r="AJ11" s="62" t="s">
        <v>78</v>
      </c>
      <c r="AK11" s="63">
        <v>42727</v>
      </c>
      <c r="AL11" s="62" t="s">
        <v>70</v>
      </c>
      <c r="AM11" s="62" t="s">
        <v>75</v>
      </c>
      <c r="AN11" s="62" t="s">
        <v>72</v>
      </c>
      <c r="AO11" s="62" t="s">
        <v>62</v>
      </c>
      <c r="AP11" s="54">
        <v>0</v>
      </c>
      <c r="AQ11" s="63"/>
      <c r="AR11" s="62" t="s">
        <v>62</v>
      </c>
      <c r="AS11" s="62" t="s">
        <v>73</v>
      </c>
    </row>
    <row r="12" spans="1:45" s="54" customFormat="1" ht="15" customHeight="1">
      <c r="A12" s="62" t="s">
        <v>60</v>
      </c>
      <c r="B12" s="54">
        <v>835156</v>
      </c>
      <c r="C12" s="54">
        <v>257483</v>
      </c>
      <c r="D12" s="63">
        <v>42760</v>
      </c>
      <c r="E12" s="62" t="s">
        <v>61</v>
      </c>
      <c r="F12" s="64">
        <v>117.99</v>
      </c>
      <c r="G12" s="62" t="s">
        <v>62</v>
      </c>
      <c r="H12" s="62"/>
      <c r="I12" s="62" t="s">
        <v>62</v>
      </c>
      <c r="J12" s="64">
        <v>117.99</v>
      </c>
      <c r="K12" s="62" t="s">
        <v>63</v>
      </c>
      <c r="L12" s="62" t="s">
        <v>64</v>
      </c>
      <c r="M12" s="62"/>
      <c r="P12" s="62" t="s">
        <v>62</v>
      </c>
      <c r="Q12" s="62"/>
      <c r="R12" s="62" t="s">
        <v>62</v>
      </c>
      <c r="S12" s="62" t="s">
        <v>65</v>
      </c>
      <c r="T12" s="54">
        <v>0</v>
      </c>
      <c r="U12" s="62" t="s">
        <v>66</v>
      </c>
      <c r="V12" s="62" t="s">
        <v>67</v>
      </c>
      <c r="W12" s="62" t="s">
        <v>68</v>
      </c>
      <c r="X12" s="63">
        <v>42760</v>
      </c>
      <c r="Y12" s="62" t="s">
        <v>62</v>
      </c>
      <c r="Z12" s="54">
        <v>14</v>
      </c>
      <c r="AA12" s="62" t="s">
        <v>62</v>
      </c>
      <c r="AB12" s="62"/>
      <c r="AC12" s="62" t="s">
        <v>62</v>
      </c>
      <c r="AD12" s="62" t="s">
        <v>62</v>
      </c>
      <c r="AE12" s="62" t="s">
        <v>62</v>
      </c>
      <c r="AF12" s="54">
        <v>0</v>
      </c>
      <c r="AG12" s="62" t="s">
        <v>62</v>
      </c>
      <c r="AH12" s="54">
        <v>3035654</v>
      </c>
      <c r="AI12" s="63"/>
      <c r="AJ12" s="62" t="s">
        <v>78</v>
      </c>
      <c r="AK12" s="63">
        <v>42727</v>
      </c>
      <c r="AL12" s="62" t="s">
        <v>70</v>
      </c>
      <c r="AM12" s="62" t="s">
        <v>75</v>
      </c>
      <c r="AN12" s="62" t="s">
        <v>72</v>
      </c>
      <c r="AO12" s="62" t="s">
        <v>62</v>
      </c>
      <c r="AP12" s="54">
        <v>0</v>
      </c>
      <c r="AQ12" s="63"/>
      <c r="AR12" s="62" t="s">
        <v>62</v>
      </c>
      <c r="AS12" s="62" t="s">
        <v>73</v>
      </c>
    </row>
    <row r="13" spans="1:45" s="54" customFormat="1" ht="15" customHeight="1">
      <c r="A13" s="62" t="s">
        <v>60</v>
      </c>
      <c r="B13" s="54">
        <v>835162</v>
      </c>
      <c r="C13" s="54">
        <v>257483</v>
      </c>
      <c r="D13" s="63">
        <v>42760</v>
      </c>
      <c r="E13" s="62" t="s">
        <v>61</v>
      </c>
      <c r="F13" s="64">
        <v>626.15</v>
      </c>
      <c r="G13" s="62" t="s">
        <v>77</v>
      </c>
      <c r="H13" s="62"/>
      <c r="I13" s="62" t="s">
        <v>62</v>
      </c>
      <c r="J13" s="64">
        <v>626.15</v>
      </c>
      <c r="K13" s="62" t="s">
        <v>63</v>
      </c>
      <c r="L13" s="62" t="s">
        <v>64</v>
      </c>
      <c r="M13" s="62"/>
      <c r="P13" s="62" t="s">
        <v>62</v>
      </c>
      <c r="Q13" s="62"/>
      <c r="R13" s="62" t="s">
        <v>62</v>
      </c>
      <c r="S13" s="62" t="s">
        <v>65</v>
      </c>
      <c r="T13" s="54">
        <v>0</v>
      </c>
      <c r="U13" s="62" t="s">
        <v>66</v>
      </c>
      <c r="V13" s="62" t="s">
        <v>67</v>
      </c>
      <c r="W13" s="62" t="s">
        <v>68</v>
      </c>
      <c r="X13" s="63">
        <v>42760</v>
      </c>
      <c r="Y13" s="62" t="s">
        <v>62</v>
      </c>
      <c r="Z13" s="54">
        <v>3</v>
      </c>
      <c r="AA13" s="62" t="s">
        <v>62</v>
      </c>
      <c r="AB13" s="62"/>
      <c r="AC13" s="62" t="s">
        <v>62</v>
      </c>
      <c r="AD13" s="62" t="s">
        <v>62</v>
      </c>
      <c r="AE13" s="62" t="s">
        <v>62</v>
      </c>
      <c r="AF13" s="54">
        <v>0</v>
      </c>
      <c r="AG13" s="62" t="s">
        <v>62</v>
      </c>
      <c r="AH13" s="54">
        <v>3035654</v>
      </c>
      <c r="AI13" s="63"/>
      <c r="AJ13" s="62" t="s">
        <v>79</v>
      </c>
      <c r="AK13" s="63">
        <v>42734</v>
      </c>
      <c r="AL13" s="62" t="s">
        <v>70</v>
      </c>
      <c r="AM13" s="62" t="s">
        <v>75</v>
      </c>
      <c r="AN13" s="62" t="s">
        <v>72</v>
      </c>
      <c r="AO13" s="62" t="s">
        <v>62</v>
      </c>
      <c r="AP13" s="54">
        <v>0</v>
      </c>
      <c r="AQ13" s="63"/>
      <c r="AR13" s="62" t="s">
        <v>62</v>
      </c>
      <c r="AS13" s="62" t="s">
        <v>73</v>
      </c>
    </row>
    <row r="14" spans="1:45" s="54" customFormat="1" ht="15" customHeight="1">
      <c r="A14" s="62" t="s">
        <v>60</v>
      </c>
      <c r="B14" s="54">
        <v>835162</v>
      </c>
      <c r="C14" s="54">
        <v>257483</v>
      </c>
      <c r="D14" s="63">
        <v>42760</v>
      </c>
      <c r="E14" s="62" t="s">
        <v>61</v>
      </c>
      <c r="F14" s="64">
        <v>3159.4</v>
      </c>
      <c r="G14" s="62" t="s">
        <v>77</v>
      </c>
      <c r="H14" s="62"/>
      <c r="I14" s="62" t="s">
        <v>62</v>
      </c>
      <c r="J14" s="64">
        <v>3159.4</v>
      </c>
      <c r="K14" s="62" t="s">
        <v>63</v>
      </c>
      <c r="L14" s="62" t="s">
        <v>64</v>
      </c>
      <c r="M14" s="62"/>
      <c r="P14" s="62" t="s">
        <v>62</v>
      </c>
      <c r="Q14" s="62"/>
      <c r="R14" s="62" t="s">
        <v>62</v>
      </c>
      <c r="S14" s="62" t="s">
        <v>65</v>
      </c>
      <c r="T14" s="54">
        <v>0</v>
      </c>
      <c r="U14" s="62" t="s">
        <v>66</v>
      </c>
      <c r="V14" s="62" t="s">
        <v>67</v>
      </c>
      <c r="W14" s="62" t="s">
        <v>68</v>
      </c>
      <c r="X14" s="63">
        <v>42760</v>
      </c>
      <c r="Y14" s="62" t="s">
        <v>62</v>
      </c>
      <c r="Z14" s="54">
        <v>6</v>
      </c>
      <c r="AA14" s="62" t="s">
        <v>62</v>
      </c>
      <c r="AB14" s="62"/>
      <c r="AC14" s="62" t="s">
        <v>62</v>
      </c>
      <c r="AD14" s="62" t="s">
        <v>62</v>
      </c>
      <c r="AE14" s="62" t="s">
        <v>62</v>
      </c>
      <c r="AF14" s="54">
        <v>0</v>
      </c>
      <c r="AG14" s="62" t="s">
        <v>62</v>
      </c>
      <c r="AH14" s="54">
        <v>3035654</v>
      </c>
      <c r="AI14" s="63"/>
      <c r="AJ14" s="62" t="s">
        <v>79</v>
      </c>
      <c r="AK14" s="63">
        <v>42734</v>
      </c>
      <c r="AL14" s="62" t="s">
        <v>70</v>
      </c>
      <c r="AM14" s="62" t="s">
        <v>75</v>
      </c>
      <c r="AN14" s="62" t="s">
        <v>72</v>
      </c>
      <c r="AO14" s="62" t="s">
        <v>62</v>
      </c>
      <c r="AP14" s="54">
        <v>0</v>
      </c>
      <c r="AQ14" s="63"/>
      <c r="AR14" s="62" t="s">
        <v>62</v>
      </c>
      <c r="AS14" s="62" t="s">
        <v>73</v>
      </c>
    </row>
    <row r="15" spans="1:45" s="54" customFormat="1" ht="15" customHeight="1">
      <c r="A15" s="62" t="s">
        <v>60</v>
      </c>
      <c r="B15" s="54">
        <v>835162</v>
      </c>
      <c r="C15" s="54">
        <v>257483</v>
      </c>
      <c r="D15" s="63">
        <v>42760</v>
      </c>
      <c r="E15" s="62" t="s">
        <v>61</v>
      </c>
      <c r="F15" s="64">
        <v>963.52</v>
      </c>
      <c r="G15" s="62" t="s">
        <v>77</v>
      </c>
      <c r="H15" s="62"/>
      <c r="I15" s="62" t="s">
        <v>62</v>
      </c>
      <c r="J15" s="64">
        <v>963.52</v>
      </c>
      <c r="K15" s="62" t="s">
        <v>63</v>
      </c>
      <c r="L15" s="62" t="s">
        <v>64</v>
      </c>
      <c r="M15" s="62"/>
      <c r="P15" s="62" t="s">
        <v>62</v>
      </c>
      <c r="Q15" s="62"/>
      <c r="R15" s="62" t="s">
        <v>62</v>
      </c>
      <c r="S15" s="62" t="s">
        <v>65</v>
      </c>
      <c r="T15" s="54">
        <v>0</v>
      </c>
      <c r="U15" s="62" t="s">
        <v>66</v>
      </c>
      <c r="V15" s="62" t="s">
        <v>67</v>
      </c>
      <c r="W15" s="62" t="s">
        <v>68</v>
      </c>
      <c r="X15" s="63">
        <v>42760</v>
      </c>
      <c r="Y15" s="62" t="s">
        <v>62</v>
      </c>
      <c r="Z15" s="54">
        <v>7</v>
      </c>
      <c r="AA15" s="62" t="s">
        <v>62</v>
      </c>
      <c r="AB15" s="62"/>
      <c r="AC15" s="62" t="s">
        <v>62</v>
      </c>
      <c r="AD15" s="62" t="s">
        <v>62</v>
      </c>
      <c r="AE15" s="62" t="s">
        <v>62</v>
      </c>
      <c r="AF15" s="54">
        <v>0</v>
      </c>
      <c r="AG15" s="62" t="s">
        <v>62</v>
      </c>
      <c r="AH15" s="54">
        <v>3035654</v>
      </c>
      <c r="AI15" s="63"/>
      <c r="AJ15" s="62" t="s">
        <v>79</v>
      </c>
      <c r="AK15" s="63">
        <v>42734</v>
      </c>
      <c r="AL15" s="62" t="s">
        <v>70</v>
      </c>
      <c r="AM15" s="62" t="s">
        <v>75</v>
      </c>
      <c r="AN15" s="62" t="s">
        <v>72</v>
      </c>
      <c r="AO15" s="62" t="s">
        <v>62</v>
      </c>
      <c r="AP15" s="54">
        <v>0</v>
      </c>
      <c r="AQ15" s="63"/>
      <c r="AR15" s="62" t="s">
        <v>62</v>
      </c>
      <c r="AS15" s="62" t="s">
        <v>73</v>
      </c>
    </row>
    <row r="16" spans="1:45" s="54" customFormat="1" ht="15" customHeight="1">
      <c r="A16" s="62" t="s">
        <v>60</v>
      </c>
      <c r="B16" s="54">
        <v>835162</v>
      </c>
      <c r="C16" s="54">
        <v>257483</v>
      </c>
      <c r="D16" s="63">
        <v>42760</v>
      </c>
      <c r="E16" s="62" t="s">
        <v>61</v>
      </c>
      <c r="F16" s="64">
        <v>2439.08</v>
      </c>
      <c r="G16" s="62" t="s">
        <v>77</v>
      </c>
      <c r="H16" s="62"/>
      <c r="I16" s="62" t="s">
        <v>62</v>
      </c>
      <c r="J16" s="64">
        <v>2439.08</v>
      </c>
      <c r="K16" s="62" t="s">
        <v>63</v>
      </c>
      <c r="L16" s="62" t="s">
        <v>64</v>
      </c>
      <c r="M16" s="62"/>
      <c r="P16" s="62" t="s">
        <v>62</v>
      </c>
      <c r="Q16" s="62"/>
      <c r="R16" s="62" t="s">
        <v>62</v>
      </c>
      <c r="S16" s="62" t="s">
        <v>65</v>
      </c>
      <c r="T16" s="54">
        <v>0</v>
      </c>
      <c r="U16" s="62" t="s">
        <v>66</v>
      </c>
      <c r="V16" s="62" t="s">
        <v>67</v>
      </c>
      <c r="W16" s="62" t="s">
        <v>68</v>
      </c>
      <c r="X16" s="63">
        <v>42760</v>
      </c>
      <c r="Y16" s="62" t="s">
        <v>62</v>
      </c>
      <c r="Z16" s="54">
        <v>11</v>
      </c>
      <c r="AA16" s="62" t="s">
        <v>62</v>
      </c>
      <c r="AB16" s="62"/>
      <c r="AC16" s="62" t="s">
        <v>62</v>
      </c>
      <c r="AD16" s="62" t="s">
        <v>62</v>
      </c>
      <c r="AE16" s="62" t="s">
        <v>62</v>
      </c>
      <c r="AF16" s="54">
        <v>0</v>
      </c>
      <c r="AG16" s="62" t="s">
        <v>62</v>
      </c>
      <c r="AH16" s="54">
        <v>3035654</v>
      </c>
      <c r="AI16" s="63"/>
      <c r="AJ16" s="62" t="s">
        <v>79</v>
      </c>
      <c r="AK16" s="63">
        <v>42734</v>
      </c>
      <c r="AL16" s="62" t="s">
        <v>70</v>
      </c>
      <c r="AM16" s="62" t="s">
        <v>75</v>
      </c>
      <c r="AN16" s="62" t="s">
        <v>72</v>
      </c>
      <c r="AO16" s="62" t="s">
        <v>62</v>
      </c>
      <c r="AP16" s="54">
        <v>0</v>
      </c>
      <c r="AQ16" s="63"/>
      <c r="AR16" s="62" t="s">
        <v>62</v>
      </c>
      <c r="AS16" s="62" t="s">
        <v>73</v>
      </c>
    </row>
    <row r="17" spans="1:45" s="54" customFormat="1" ht="15" customHeight="1">
      <c r="A17" s="62" t="s">
        <v>60</v>
      </c>
      <c r="B17" s="54">
        <v>835162</v>
      </c>
      <c r="C17" s="54">
        <v>257483</v>
      </c>
      <c r="D17" s="63">
        <v>42760</v>
      </c>
      <c r="E17" s="62" t="s">
        <v>61</v>
      </c>
      <c r="F17" s="64">
        <v>2978.09</v>
      </c>
      <c r="G17" s="62" t="s">
        <v>77</v>
      </c>
      <c r="H17" s="62"/>
      <c r="I17" s="62" t="s">
        <v>62</v>
      </c>
      <c r="J17" s="64">
        <v>2978.09</v>
      </c>
      <c r="K17" s="62" t="s">
        <v>63</v>
      </c>
      <c r="L17" s="62" t="s">
        <v>64</v>
      </c>
      <c r="M17" s="62"/>
      <c r="P17" s="62" t="s">
        <v>62</v>
      </c>
      <c r="Q17" s="62"/>
      <c r="R17" s="62" t="s">
        <v>62</v>
      </c>
      <c r="S17" s="62" t="s">
        <v>65</v>
      </c>
      <c r="T17" s="54">
        <v>0</v>
      </c>
      <c r="U17" s="62" t="s">
        <v>66</v>
      </c>
      <c r="V17" s="62" t="s">
        <v>67</v>
      </c>
      <c r="W17" s="62" t="s">
        <v>68</v>
      </c>
      <c r="X17" s="63">
        <v>42760</v>
      </c>
      <c r="Y17" s="62" t="s">
        <v>62</v>
      </c>
      <c r="Z17" s="54">
        <v>12</v>
      </c>
      <c r="AA17" s="62" t="s">
        <v>62</v>
      </c>
      <c r="AB17" s="62"/>
      <c r="AC17" s="62" t="s">
        <v>62</v>
      </c>
      <c r="AD17" s="62" t="s">
        <v>62</v>
      </c>
      <c r="AE17" s="62" t="s">
        <v>62</v>
      </c>
      <c r="AF17" s="54">
        <v>0</v>
      </c>
      <c r="AG17" s="62" t="s">
        <v>62</v>
      </c>
      <c r="AH17" s="54">
        <v>3035654</v>
      </c>
      <c r="AI17" s="63"/>
      <c r="AJ17" s="62" t="s">
        <v>79</v>
      </c>
      <c r="AK17" s="63">
        <v>42734</v>
      </c>
      <c r="AL17" s="62" t="s">
        <v>70</v>
      </c>
      <c r="AM17" s="62" t="s">
        <v>75</v>
      </c>
      <c r="AN17" s="62" t="s">
        <v>72</v>
      </c>
      <c r="AO17" s="62" t="s">
        <v>62</v>
      </c>
      <c r="AP17" s="54">
        <v>0</v>
      </c>
      <c r="AQ17" s="63"/>
      <c r="AR17" s="62" t="s">
        <v>62</v>
      </c>
      <c r="AS17" s="62" t="s">
        <v>73</v>
      </c>
    </row>
    <row r="18" spans="1:45" s="54" customFormat="1" ht="15" customHeight="1">
      <c r="A18" s="62" t="s">
        <v>60</v>
      </c>
      <c r="B18" s="54">
        <v>835162</v>
      </c>
      <c r="C18" s="54">
        <v>257483</v>
      </c>
      <c r="D18" s="63">
        <v>42760</v>
      </c>
      <c r="E18" s="62" t="s">
        <v>61</v>
      </c>
      <c r="F18" s="64">
        <v>5208.76</v>
      </c>
      <c r="G18" s="62" t="s">
        <v>77</v>
      </c>
      <c r="H18" s="62"/>
      <c r="I18" s="62" t="s">
        <v>62</v>
      </c>
      <c r="J18" s="64">
        <v>5208.76</v>
      </c>
      <c r="K18" s="62" t="s">
        <v>63</v>
      </c>
      <c r="L18" s="62" t="s">
        <v>64</v>
      </c>
      <c r="M18" s="62"/>
      <c r="P18" s="62" t="s">
        <v>62</v>
      </c>
      <c r="Q18" s="62"/>
      <c r="R18" s="62" t="s">
        <v>62</v>
      </c>
      <c r="S18" s="62" t="s">
        <v>65</v>
      </c>
      <c r="T18" s="54">
        <v>0</v>
      </c>
      <c r="U18" s="62" t="s">
        <v>66</v>
      </c>
      <c r="V18" s="62" t="s">
        <v>67</v>
      </c>
      <c r="W18" s="62" t="s">
        <v>68</v>
      </c>
      <c r="X18" s="63">
        <v>42760</v>
      </c>
      <c r="Y18" s="62" t="s">
        <v>62</v>
      </c>
      <c r="Z18" s="54">
        <v>13</v>
      </c>
      <c r="AA18" s="62" t="s">
        <v>62</v>
      </c>
      <c r="AB18" s="62"/>
      <c r="AC18" s="62" t="s">
        <v>62</v>
      </c>
      <c r="AD18" s="62" t="s">
        <v>62</v>
      </c>
      <c r="AE18" s="62" t="s">
        <v>62</v>
      </c>
      <c r="AF18" s="54">
        <v>0</v>
      </c>
      <c r="AG18" s="62" t="s">
        <v>62</v>
      </c>
      <c r="AH18" s="54">
        <v>3035654</v>
      </c>
      <c r="AI18" s="63"/>
      <c r="AJ18" s="62" t="s">
        <v>79</v>
      </c>
      <c r="AK18" s="63">
        <v>42734</v>
      </c>
      <c r="AL18" s="62" t="s">
        <v>70</v>
      </c>
      <c r="AM18" s="62" t="s">
        <v>75</v>
      </c>
      <c r="AN18" s="62" t="s">
        <v>72</v>
      </c>
      <c r="AO18" s="62" t="s">
        <v>62</v>
      </c>
      <c r="AP18" s="54">
        <v>0</v>
      </c>
      <c r="AQ18" s="63"/>
      <c r="AR18" s="62" t="s">
        <v>62</v>
      </c>
      <c r="AS18" s="62" t="s">
        <v>73</v>
      </c>
    </row>
    <row r="19" spans="1:45" s="54" customFormat="1" ht="15" customHeight="1">
      <c r="A19" s="62" t="s">
        <v>60</v>
      </c>
      <c r="B19" s="54">
        <v>835167</v>
      </c>
      <c r="C19" s="54">
        <v>257483</v>
      </c>
      <c r="D19" s="63">
        <v>42760</v>
      </c>
      <c r="E19" s="62" t="s">
        <v>61</v>
      </c>
      <c r="F19" s="64">
        <v>10700.31</v>
      </c>
      <c r="G19" s="62" t="s">
        <v>77</v>
      </c>
      <c r="H19" s="62"/>
      <c r="I19" s="62" t="s">
        <v>62</v>
      </c>
      <c r="J19" s="64">
        <v>10700.31</v>
      </c>
      <c r="K19" s="62" t="s">
        <v>63</v>
      </c>
      <c r="L19" s="62" t="s">
        <v>64</v>
      </c>
      <c r="M19" s="62"/>
      <c r="P19" s="62" t="s">
        <v>62</v>
      </c>
      <c r="Q19" s="62"/>
      <c r="R19" s="62" t="s">
        <v>62</v>
      </c>
      <c r="S19" s="62" t="s">
        <v>65</v>
      </c>
      <c r="T19" s="54">
        <v>0</v>
      </c>
      <c r="U19" s="62" t="s">
        <v>66</v>
      </c>
      <c r="V19" s="62" t="s">
        <v>67</v>
      </c>
      <c r="W19" s="62" t="s">
        <v>68</v>
      </c>
      <c r="X19" s="63">
        <v>42760</v>
      </c>
      <c r="Y19" s="62" t="s">
        <v>62</v>
      </c>
      <c r="Z19" s="54">
        <v>1</v>
      </c>
      <c r="AA19" s="62" t="s">
        <v>62</v>
      </c>
      <c r="AB19" s="62"/>
      <c r="AC19" s="62" t="s">
        <v>62</v>
      </c>
      <c r="AD19" s="62" t="s">
        <v>62</v>
      </c>
      <c r="AE19" s="62" t="s">
        <v>62</v>
      </c>
      <c r="AF19" s="54">
        <v>0</v>
      </c>
      <c r="AG19" s="62" t="s">
        <v>62</v>
      </c>
      <c r="AH19" s="54">
        <v>3035654</v>
      </c>
      <c r="AI19" s="63"/>
      <c r="AJ19" s="62" t="s">
        <v>80</v>
      </c>
      <c r="AK19" s="63">
        <v>42741</v>
      </c>
      <c r="AL19" s="62" t="s">
        <v>70</v>
      </c>
      <c r="AM19" s="62" t="s">
        <v>75</v>
      </c>
      <c r="AN19" s="62" t="s">
        <v>72</v>
      </c>
      <c r="AO19" s="62" t="s">
        <v>62</v>
      </c>
      <c r="AP19" s="54">
        <v>0</v>
      </c>
      <c r="AQ19" s="63"/>
      <c r="AR19" s="62" t="s">
        <v>62</v>
      </c>
      <c r="AS19" s="62" t="s">
        <v>73</v>
      </c>
    </row>
    <row r="20" spans="1:45" s="54" customFormat="1" ht="15" customHeight="1">
      <c r="A20" s="62" t="s">
        <v>60</v>
      </c>
      <c r="B20" s="54">
        <v>835167</v>
      </c>
      <c r="C20" s="54">
        <v>257483</v>
      </c>
      <c r="D20" s="63">
        <v>42760</v>
      </c>
      <c r="E20" s="62" t="s">
        <v>61</v>
      </c>
      <c r="F20" s="64">
        <v>19648.03</v>
      </c>
      <c r="G20" s="62" t="s">
        <v>77</v>
      </c>
      <c r="H20" s="62"/>
      <c r="I20" s="62" t="s">
        <v>62</v>
      </c>
      <c r="J20" s="64">
        <v>19648.03</v>
      </c>
      <c r="K20" s="62" t="s">
        <v>63</v>
      </c>
      <c r="L20" s="62" t="s">
        <v>64</v>
      </c>
      <c r="M20" s="62"/>
      <c r="P20" s="62" t="s">
        <v>62</v>
      </c>
      <c r="Q20" s="62"/>
      <c r="R20" s="62" t="s">
        <v>62</v>
      </c>
      <c r="S20" s="62" t="s">
        <v>65</v>
      </c>
      <c r="T20" s="54">
        <v>0</v>
      </c>
      <c r="U20" s="62" t="s">
        <v>66</v>
      </c>
      <c r="V20" s="62" t="s">
        <v>67</v>
      </c>
      <c r="W20" s="62" t="s">
        <v>68</v>
      </c>
      <c r="X20" s="63">
        <v>42760</v>
      </c>
      <c r="Y20" s="62" t="s">
        <v>62</v>
      </c>
      <c r="Z20" s="54">
        <v>2</v>
      </c>
      <c r="AA20" s="62" t="s">
        <v>62</v>
      </c>
      <c r="AB20" s="62"/>
      <c r="AC20" s="62" t="s">
        <v>62</v>
      </c>
      <c r="AD20" s="62" t="s">
        <v>62</v>
      </c>
      <c r="AE20" s="62" t="s">
        <v>62</v>
      </c>
      <c r="AF20" s="54">
        <v>0</v>
      </c>
      <c r="AG20" s="62" t="s">
        <v>62</v>
      </c>
      <c r="AH20" s="54">
        <v>3035654</v>
      </c>
      <c r="AI20" s="63"/>
      <c r="AJ20" s="62" t="s">
        <v>80</v>
      </c>
      <c r="AK20" s="63">
        <v>42741</v>
      </c>
      <c r="AL20" s="62" t="s">
        <v>70</v>
      </c>
      <c r="AM20" s="62" t="s">
        <v>75</v>
      </c>
      <c r="AN20" s="62" t="s">
        <v>72</v>
      </c>
      <c r="AO20" s="62" t="s">
        <v>62</v>
      </c>
      <c r="AP20" s="54">
        <v>0</v>
      </c>
      <c r="AQ20" s="63"/>
      <c r="AR20" s="62" t="s">
        <v>62</v>
      </c>
      <c r="AS20" s="62" t="s">
        <v>73</v>
      </c>
    </row>
    <row r="21" spans="1:45" s="54" customFormat="1" ht="15" customHeight="1">
      <c r="A21" s="62" t="s">
        <v>60</v>
      </c>
      <c r="B21" s="54">
        <v>835167</v>
      </c>
      <c r="C21" s="54">
        <v>257483</v>
      </c>
      <c r="D21" s="63">
        <v>42760</v>
      </c>
      <c r="E21" s="62" t="s">
        <v>61</v>
      </c>
      <c r="F21" s="65">
        <v>9262.82</v>
      </c>
      <c r="G21" s="62" t="s">
        <v>77</v>
      </c>
      <c r="H21" s="62"/>
      <c r="I21" s="62" t="s">
        <v>62</v>
      </c>
      <c r="J21" s="64">
        <v>9262.82</v>
      </c>
      <c r="K21" s="62" t="s">
        <v>63</v>
      </c>
      <c r="L21" s="62" t="s">
        <v>64</v>
      </c>
      <c r="M21" s="62"/>
      <c r="P21" s="62" t="s">
        <v>62</v>
      </c>
      <c r="Q21" s="62"/>
      <c r="R21" s="62" t="s">
        <v>62</v>
      </c>
      <c r="S21" s="62" t="s">
        <v>65</v>
      </c>
      <c r="T21" s="54">
        <v>0</v>
      </c>
      <c r="U21" s="62" t="s">
        <v>66</v>
      </c>
      <c r="V21" s="62" t="s">
        <v>67</v>
      </c>
      <c r="W21" s="62" t="s">
        <v>68</v>
      </c>
      <c r="X21" s="63">
        <v>42760</v>
      </c>
      <c r="Y21" s="62" t="s">
        <v>62</v>
      </c>
      <c r="Z21" s="54">
        <v>3</v>
      </c>
      <c r="AA21" s="62" t="s">
        <v>62</v>
      </c>
      <c r="AB21" s="62"/>
      <c r="AC21" s="62" t="s">
        <v>62</v>
      </c>
      <c r="AD21" s="62" t="s">
        <v>62</v>
      </c>
      <c r="AE21" s="62" t="s">
        <v>62</v>
      </c>
      <c r="AF21" s="54">
        <v>0</v>
      </c>
      <c r="AG21" s="62" t="s">
        <v>62</v>
      </c>
      <c r="AH21" s="54">
        <v>3035654</v>
      </c>
      <c r="AI21" s="63"/>
      <c r="AJ21" s="62" t="s">
        <v>80</v>
      </c>
      <c r="AK21" s="63">
        <v>42741</v>
      </c>
      <c r="AL21" s="62" t="s">
        <v>70</v>
      </c>
      <c r="AM21" s="62" t="s">
        <v>75</v>
      </c>
      <c r="AN21" s="62" t="s">
        <v>72</v>
      </c>
      <c r="AO21" s="62" t="s">
        <v>62</v>
      </c>
      <c r="AP21" s="54">
        <v>0</v>
      </c>
      <c r="AQ21" s="63"/>
      <c r="AR21" s="62" t="s">
        <v>62</v>
      </c>
      <c r="AS21" s="62" t="s">
        <v>73</v>
      </c>
    </row>
    <row r="22" spans="1:45">
      <c r="F22" s="47">
        <f>SUM(F1:F21)</f>
        <v>71735.03</v>
      </c>
    </row>
    <row r="25" spans="1:45" ht="15.75">
      <c r="B25" s="82" t="s">
        <v>158</v>
      </c>
      <c r="C25" s="83">
        <v>1.2200000000000001E-2</v>
      </c>
      <c r="D25" s="82" t="s">
        <v>159</v>
      </c>
    </row>
    <row r="26" spans="1:45" ht="15.75">
      <c r="B26" s="82" t="s">
        <v>160</v>
      </c>
      <c r="C26" s="84"/>
      <c r="D26" s="84"/>
    </row>
    <row r="27" spans="1:45" ht="15.75">
      <c r="B27" s="85" t="s">
        <v>161</v>
      </c>
      <c r="C27" s="83">
        <v>1.4200000000000001E-2</v>
      </c>
      <c r="D27" s="84"/>
    </row>
    <row r="28" spans="1:45" ht="15.75">
      <c r="B28" s="85" t="s">
        <v>162</v>
      </c>
      <c r="C28" s="83">
        <v>1.21E-2</v>
      </c>
      <c r="D28" s="84"/>
    </row>
    <row r="29" spans="1:45" ht="16.5" thickBot="1">
      <c r="B29" s="82" t="s">
        <v>163</v>
      </c>
      <c r="C29" s="83">
        <v>4.65E-2</v>
      </c>
      <c r="D29" s="82" t="s">
        <v>159</v>
      </c>
    </row>
    <row r="30" spans="1:45" ht="16.5" thickBot="1">
      <c r="B30" s="86" t="s">
        <v>164</v>
      </c>
      <c r="C30" s="87">
        <v>8.5000000000000006E-2</v>
      </c>
      <c r="D30" s="84"/>
    </row>
    <row r="31" spans="1:45" ht="158.25" thickBot="1">
      <c r="B31" s="82" t="s">
        <v>165</v>
      </c>
      <c r="C31" s="83">
        <v>0.4</v>
      </c>
      <c r="D31" s="88" t="s">
        <v>166</v>
      </c>
    </row>
    <row r="32" spans="1:45" ht="16.5" thickBot="1">
      <c r="B32" s="89" t="s">
        <v>167</v>
      </c>
      <c r="C32" s="90">
        <v>0.48499999999999999</v>
      </c>
      <c r="D32" s="84"/>
    </row>
    <row r="33" spans="2:4" ht="15.75" thickTop="1"/>
    <row r="35" spans="2:4">
      <c r="B35" s="81">
        <f>40289-683</f>
        <v>39606</v>
      </c>
      <c r="C35" s="23" t="s">
        <v>157</v>
      </c>
      <c r="D35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"/>
  <sheetViews>
    <sheetView workbookViewId="0">
      <selection activeCell="F10" sqref="F10"/>
    </sheetView>
  </sheetViews>
  <sheetFormatPr defaultRowHeight="15"/>
  <cols>
    <col min="3" max="3" width="7" bestFit="1" customWidth="1"/>
    <col min="4" max="4" width="10.7109375" bestFit="1" customWidth="1"/>
    <col min="5" max="5" width="13.42578125" bestFit="1" customWidth="1"/>
    <col min="6" max="6" width="10.5703125" bestFit="1" customWidth="1"/>
    <col min="10" max="10" width="10.5703125" bestFit="1" customWidth="1"/>
    <col min="22" max="22" width="14.5703125" bestFit="1" customWidth="1"/>
    <col min="23" max="23" width="13.5703125" bestFit="1" customWidth="1"/>
    <col min="24" max="24" width="10.7109375" bestFit="1" customWidth="1"/>
    <col min="36" max="36" width="22.140625" bestFit="1" customWidth="1"/>
    <col min="37" max="37" width="10.7109375" bestFit="1" customWidth="1"/>
    <col min="40" max="40" width="10.140625" bestFit="1" customWidth="1"/>
  </cols>
  <sheetData>
    <row r="1" spans="1:45" s="54" customFormat="1" ht="15" customHeight="1">
      <c r="A1" s="62" t="s">
        <v>60</v>
      </c>
      <c r="B1" s="54">
        <v>800530</v>
      </c>
      <c r="C1" s="54">
        <v>246516</v>
      </c>
      <c r="D1" s="63">
        <v>42626</v>
      </c>
      <c r="E1" s="62" t="s">
        <v>81</v>
      </c>
      <c r="F1" s="64">
        <v>768.14</v>
      </c>
      <c r="G1" s="100" t="s">
        <v>62</v>
      </c>
      <c r="H1" s="62"/>
      <c r="I1" s="62" t="s">
        <v>62</v>
      </c>
      <c r="J1" s="64">
        <v>768.14</v>
      </c>
      <c r="K1" s="62" t="s">
        <v>82</v>
      </c>
      <c r="L1" s="62" t="s">
        <v>64</v>
      </c>
      <c r="M1" s="62"/>
      <c r="P1" s="62" t="s">
        <v>62</v>
      </c>
      <c r="Q1" s="62"/>
      <c r="R1" s="62" t="s">
        <v>62</v>
      </c>
      <c r="S1" s="62" t="s">
        <v>65</v>
      </c>
      <c r="T1" s="54">
        <v>0</v>
      </c>
      <c r="U1" s="62" t="s">
        <v>66</v>
      </c>
      <c r="V1" s="62" t="s">
        <v>67</v>
      </c>
      <c r="W1" s="62" t="s">
        <v>68</v>
      </c>
      <c r="X1" s="63">
        <v>42626</v>
      </c>
      <c r="Y1" s="62" t="s">
        <v>62</v>
      </c>
      <c r="Z1" s="54">
        <v>1</v>
      </c>
      <c r="AA1" s="62" t="s">
        <v>62</v>
      </c>
      <c r="AB1" s="62"/>
      <c r="AC1" s="62" t="s">
        <v>62</v>
      </c>
      <c r="AD1" s="62" t="s">
        <v>62</v>
      </c>
      <c r="AE1" s="62" t="s">
        <v>62</v>
      </c>
      <c r="AF1" s="54">
        <v>0</v>
      </c>
      <c r="AG1" s="62" t="s">
        <v>62</v>
      </c>
      <c r="AH1" s="54">
        <v>1001132</v>
      </c>
      <c r="AI1" s="63"/>
      <c r="AJ1" s="62" t="s">
        <v>130</v>
      </c>
      <c r="AK1" s="63">
        <v>42621</v>
      </c>
      <c r="AL1" s="62" t="s">
        <v>84</v>
      </c>
      <c r="AM1" s="62" t="s">
        <v>75</v>
      </c>
      <c r="AN1" s="62" t="s">
        <v>72</v>
      </c>
      <c r="AO1" s="62" t="s">
        <v>62</v>
      </c>
      <c r="AP1" s="54">
        <v>0</v>
      </c>
      <c r="AQ1" s="63"/>
      <c r="AR1" s="62" t="s">
        <v>62</v>
      </c>
      <c r="AS1" s="62" t="s">
        <v>73</v>
      </c>
    </row>
    <row r="2" spans="1:45" s="54" customFormat="1" ht="15" customHeight="1">
      <c r="A2" s="62" t="s">
        <v>60</v>
      </c>
      <c r="B2" s="54">
        <v>847161</v>
      </c>
      <c r="C2" s="54">
        <v>263133</v>
      </c>
      <c r="D2" s="63">
        <v>42803</v>
      </c>
      <c r="E2" s="62" t="s">
        <v>142</v>
      </c>
      <c r="F2" s="64">
        <v>64.5</v>
      </c>
      <c r="G2" s="62" t="s">
        <v>62</v>
      </c>
      <c r="H2" s="62"/>
      <c r="I2" s="62" t="s">
        <v>62</v>
      </c>
      <c r="J2" s="64">
        <v>64.5</v>
      </c>
      <c r="K2" s="62" t="s">
        <v>63</v>
      </c>
      <c r="L2" s="62" t="s">
        <v>64</v>
      </c>
      <c r="M2" s="62"/>
      <c r="P2" s="62" t="s">
        <v>62</v>
      </c>
      <c r="Q2" s="62"/>
      <c r="R2" s="62" t="s">
        <v>62</v>
      </c>
      <c r="S2" s="62" t="s">
        <v>65</v>
      </c>
      <c r="T2" s="54">
        <v>0</v>
      </c>
      <c r="U2" s="62" t="s">
        <v>66</v>
      </c>
      <c r="V2" s="62" t="s">
        <v>67</v>
      </c>
      <c r="W2" s="62" t="s">
        <v>68</v>
      </c>
      <c r="X2" s="63">
        <v>42803</v>
      </c>
      <c r="Y2" s="62" t="s">
        <v>62</v>
      </c>
      <c r="Z2" s="54">
        <v>75</v>
      </c>
      <c r="AA2" s="62" t="s">
        <v>62</v>
      </c>
      <c r="AB2" s="62"/>
      <c r="AC2" s="62" t="s">
        <v>62</v>
      </c>
      <c r="AD2" s="62" t="s">
        <v>62</v>
      </c>
      <c r="AE2" s="62" t="s">
        <v>62</v>
      </c>
      <c r="AF2" s="54">
        <v>0</v>
      </c>
      <c r="AG2" s="62" t="s">
        <v>62</v>
      </c>
      <c r="AH2" s="54">
        <v>3033695</v>
      </c>
      <c r="AI2" s="63"/>
      <c r="AJ2" s="62" t="s">
        <v>143</v>
      </c>
      <c r="AK2" s="63">
        <v>42795</v>
      </c>
      <c r="AL2" s="62" t="s">
        <v>71</v>
      </c>
      <c r="AM2" s="62" t="s">
        <v>71</v>
      </c>
      <c r="AN2" s="62" t="s">
        <v>72</v>
      </c>
      <c r="AO2" s="62" t="s">
        <v>62</v>
      </c>
      <c r="AP2" s="54">
        <v>0</v>
      </c>
      <c r="AQ2" s="63"/>
      <c r="AR2" s="62" t="s">
        <v>62</v>
      </c>
      <c r="AS2" s="62" t="s">
        <v>73</v>
      </c>
    </row>
    <row r="3" spans="1:45" s="54" customFormat="1" ht="15" customHeight="1">
      <c r="A3" s="62" t="s">
        <v>60</v>
      </c>
      <c r="B3" s="54">
        <v>839499</v>
      </c>
      <c r="C3" s="54">
        <v>259586</v>
      </c>
      <c r="D3" s="63">
        <v>42779</v>
      </c>
      <c r="E3" s="62" t="s">
        <v>138</v>
      </c>
      <c r="F3" s="64">
        <v>124.34</v>
      </c>
      <c r="G3" s="62" t="s">
        <v>62</v>
      </c>
      <c r="H3" s="62"/>
      <c r="I3" s="62" t="s">
        <v>62</v>
      </c>
      <c r="J3" s="64">
        <v>124.34</v>
      </c>
      <c r="K3" s="62" t="s">
        <v>139</v>
      </c>
      <c r="L3" s="62" t="s">
        <v>64</v>
      </c>
      <c r="M3" s="62"/>
      <c r="P3" s="62" t="s">
        <v>62</v>
      </c>
      <c r="Q3" s="62"/>
      <c r="R3" s="62" t="s">
        <v>62</v>
      </c>
      <c r="S3" s="62" t="s">
        <v>65</v>
      </c>
      <c r="T3" s="54">
        <v>0</v>
      </c>
      <c r="U3" s="62" t="s">
        <v>66</v>
      </c>
      <c r="V3" s="62" t="s">
        <v>67</v>
      </c>
      <c r="W3" s="62" t="s">
        <v>68</v>
      </c>
      <c r="X3" s="63">
        <v>42779</v>
      </c>
      <c r="Y3" s="62" t="s">
        <v>62</v>
      </c>
      <c r="Z3" s="54">
        <v>1</v>
      </c>
      <c r="AA3" s="62" t="s">
        <v>62</v>
      </c>
      <c r="AB3" s="62"/>
      <c r="AC3" s="62" t="s">
        <v>62</v>
      </c>
      <c r="AD3" s="62" t="s">
        <v>62</v>
      </c>
      <c r="AE3" s="62" t="s">
        <v>62</v>
      </c>
      <c r="AF3" s="54">
        <v>0</v>
      </c>
      <c r="AG3" s="62" t="s">
        <v>62</v>
      </c>
      <c r="AH3" s="54">
        <v>3002717</v>
      </c>
      <c r="AI3" s="63"/>
      <c r="AJ3" s="62" t="s">
        <v>140</v>
      </c>
      <c r="AK3" s="63">
        <v>42776</v>
      </c>
      <c r="AL3" s="62" t="s">
        <v>84</v>
      </c>
      <c r="AM3" s="62" t="s">
        <v>75</v>
      </c>
      <c r="AN3" s="62" t="s">
        <v>72</v>
      </c>
      <c r="AO3" s="62" t="s">
        <v>62</v>
      </c>
      <c r="AP3" s="54">
        <v>0</v>
      </c>
      <c r="AQ3" s="63"/>
      <c r="AR3" s="62" t="s">
        <v>62</v>
      </c>
      <c r="AS3" s="62" t="s">
        <v>73</v>
      </c>
    </row>
    <row r="4" spans="1:45" s="54" customFormat="1" ht="15" customHeight="1">
      <c r="A4" s="62" t="s">
        <v>60</v>
      </c>
      <c r="B4" s="54">
        <v>839500</v>
      </c>
      <c r="C4" s="54">
        <v>259586</v>
      </c>
      <c r="D4" s="63">
        <v>42779</v>
      </c>
      <c r="E4" s="62" t="s">
        <v>138</v>
      </c>
      <c r="F4" s="64">
        <v>11.12</v>
      </c>
      <c r="G4" s="62" t="s">
        <v>62</v>
      </c>
      <c r="H4" s="62"/>
      <c r="I4" s="62" t="s">
        <v>62</v>
      </c>
      <c r="J4" s="64">
        <v>11.12</v>
      </c>
      <c r="K4" s="62" t="s">
        <v>139</v>
      </c>
      <c r="L4" s="62" t="s">
        <v>64</v>
      </c>
      <c r="M4" s="62"/>
      <c r="P4" s="62" t="s">
        <v>62</v>
      </c>
      <c r="Q4" s="62"/>
      <c r="R4" s="62" t="s">
        <v>62</v>
      </c>
      <c r="S4" s="62" t="s">
        <v>65</v>
      </c>
      <c r="T4" s="54">
        <v>0</v>
      </c>
      <c r="U4" s="62" t="s">
        <v>66</v>
      </c>
      <c r="V4" s="62" t="s">
        <v>67</v>
      </c>
      <c r="W4" s="62" t="s">
        <v>68</v>
      </c>
      <c r="X4" s="63">
        <v>42779</v>
      </c>
      <c r="Y4" s="62" t="s">
        <v>62</v>
      </c>
      <c r="Z4" s="54">
        <v>1</v>
      </c>
      <c r="AA4" s="62" t="s">
        <v>62</v>
      </c>
      <c r="AB4" s="62"/>
      <c r="AC4" s="62" t="s">
        <v>62</v>
      </c>
      <c r="AD4" s="62" t="s">
        <v>62</v>
      </c>
      <c r="AE4" s="62" t="s">
        <v>62</v>
      </c>
      <c r="AF4" s="54">
        <v>0</v>
      </c>
      <c r="AG4" s="62" t="s">
        <v>62</v>
      </c>
      <c r="AH4" s="54">
        <v>3002717</v>
      </c>
      <c r="AI4" s="63"/>
      <c r="AJ4" s="62" t="s">
        <v>141</v>
      </c>
      <c r="AK4" s="63">
        <v>42776</v>
      </c>
      <c r="AL4" s="62" t="s">
        <v>84</v>
      </c>
      <c r="AM4" s="62" t="s">
        <v>75</v>
      </c>
      <c r="AN4" s="62" t="s">
        <v>72</v>
      </c>
      <c r="AO4" s="62" t="s">
        <v>62</v>
      </c>
      <c r="AP4" s="54">
        <v>0</v>
      </c>
      <c r="AQ4" s="63"/>
      <c r="AR4" s="62" t="s">
        <v>62</v>
      </c>
      <c r="AS4" s="62" t="s">
        <v>73</v>
      </c>
    </row>
    <row r="5" spans="1:45" s="54" customFormat="1" ht="15" customHeight="1">
      <c r="A5" s="62" t="s">
        <v>60</v>
      </c>
      <c r="B5" s="54">
        <v>798099</v>
      </c>
      <c r="C5" s="54">
        <v>246016</v>
      </c>
      <c r="D5" s="63">
        <v>42619</v>
      </c>
      <c r="E5" s="62" t="s">
        <v>81</v>
      </c>
      <c r="F5" s="64">
        <v>40.54</v>
      </c>
      <c r="G5" s="62" t="s">
        <v>62</v>
      </c>
      <c r="H5" s="62"/>
      <c r="I5" s="62" t="s">
        <v>62</v>
      </c>
      <c r="J5" s="64">
        <v>40.54</v>
      </c>
      <c r="K5" s="62" t="s">
        <v>82</v>
      </c>
      <c r="L5" s="62" t="s">
        <v>64</v>
      </c>
      <c r="M5" s="62"/>
      <c r="P5" s="62" t="s">
        <v>62</v>
      </c>
      <c r="Q5" s="62"/>
      <c r="R5" s="62" t="s">
        <v>62</v>
      </c>
      <c r="S5" s="62" t="s">
        <v>65</v>
      </c>
      <c r="T5" s="54">
        <v>0</v>
      </c>
      <c r="U5" s="62" t="s">
        <v>66</v>
      </c>
      <c r="V5" s="62" t="s">
        <v>67</v>
      </c>
      <c r="W5" s="62" t="s">
        <v>68</v>
      </c>
      <c r="X5" s="63">
        <v>42619</v>
      </c>
      <c r="Y5" s="62" t="s">
        <v>62</v>
      </c>
      <c r="Z5" s="54">
        <v>1</v>
      </c>
      <c r="AA5" s="62" t="s">
        <v>62</v>
      </c>
      <c r="AB5" s="62"/>
      <c r="AC5" s="62" t="s">
        <v>62</v>
      </c>
      <c r="AD5" s="62" t="s">
        <v>62</v>
      </c>
      <c r="AE5" s="62" t="s">
        <v>62</v>
      </c>
      <c r="AF5" s="54">
        <v>0</v>
      </c>
      <c r="AG5" s="62" t="s">
        <v>62</v>
      </c>
      <c r="AH5" s="54">
        <v>1001132</v>
      </c>
      <c r="AI5" s="63"/>
      <c r="AJ5" s="62" t="s">
        <v>83</v>
      </c>
      <c r="AK5" s="63">
        <v>42614</v>
      </c>
      <c r="AL5" s="62" t="s">
        <v>84</v>
      </c>
      <c r="AM5" s="62" t="s">
        <v>75</v>
      </c>
      <c r="AN5" s="62" t="s">
        <v>72</v>
      </c>
      <c r="AO5" s="62" t="s">
        <v>62</v>
      </c>
      <c r="AP5" s="54">
        <v>0</v>
      </c>
      <c r="AQ5" s="63"/>
      <c r="AR5" s="62" t="s">
        <v>62</v>
      </c>
      <c r="AS5" s="62" t="s">
        <v>73</v>
      </c>
    </row>
    <row r="6" spans="1:45" s="54" customFormat="1" ht="15" customHeight="1">
      <c r="A6" s="62" t="s">
        <v>60</v>
      </c>
      <c r="B6" s="54">
        <v>798099</v>
      </c>
      <c r="C6" s="54">
        <v>246016</v>
      </c>
      <c r="D6" s="63">
        <v>42619</v>
      </c>
      <c r="E6" s="62" t="s">
        <v>81</v>
      </c>
      <c r="F6" s="64">
        <v>7.25</v>
      </c>
      <c r="G6" s="62" t="s">
        <v>62</v>
      </c>
      <c r="H6" s="62"/>
      <c r="I6" s="62" t="s">
        <v>62</v>
      </c>
      <c r="J6" s="64">
        <v>7.25</v>
      </c>
      <c r="K6" s="62" t="s">
        <v>82</v>
      </c>
      <c r="L6" s="62" t="s">
        <v>64</v>
      </c>
      <c r="M6" s="62"/>
      <c r="P6" s="62" t="s">
        <v>62</v>
      </c>
      <c r="Q6" s="62"/>
      <c r="R6" s="62" t="s">
        <v>62</v>
      </c>
      <c r="S6" s="62" t="s">
        <v>65</v>
      </c>
      <c r="T6" s="54">
        <v>0</v>
      </c>
      <c r="U6" s="62" t="s">
        <v>66</v>
      </c>
      <c r="V6" s="62" t="s">
        <v>67</v>
      </c>
      <c r="W6" s="62" t="s">
        <v>68</v>
      </c>
      <c r="X6" s="63">
        <v>42619</v>
      </c>
      <c r="Y6" s="62" t="s">
        <v>62</v>
      </c>
      <c r="Z6" s="54">
        <v>2</v>
      </c>
      <c r="AA6" s="62" t="s">
        <v>62</v>
      </c>
      <c r="AB6" s="62"/>
      <c r="AC6" s="62" t="s">
        <v>62</v>
      </c>
      <c r="AD6" s="62" t="s">
        <v>62</v>
      </c>
      <c r="AE6" s="62" t="s">
        <v>62</v>
      </c>
      <c r="AF6" s="54">
        <v>0</v>
      </c>
      <c r="AG6" s="62" t="s">
        <v>62</v>
      </c>
      <c r="AH6" s="54">
        <v>1001132</v>
      </c>
      <c r="AI6" s="63"/>
      <c r="AJ6" s="62" t="s">
        <v>83</v>
      </c>
      <c r="AK6" s="63">
        <v>42614</v>
      </c>
      <c r="AL6" s="62" t="s">
        <v>84</v>
      </c>
      <c r="AM6" s="62" t="s">
        <v>75</v>
      </c>
      <c r="AN6" s="62" t="s">
        <v>72</v>
      </c>
      <c r="AO6" s="62" t="s">
        <v>62</v>
      </c>
      <c r="AP6" s="54">
        <v>0</v>
      </c>
      <c r="AQ6" s="63"/>
      <c r="AR6" s="62" t="s">
        <v>62</v>
      </c>
      <c r="AS6" s="62" t="s">
        <v>73</v>
      </c>
    </row>
    <row r="7" spans="1:45" s="54" customFormat="1" ht="15" customHeight="1">
      <c r="A7" s="62" t="s">
        <v>60</v>
      </c>
      <c r="B7" s="54">
        <v>798099</v>
      </c>
      <c r="C7" s="54">
        <v>246016</v>
      </c>
      <c r="D7" s="63">
        <v>42619</v>
      </c>
      <c r="E7" s="62" t="s">
        <v>81</v>
      </c>
      <c r="F7" s="64">
        <v>30.7</v>
      </c>
      <c r="G7" s="62" t="s">
        <v>62</v>
      </c>
      <c r="H7" s="62"/>
      <c r="I7" s="62" t="s">
        <v>62</v>
      </c>
      <c r="J7" s="64">
        <v>30.7</v>
      </c>
      <c r="K7" s="62" t="s">
        <v>82</v>
      </c>
      <c r="L7" s="62" t="s">
        <v>64</v>
      </c>
      <c r="M7" s="62"/>
      <c r="P7" s="62" t="s">
        <v>62</v>
      </c>
      <c r="Q7" s="62"/>
      <c r="R7" s="62" t="s">
        <v>62</v>
      </c>
      <c r="S7" s="62" t="s">
        <v>65</v>
      </c>
      <c r="T7" s="54">
        <v>0</v>
      </c>
      <c r="U7" s="62" t="s">
        <v>66</v>
      </c>
      <c r="V7" s="62" t="s">
        <v>67</v>
      </c>
      <c r="W7" s="62" t="s">
        <v>68</v>
      </c>
      <c r="X7" s="63">
        <v>42619</v>
      </c>
      <c r="Y7" s="62" t="s">
        <v>62</v>
      </c>
      <c r="Z7" s="54">
        <v>3</v>
      </c>
      <c r="AA7" s="62" t="s">
        <v>62</v>
      </c>
      <c r="AB7" s="62"/>
      <c r="AC7" s="62" t="s">
        <v>62</v>
      </c>
      <c r="AD7" s="62" t="s">
        <v>62</v>
      </c>
      <c r="AE7" s="62" t="s">
        <v>62</v>
      </c>
      <c r="AF7" s="54">
        <v>0</v>
      </c>
      <c r="AG7" s="62" t="s">
        <v>62</v>
      </c>
      <c r="AH7" s="54">
        <v>1001132</v>
      </c>
      <c r="AI7" s="63"/>
      <c r="AJ7" s="62" t="s">
        <v>83</v>
      </c>
      <c r="AK7" s="63">
        <v>42614</v>
      </c>
      <c r="AL7" s="62" t="s">
        <v>84</v>
      </c>
      <c r="AM7" s="62" t="s">
        <v>75</v>
      </c>
      <c r="AN7" s="62" t="s">
        <v>72</v>
      </c>
      <c r="AO7" s="62" t="s">
        <v>62</v>
      </c>
      <c r="AP7" s="54">
        <v>0</v>
      </c>
      <c r="AQ7" s="63"/>
      <c r="AR7" s="62" t="s">
        <v>62</v>
      </c>
      <c r="AS7" s="62" t="s">
        <v>73</v>
      </c>
    </row>
    <row r="8" spans="1:45" s="54" customFormat="1" ht="15" customHeight="1">
      <c r="A8" s="62" t="s">
        <v>60</v>
      </c>
      <c r="B8" s="54">
        <v>798099</v>
      </c>
      <c r="C8" s="54">
        <v>246016</v>
      </c>
      <c r="D8" s="63">
        <v>42619</v>
      </c>
      <c r="E8" s="62" t="s">
        <v>81</v>
      </c>
      <c r="F8" s="65">
        <v>4015.86</v>
      </c>
      <c r="G8" s="62" t="s">
        <v>62</v>
      </c>
      <c r="H8" s="62"/>
      <c r="I8" s="62" t="s">
        <v>62</v>
      </c>
      <c r="J8" s="64">
        <v>4015.86</v>
      </c>
      <c r="K8" s="62" t="s">
        <v>82</v>
      </c>
      <c r="L8" s="62" t="s">
        <v>64</v>
      </c>
      <c r="M8" s="62"/>
      <c r="P8" s="62" t="s">
        <v>62</v>
      </c>
      <c r="Q8" s="62"/>
      <c r="R8" s="62" t="s">
        <v>62</v>
      </c>
      <c r="S8" s="62" t="s">
        <v>65</v>
      </c>
      <c r="T8" s="54">
        <v>0</v>
      </c>
      <c r="U8" s="62" t="s">
        <v>66</v>
      </c>
      <c r="V8" s="62" t="s">
        <v>67</v>
      </c>
      <c r="W8" s="62" t="s">
        <v>68</v>
      </c>
      <c r="X8" s="63">
        <v>42619</v>
      </c>
      <c r="Y8" s="62" t="s">
        <v>62</v>
      </c>
      <c r="Z8" s="54">
        <v>4</v>
      </c>
      <c r="AA8" s="62" t="s">
        <v>62</v>
      </c>
      <c r="AB8" s="62"/>
      <c r="AC8" s="62" t="s">
        <v>62</v>
      </c>
      <c r="AD8" s="62" t="s">
        <v>62</v>
      </c>
      <c r="AE8" s="62" t="s">
        <v>62</v>
      </c>
      <c r="AF8" s="54">
        <v>0</v>
      </c>
      <c r="AG8" s="62" t="s">
        <v>62</v>
      </c>
      <c r="AH8" s="54">
        <v>1001132</v>
      </c>
      <c r="AI8" s="63"/>
      <c r="AJ8" s="62" t="s">
        <v>83</v>
      </c>
      <c r="AK8" s="63">
        <v>42614</v>
      </c>
      <c r="AL8" s="62" t="s">
        <v>84</v>
      </c>
      <c r="AM8" s="62" t="s">
        <v>75</v>
      </c>
      <c r="AN8" s="62" t="s">
        <v>72</v>
      </c>
      <c r="AO8" s="62" t="s">
        <v>62</v>
      </c>
      <c r="AP8" s="54">
        <v>0</v>
      </c>
      <c r="AQ8" s="63"/>
      <c r="AR8" s="62" t="s">
        <v>62</v>
      </c>
      <c r="AS8" s="62" t="s">
        <v>73</v>
      </c>
    </row>
    <row r="9" spans="1:45">
      <c r="F9" s="47">
        <f>SUM(F1:F8)</f>
        <v>5062.45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RCE</vt:lpstr>
      <vt:lpstr>GA</vt:lpstr>
      <vt:lpstr>MF</vt:lpstr>
      <vt:lpstr>FS</vt:lpstr>
      <vt:lpstr>MSA</vt:lpstr>
      <vt:lpstr>UIF</vt:lpstr>
      <vt:lpstr>TH</vt:lpstr>
      <vt:lpstr>Notices</vt:lpstr>
      <vt:lpstr>MFRs</vt:lpstr>
      <vt:lpstr>Travel</vt:lpstr>
      <vt:lpstr>MSA!Print_Area</vt:lpstr>
      <vt:lpstr>RCE!Print_Area</vt:lpstr>
      <vt:lpstr>Travel!Print_Area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Swain</dc:creator>
  <cp:lastModifiedBy>Jared Deason</cp:lastModifiedBy>
  <cp:lastPrinted>2017-04-17T02:17:52Z</cp:lastPrinted>
  <dcterms:created xsi:type="dcterms:W3CDTF">2016-04-20T20:02:34Z</dcterms:created>
  <dcterms:modified xsi:type="dcterms:W3CDTF">2017-04-18T14:18:08Z</dcterms:modified>
</cp:coreProperties>
</file>