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ctive_Cases\UtilitiesInc\Testimony\Workpapers\Staff_POD2and3_WPs\"/>
    </mc:Choice>
  </mc:AlternateContent>
  <bookViews>
    <workbookView xWindow="90" yWindow="360" windowWidth="15255" windowHeight="7920"/>
  </bookViews>
  <sheets>
    <sheet name="UIF ADIT Adjustmen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D">#REF!</definedName>
    <definedName name="\G">#REF!</definedName>
    <definedName name="\P">[1]Macros!#REF!</definedName>
    <definedName name="\Q">[1]Macros!#REF!</definedName>
    <definedName name="\S">#REF!</definedName>
    <definedName name="___________pri0062">'[2]F-1'!#REF!</definedName>
    <definedName name="___________pri0065">'[2]F-1'!#REF!</definedName>
    <definedName name="___________pri0066">'[2]F-1'!#REF!</definedName>
    <definedName name="___________pri0067">'[2]F-1'!#REF!</definedName>
    <definedName name="___________pri0068">'[2]F-1'!#REF!</definedName>
    <definedName name="__________pri0061">#REF!</definedName>
    <definedName name="__________pri0062">#REF!</definedName>
    <definedName name="__________pri0065">#REF!</definedName>
    <definedName name="__________pri0066">#REF!</definedName>
    <definedName name="__________pri0067">#REF!</definedName>
    <definedName name="__________pri0068">#REF!</definedName>
    <definedName name="_____pg1">'[3]A 7'!$D$4</definedName>
    <definedName name="_____TY2">[3]Macros!#REF!</definedName>
    <definedName name="____pg1">'[4]A 7'!$D$4</definedName>
    <definedName name="____pri0004">#REF!</definedName>
    <definedName name="____pri0005">#REF!</definedName>
    <definedName name="____pri0006">#REF!</definedName>
    <definedName name="____pri0007">#REF!</definedName>
    <definedName name="____pri0008">#REF!</definedName>
    <definedName name="____pri0009">#REF!</definedName>
    <definedName name="____pri0010">#REF!</definedName>
    <definedName name="____pri0011">#REF!</definedName>
    <definedName name="____pri0012">#REF!</definedName>
    <definedName name="____pri0013">#REF!</definedName>
    <definedName name="____pri0014">#REF!</definedName>
    <definedName name="____pri0015">#REF!</definedName>
    <definedName name="____pri0016">#REF!</definedName>
    <definedName name="____pri0017">#REF!</definedName>
    <definedName name="____pri0018">#REF!</definedName>
    <definedName name="____pri0019">#REF!</definedName>
    <definedName name="____pri0061">#REF!</definedName>
    <definedName name="____pri0062">#REF!</definedName>
    <definedName name="____pri0065">#REF!</definedName>
    <definedName name="____pri0066">#REF!</definedName>
    <definedName name="____pri0067">#REF!</definedName>
    <definedName name="____pri0068">#REF!</definedName>
    <definedName name="____TY2">[4]Macros!#REF!</definedName>
    <definedName name="___pg1">'[5]A 7'!$D$4</definedName>
    <definedName name="___pri0004">#REF!</definedName>
    <definedName name="___pri0005">#REF!</definedName>
    <definedName name="___pri0006">#REF!</definedName>
    <definedName name="___pri0007">#REF!</definedName>
    <definedName name="___pri0008">#REF!</definedName>
    <definedName name="___pri0009">#REF!</definedName>
    <definedName name="___pri0010">#REF!</definedName>
    <definedName name="___pri0011">#REF!</definedName>
    <definedName name="___pri0012">#REF!</definedName>
    <definedName name="___pri0013">#REF!</definedName>
    <definedName name="___pri0014">#REF!</definedName>
    <definedName name="___pri0015">#REF!</definedName>
    <definedName name="___pri0016">#REF!</definedName>
    <definedName name="___pri0017">#REF!</definedName>
    <definedName name="___pri0018">#REF!</definedName>
    <definedName name="___pri0019">#REF!</definedName>
    <definedName name="___pri0061">#REF!</definedName>
    <definedName name="___pri0062">#REF!</definedName>
    <definedName name="___pri0065">#REF!</definedName>
    <definedName name="___pri0066">#REF!</definedName>
    <definedName name="___pri0067">#REF!</definedName>
    <definedName name="___pri0068">#REF!</definedName>
    <definedName name="___TY2">[4]Macros!#REF!</definedName>
    <definedName name="__pg1">'[4]A 7'!$D$4</definedName>
    <definedName name="__pri0004">#REF!</definedName>
    <definedName name="__pri0005">#REF!</definedName>
    <definedName name="__pri0006">#REF!</definedName>
    <definedName name="__pri0007">#REF!</definedName>
    <definedName name="__pri0008">#REF!</definedName>
    <definedName name="__pri0009">#REF!</definedName>
    <definedName name="__pri0010">#REF!</definedName>
    <definedName name="__pri0011">#REF!</definedName>
    <definedName name="__pri0012">#REF!</definedName>
    <definedName name="__pri0013">#REF!</definedName>
    <definedName name="__pri0014">#REF!</definedName>
    <definedName name="__pri0015">#REF!</definedName>
    <definedName name="__pri0016">#REF!</definedName>
    <definedName name="__pri0017">#REF!</definedName>
    <definedName name="__pri0018">#REF!</definedName>
    <definedName name="__pri0019">#REF!</definedName>
    <definedName name="__pri0061">#REF!</definedName>
    <definedName name="__pri0062">#REF!</definedName>
    <definedName name="__pri0065">#REF!</definedName>
    <definedName name="__pri0066">#REF!</definedName>
    <definedName name="__pri0067">#REF!</definedName>
    <definedName name="__pri0068">#REF!</definedName>
    <definedName name="__TY2">[4]Macros!#REF!</definedName>
    <definedName name="_1PLANT_W">[6]Plnt!$A$1</definedName>
    <definedName name="_2S_RATEAL">#REF!</definedName>
    <definedName name="_3S_RATES">#REF!</definedName>
    <definedName name="_4W_RATEAL">#REF!</definedName>
    <definedName name="_CY2">[1]Macros!$E$14</definedName>
    <definedName name="_pg1">#REF!</definedName>
    <definedName name="_pri0004">#REF!</definedName>
    <definedName name="_pri0005">#REF!</definedName>
    <definedName name="_pri0006">#REF!</definedName>
    <definedName name="_pri0007">#REF!</definedName>
    <definedName name="_pri0008">#REF!</definedName>
    <definedName name="_pri0009">#REF!</definedName>
    <definedName name="_pri0010">#REF!</definedName>
    <definedName name="_pri0011">#REF!</definedName>
    <definedName name="_pri0012">#REF!</definedName>
    <definedName name="_pri0013">#REF!</definedName>
    <definedName name="_pri0014">#REF!</definedName>
    <definedName name="_pri0015">#REF!</definedName>
    <definedName name="_pri0016">#REF!</definedName>
    <definedName name="_pri0017">#REF!</definedName>
    <definedName name="_pri0018">#REF!</definedName>
    <definedName name="_pri0019">#REF!</definedName>
    <definedName name="_pri0061">#REF!</definedName>
    <definedName name="_pri0062">#REF!</definedName>
    <definedName name="_pri0065">#REF!</definedName>
    <definedName name="_pri0066">#REF!</definedName>
    <definedName name="_pri0067">#REF!</definedName>
    <definedName name="_pri0068">#REF!</definedName>
    <definedName name="_TY1">[1]Macros!$E$14</definedName>
    <definedName name="_TY3">[1]Macros!$E$15</definedName>
    <definedName name="a">#REF!</definedName>
    <definedName name="A_1">#REF!</definedName>
    <definedName name="A_16">#REF!</definedName>
    <definedName name="A_17">#REF!</definedName>
    <definedName name="A_5">#REF!</definedName>
    <definedName name="A_7">#REF!</definedName>
    <definedName name="A_9">#REF!</definedName>
    <definedName name="a10x">#REF!</definedName>
    <definedName name="a11x">#REF!</definedName>
    <definedName name="a12x">#REF!</definedName>
    <definedName name="a13x">#REF!</definedName>
    <definedName name="a14x">#REF!</definedName>
    <definedName name="a15x">#REF!</definedName>
    <definedName name="a16x">#REF!</definedName>
    <definedName name="a17x">#REF!</definedName>
    <definedName name="a18x">#REF!</definedName>
    <definedName name="a19x">#REF!</definedName>
    <definedName name="a1i">#REF!</definedName>
    <definedName name="a1x">#REF!</definedName>
    <definedName name="a2i">#REF!</definedName>
    <definedName name="a2x">#REF!</definedName>
    <definedName name="a3i">#REF!</definedName>
    <definedName name="a3x">#REF!</definedName>
    <definedName name="a4x">#REF!</definedName>
    <definedName name="a5x">#REF!</definedName>
    <definedName name="a6x">#REF!</definedName>
    <definedName name="a7x">#REF!</definedName>
    <definedName name="a8x">#REF!</definedName>
    <definedName name="a9x">#REF!</definedName>
    <definedName name="AccumDepr">[7]Data!$I$13:$J$131</definedName>
    <definedName name="AFUDC">#REF!</definedName>
    <definedName name="AIAC">[7]Data!$O$13:$P$131</definedName>
    <definedName name="ANNAACIAC">#REF!</definedName>
    <definedName name="ANNAD">#REF!</definedName>
    <definedName name="ANNAFC">#REF!</definedName>
    <definedName name="ANNCIAC">#REF!</definedName>
    <definedName name="ANNPL">#REF!</definedName>
    <definedName name="ARB">#REF!</definedName>
    <definedName name="ASECT">[1]Macros!#REF!</definedName>
    <definedName name="B_1">#REF!</definedName>
    <definedName name="B_12">#REF!</definedName>
    <definedName name="B_13">#REF!</definedName>
    <definedName name="B_3A">'[1]B 3'!#REF!</definedName>
    <definedName name="B_3B">'[1]B 3'!#REF!</definedName>
    <definedName name="B_5">#REF!</definedName>
    <definedName name="B_7">#REF!</definedName>
    <definedName name="b10x">#REF!</definedName>
    <definedName name="b11x">#REF!</definedName>
    <definedName name="b12x">#REF!</definedName>
    <definedName name="b13x">#REF!</definedName>
    <definedName name="B14x">#REF!</definedName>
    <definedName name="b15i">#REF!</definedName>
    <definedName name="b15x">#REF!</definedName>
    <definedName name="b1i">#REF!</definedName>
    <definedName name="b1x">#REF!</definedName>
    <definedName name="b2i">#REF!</definedName>
    <definedName name="b2x">#REF!</definedName>
    <definedName name="B3B">'[8]A1 OPERATING INCOME ADJUST'!$A$49:$P$97</definedName>
    <definedName name="b3i">#REF!</definedName>
    <definedName name="B3R">'[8]A1 OPERATING INCOME ADJUST'!$A$1:$P$48</definedName>
    <definedName name="b3x">#REF!</definedName>
    <definedName name="b4x">#REF!</definedName>
    <definedName name="b5x">#REF!</definedName>
    <definedName name="b6x">#REF!</definedName>
    <definedName name="b7x">#REF!</definedName>
    <definedName name="b8x">#REF!</definedName>
    <definedName name="b9x">#REF!</definedName>
    <definedName name="BALANCE">#REF!</definedName>
    <definedName name="BSECT">[1]Macros!#REF!</definedName>
    <definedName name="C_10">#REF!</definedName>
    <definedName name="c_10x">#REF!</definedName>
    <definedName name="c_1i">#REF!</definedName>
    <definedName name="c_1x">#REF!</definedName>
    <definedName name="c_2i">#REF!</definedName>
    <definedName name="c_2x">#REF!</definedName>
    <definedName name="c_3x">#REF!</definedName>
    <definedName name="c_4x">#REF!</definedName>
    <definedName name="c_5i">#REF!</definedName>
    <definedName name="c_5x">#REF!</definedName>
    <definedName name="c_6x1">#REF!</definedName>
    <definedName name="c_6x2">#REF!</definedName>
    <definedName name="c_6x3">#REF!</definedName>
    <definedName name="c_7x1">#REF!</definedName>
    <definedName name="c_7x2">#REF!</definedName>
    <definedName name="c_7x3">#REF!</definedName>
    <definedName name="c_7x4">#REF!</definedName>
    <definedName name="C_8">#REF!</definedName>
    <definedName name="c_8x">#REF!</definedName>
    <definedName name="C_9">#REF!</definedName>
    <definedName name="c_9x">#REF!</definedName>
    <definedName name="CIAC">[7]Data!$R$13:$S$131</definedName>
    <definedName name="CINST">#REF!</definedName>
    <definedName name="CNC2.CE">'[9]Cust Eq Input'!#REF!</definedName>
    <definedName name="CO__02">#REF!</definedName>
    <definedName name="COMPANY">[1]Macros!$E$4</definedName>
    <definedName name="CSECT">[1]Macros!#REF!</definedName>
    <definedName name="CustomerDeposits">[7]Data!$AA$13:$AB$131</definedName>
    <definedName name="CWIP">[7]Data!$F$13:$G$131</definedName>
    <definedName name="CWS.CE">'[9]Cust Eq Input'!#REF!</definedName>
    <definedName name="D1I">#REF!</definedName>
    <definedName name="d1x">#REF!</definedName>
    <definedName name="d2i">#REF!</definedName>
    <definedName name="D2x">#REF!</definedName>
    <definedName name="D3x">#REF!</definedName>
    <definedName name="D4x">#REF!</definedName>
    <definedName name="D5x">#REF!</definedName>
    <definedName name="D6x">#REF!</definedName>
    <definedName name="D7x">#REF!</definedName>
    <definedName name="DeferredCharges">[7]Data!$U$13:$V$131</definedName>
    <definedName name="DeferredIncomeTaxes">[7]Data!$X$13:$Y$131</definedName>
    <definedName name="DIR">#REF!</definedName>
    <definedName name="DisallowedPAA">[7]Data!$CF$13:$CG$131</definedName>
    <definedName name="DOCKET">[1]Macros!$E$6</definedName>
    <definedName name="DSECT">[1]Macros!#REF!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2">#REF!</definedName>
    <definedName name="E_2A">#REF!</definedName>
    <definedName name="E_4">#REF!</definedName>
    <definedName name="E_5">#REF!</definedName>
    <definedName name="E_6">#REF!</definedName>
    <definedName name="E_7">#REF!</definedName>
    <definedName name="E_8">#REF!</definedName>
    <definedName name="E_9">#REF!</definedName>
    <definedName name="e10x1">#REF!</definedName>
    <definedName name="e10x2">#REF!</definedName>
    <definedName name="e11x">#REF!</definedName>
    <definedName name="e12x">#REF!</definedName>
    <definedName name="e13x">#REF!</definedName>
    <definedName name="e14x">#REF!</definedName>
    <definedName name="e1x">#REF!</definedName>
    <definedName name="e1x2">#REF!</definedName>
    <definedName name="e2i">#REF!</definedName>
    <definedName name="e2i2">#REF!</definedName>
    <definedName name="e2x">#REF!</definedName>
    <definedName name="e2x2">#REF!</definedName>
    <definedName name="E3s">#REF!</definedName>
    <definedName name="E3w">#REF!</definedName>
    <definedName name="e3x">#REF!</definedName>
    <definedName name="e4x">#REF!</definedName>
    <definedName name="e5x">#REF!</definedName>
    <definedName name="e6x">#REF!</definedName>
    <definedName name="e7x">#REF!</definedName>
    <definedName name="e8x">#REF!</definedName>
    <definedName name="e9x">#REF!</definedName>
    <definedName name="ERC_S">#REF!</definedName>
    <definedName name="ERC_W">#REF!</definedName>
    <definedName name="ESECT">[1]Macros!#REF!</definedName>
    <definedName name="F_1">#REF!</definedName>
    <definedName name="F_10">#REF!</definedName>
    <definedName name="F_1A">#REF!</definedName>
    <definedName name="F_2">#REF!</definedName>
    <definedName name="F_3">#REF!</definedName>
    <definedName name="F_4">#REF!</definedName>
    <definedName name="F_5">#REF!</definedName>
    <definedName name="F_6">#REF!</definedName>
    <definedName name="F_7">#REF!</definedName>
    <definedName name="F_8">#REF!</definedName>
    <definedName name="F_9">#REF!</definedName>
    <definedName name="f10x">#REF!</definedName>
    <definedName name="f1x">#REF!</definedName>
    <definedName name="f2x">#REF!</definedName>
    <definedName name="f3x">#REF!</definedName>
    <definedName name="f4x">#REF!</definedName>
    <definedName name="f5x">#REF!</definedName>
    <definedName name="f6x">#REF!</definedName>
    <definedName name="f7x">#REF!</definedName>
    <definedName name="f8x">#REF!</definedName>
    <definedName name="f9x">#REF!</definedName>
    <definedName name="Finance__WSC.Work.Papers.WSC.Other.Prepayments">#REF!</definedName>
    <definedName name="FL.1">#REF!</definedName>
    <definedName name="FL.3">#REF!</definedName>
    <definedName name="FL.5">#REF!</definedName>
    <definedName name="FSECT">[1]Macros!#REF!</definedName>
    <definedName name="GA.1">#REF!</definedName>
    <definedName name="GA.3">#REF!</definedName>
    <definedName name="GA.5">#REF!</definedName>
    <definedName name="GEN">[1]Macros!#REF!</definedName>
    <definedName name="i">#REF!</definedName>
    <definedName name="ii">#REF!</definedName>
    <definedName name="iii">#REF!</definedName>
    <definedName name="iiii">#REF!</definedName>
    <definedName name="IL.1">#REF!</definedName>
    <definedName name="IL.3">#REF!</definedName>
    <definedName name="IL.5">#REF!</definedName>
    <definedName name="IN.3">#REF!</definedName>
    <definedName name="IN.5">#REF!</definedName>
    <definedName name="INST">#REF!</definedName>
    <definedName name="LA.1">#REF!</definedName>
    <definedName name="LA.3">#REF!</definedName>
    <definedName name="LA.5">#REF!</definedName>
    <definedName name="LEXINGTON">#REF!</definedName>
    <definedName name="MARGIN">#REF!</definedName>
    <definedName name="MD.1">#REF!</definedName>
    <definedName name="MD.3">#REF!</definedName>
    <definedName name="MD.5">#REF!</definedName>
    <definedName name="MS.1">#REF!</definedName>
    <definedName name="MS.3">#REF!</definedName>
    <definedName name="MS.5">#REF!</definedName>
    <definedName name="NAME">[6]INFO!$D$14</definedName>
    <definedName name="NC.1">#REF!</definedName>
    <definedName name="NC.3">#REF!</definedName>
    <definedName name="NC.5">#REF!</definedName>
    <definedName name="OCC.CE">'[9]Cust Eq Input'!#REF!</definedName>
    <definedName name="OH.1">#REF!</definedName>
    <definedName name="OH.3">#REF!</definedName>
    <definedName name="OH.5">#REF!</definedName>
    <definedName name="OH.CE">'[9]Cust Eq Input'!#REF!</definedName>
    <definedName name="OH.CEP">'[9]Cust Eq Input'!#REF!</definedName>
    <definedName name="PAA">[7]Data!$L$13:$M$131</definedName>
    <definedName name="Plant">[7]Data!$C$13:$D$131</definedName>
    <definedName name="PREP">[1]Macros!$E$10</definedName>
    <definedName name="prep3">[1]Macros!$E$12</definedName>
    <definedName name="_xlnm.Print_Area" localSheetId="0">'UIF ADIT Adjustments'!$B$1:$L$62</definedName>
    <definedName name="PUMPED">#REF!</definedName>
    <definedName name="S_STATS">#REF!</definedName>
    <definedName name="SADPRIM">#REF!</definedName>
    <definedName name="SC.1">#REF!</definedName>
    <definedName name="SC.3">#REF!</definedName>
    <definedName name="SC.5">#REF!</definedName>
    <definedName name="SCU.CE">'[9]Cust Eq Input'!#REF!</definedName>
    <definedName name="SE.SE60D.ALLOC.">#REF!</definedName>
    <definedName name="SPPRIM">#REF!</definedName>
    <definedName name="SRB">#REF!</definedName>
    <definedName name="SUMU_U">#REF!</definedName>
    <definedName name="test">#REF!</definedName>
    <definedName name="TN.1">#REF!</definedName>
    <definedName name="TN.3">#REF!</definedName>
    <definedName name="TN.5">#REF!</definedName>
    <definedName name="TOT.CNC.CE">'[9]Cust Eq Input'!#REF!</definedName>
    <definedName name="TREATED">#REF!</definedName>
    <definedName name="U_U_MAINS">#REF!</definedName>
    <definedName name="U_U_SEWER">#REF!</definedName>
    <definedName name="U_U_WATER">#REF!</definedName>
    <definedName name="VA.1">#REF!</definedName>
    <definedName name="VA.3">#REF!</definedName>
    <definedName name="VA.5">#REF!</definedName>
    <definedName name="W_STATS">#REF!</definedName>
    <definedName name="WADPRIM">#REF!</definedName>
    <definedName name="WastewaterAccumulatedDepreciation">'[10]Plant Inputs'!$A$149:$N$192</definedName>
    <definedName name="WaterPlantInService">'[10]Plant Inputs'!$A$4:$N$48</definedName>
    <definedName name="WCA">#REF!</definedName>
    <definedName name="WD.CE">'[9]Cust Eq Input'!#REF!</definedName>
    <definedName name="WPPRIM">#REF!</definedName>
    <definedName name="WRB">#REF!</definedName>
    <definedName name="WSCBSAllocation">[7]Data!$BE$13:$BF$131</definedName>
    <definedName name="x">[11]Macros!$E$12</definedName>
    <definedName name="YEAR">[6]INFO!$D$16</definedName>
    <definedName name="Year_End_Results_for_1997__1996____1995">#REF!</definedName>
    <definedName name="z">'[9]Cust Eq Input'!#REF!</definedName>
  </definedNames>
  <calcPr calcId="152511" calcMode="autoNoTable" iterate="1" iterateCount="1" iterateDelta="0"/>
</workbook>
</file>

<file path=xl/calcChain.xml><?xml version="1.0" encoding="utf-8"?>
<calcChain xmlns="http://schemas.openxmlformats.org/spreadsheetml/2006/main">
  <c r="H6" i="1" l="1"/>
  <c r="I43" i="1" l="1"/>
  <c r="L43" i="1" s="1"/>
  <c r="H43" i="1"/>
  <c r="H57" i="1" l="1"/>
  <c r="I52" i="1"/>
  <c r="H52" i="1"/>
  <c r="D57" i="1"/>
  <c r="I57" i="1" s="1"/>
  <c r="L57" i="1" s="1"/>
  <c r="D52" i="1"/>
  <c r="I26" i="1"/>
  <c r="H26" i="1"/>
  <c r="D26" i="1"/>
  <c r="D22" i="1"/>
  <c r="I22" i="1" s="1"/>
  <c r="D15" i="1"/>
  <c r="I15" i="1" s="1"/>
  <c r="I7" i="1"/>
  <c r="D7" i="1"/>
  <c r="H7" i="1" s="1"/>
  <c r="I44" i="1"/>
  <c r="H44" i="1"/>
  <c r="D44" i="1"/>
  <c r="I38" i="1"/>
  <c r="L38" i="1" s="1"/>
  <c r="H38" i="1"/>
  <c r="D38" i="1"/>
  <c r="L22" i="1" l="1"/>
  <c r="L7" i="1"/>
  <c r="L44" i="1"/>
  <c r="H22" i="1"/>
  <c r="L26" i="1"/>
  <c r="L52" i="1"/>
  <c r="H15" i="1"/>
  <c r="L15" i="1" s="1"/>
  <c r="I37" i="1"/>
  <c r="H37" i="1"/>
  <c r="I36" i="1"/>
  <c r="H36" i="1"/>
  <c r="I35" i="1"/>
  <c r="H35" i="1"/>
  <c r="I34" i="1"/>
  <c r="H34" i="1"/>
  <c r="I33" i="1"/>
  <c r="H33" i="1"/>
  <c r="L34" i="1" l="1"/>
  <c r="L36" i="1"/>
  <c r="L33" i="1"/>
  <c r="L47" i="1" s="1"/>
  <c r="L49" i="1" s="1"/>
  <c r="L35" i="1"/>
  <c r="L37" i="1"/>
  <c r="L60" i="1"/>
  <c r="L63" i="1" s="1"/>
  <c r="I6" i="1" l="1"/>
  <c r="L6" i="1" s="1"/>
  <c r="L11" i="1" s="1"/>
  <c r="L13" i="1" s="1"/>
  <c r="I14" i="1" l="1"/>
  <c r="H14" i="1"/>
  <c r="L14" i="1" l="1"/>
  <c r="L18" i="1" s="1"/>
  <c r="L20" i="1" s="1"/>
</calcChain>
</file>

<file path=xl/sharedStrings.xml><?xml version="1.0" encoding="utf-8"?>
<sst xmlns="http://schemas.openxmlformats.org/spreadsheetml/2006/main" count="74" uniqueCount="38">
  <si>
    <t>Adjustment</t>
  </si>
  <si>
    <t>Profroma Plant Additions Estimated Deferred Income Tax</t>
  </si>
  <si>
    <t>Rate</t>
  </si>
  <si>
    <t>Tax</t>
  </si>
  <si>
    <t>Book</t>
  </si>
  <si>
    <t>Cost</t>
  </si>
  <si>
    <t>Deferred Tax</t>
  </si>
  <si>
    <t>Income Tax</t>
  </si>
  <si>
    <t>Depreciation Exp</t>
  </si>
  <si>
    <t>Depreciation Life</t>
  </si>
  <si>
    <t>Orange County</t>
  </si>
  <si>
    <t>331.4 Water Main Replacements - Crescent Heights</t>
  </si>
  <si>
    <t>340.5 GIS Mapping System</t>
  </si>
  <si>
    <t>Total Adjustment Orange County</t>
  </si>
  <si>
    <t>Pinellas County</t>
  </si>
  <si>
    <t>331.4 Water Main Replacements - Lake Tarpon</t>
  </si>
  <si>
    <t>341.5 Vehicle Kodiak</t>
  </si>
  <si>
    <t xml:space="preserve">Marion County </t>
  </si>
  <si>
    <t>Water</t>
  </si>
  <si>
    <t>Sewer</t>
  </si>
  <si>
    <t>Seminole County</t>
  </si>
  <si>
    <t>304.3 Electrical Improvements  at Little Wekiva and Jansen WTP</t>
  </si>
  <si>
    <t>340.5 GIS Mapping System - Water</t>
  </si>
  <si>
    <t>360.2 Northwestern FM Replacement 2,500 LF</t>
  </si>
  <si>
    <t>Pasco County</t>
  </si>
  <si>
    <t>331.4 Water Main Replacements - Orangewood &amp; Buena Vista</t>
  </si>
  <si>
    <t>341.5 Vehicle Replacement</t>
  </si>
  <si>
    <t xml:space="preserve">331.4 Water Main Replacements </t>
  </si>
  <si>
    <t>331.4 RavennaPark/Crystal Lake Interconnect Water Main</t>
  </si>
  <si>
    <t>330.4 RavennaPark/Crystal Lake Interconnect Reservoir</t>
  </si>
  <si>
    <t>311.4 RavennaPark/Crystal Lake Interconnect Electrical Equipt</t>
  </si>
  <si>
    <t>Total Adjustment Pinellas County</t>
  </si>
  <si>
    <t>Total Adjustment Marion County</t>
  </si>
  <si>
    <t>Total Adjustment Seminole County</t>
  </si>
  <si>
    <t>Total Adjustment Pasco  County</t>
  </si>
  <si>
    <t>Per Company</t>
  </si>
  <si>
    <t>OPC Adj</t>
  </si>
  <si>
    <t>OPC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</si>
</sst>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######"/>
    <numFmt numFmtId="165" formatCode="##"/>
    <numFmt numFmtId="166" formatCode="mm/yy"/>
    <numFmt numFmtId="167" formatCode="_([$€-2]* #,##0.00_);_([$€-2]* \(#,##0.00\);_([$€-2]* &quot;-&quot;??_)"/>
  </numFmts>
  <fonts count="35">
    <font>
      <sz val="10"/>
      <name val="Garmond (W1)"/>
    </font>
    <font>
      <sz val="10"/>
      <name val="Garmond (W1)"/>
    </font>
    <font>
      <sz val="9"/>
      <name val="Calibri"/>
      <family val="2"/>
      <scheme val="minor"/>
    </font>
    <font>
      <b/>
      <sz val="10"/>
      <name val="Garmond (W1)"/>
      <family val="1"/>
    </font>
    <font>
      <b/>
      <sz val="9"/>
      <name val="Calibri"/>
      <family val="2"/>
      <scheme val="minor"/>
    </font>
    <font>
      <sz val="9"/>
      <name val="Garmond (W1)"/>
    </font>
    <font>
      <u/>
      <sz val="9"/>
      <name val="Calibri"/>
      <family val="2"/>
      <scheme val="minor"/>
    </font>
    <font>
      <sz val="10"/>
      <name val="Bookman Old Style"/>
      <family val="1"/>
    </font>
    <font>
      <sz val="9"/>
      <color theme="1"/>
      <name val="Georgia"/>
      <family val="2"/>
    </font>
    <font>
      <sz val="9"/>
      <color theme="0"/>
      <name val="Georgia"/>
      <family val="2"/>
    </font>
    <font>
      <sz val="9"/>
      <color rgb="FF9C0006"/>
      <name val="Georgia"/>
      <family val="2"/>
    </font>
    <font>
      <b/>
      <sz val="9"/>
      <color rgb="FFFA7D00"/>
      <name val="Georgia"/>
      <family val="2"/>
    </font>
    <font>
      <b/>
      <sz val="9"/>
      <color theme="0"/>
      <name val="Georgia"/>
      <family val="2"/>
    </font>
    <font>
      <sz val="10"/>
      <name val="Genev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Georgia"/>
      <family val="2"/>
    </font>
    <font>
      <sz val="10"/>
      <name val="Courier"/>
      <family val="3"/>
    </font>
    <font>
      <sz val="10"/>
      <name val="Arial"/>
      <family val="2"/>
    </font>
    <font>
      <sz val="10"/>
      <name val="Geneva"/>
    </font>
    <font>
      <sz val="10"/>
      <color theme="1"/>
      <name val="Arial"/>
      <family val="2"/>
    </font>
    <font>
      <i/>
      <sz val="9"/>
      <color rgb="FF7F7F7F"/>
      <name val="Georgia"/>
      <family val="2"/>
    </font>
    <font>
      <sz val="9"/>
      <color rgb="FF006100"/>
      <name val="Georgia"/>
      <family val="2"/>
    </font>
    <font>
      <b/>
      <sz val="15"/>
      <color theme="3"/>
      <name val="Georgia"/>
      <family val="2"/>
    </font>
    <font>
      <b/>
      <sz val="13"/>
      <color theme="3"/>
      <name val="Georgia"/>
      <family val="2"/>
    </font>
    <font>
      <b/>
      <sz val="11"/>
      <color theme="3"/>
      <name val="Georgia"/>
      <family val="2"/>
    </font>
    <font>
      <sz val="9"/>
      <color rgb="FF3F3F76"/>
      <name val="Georgia"/>
      <family val="2"/>
    </font>
    <font>
      <sz val="9"/>
      <color rgb="FFFA7D00"/>
      <name val="Georgia"/>
      <family val="2"/>
    </font>
    <font>
      <sz val="9"/>
      <color rgb="FF9C6500"/>
      <name val="Georgia"/>
      <family val="2"/>
    </font>
    <font>
      <sz val="12"/>
      <name val="Arial"/>
      <family val="2"/>
    </font>
    <font>
      <b/>
      <sz val="9"/>
      <color rgb="FF3F3F3F"/>
      <name val="Georgia"/>
      <family val="2"/>
    </font>
    <font>
      <b/>
      <sz val="9"/>
      <color theme="1"/>
      <name val="Georgia"/>
      <family val="2"/>
    </font>
    <font>
      <sz val="9"/>
      <color rgb="FFFF0000"/>
      <name val="Georgia"/>
      <family val="2"/>
    </font>
    <font>
      <b/>
      <sz val="9"/>
      <name val="Garmond (W1)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3">
    <xf numFmtId="0" fontId="0" fillId="0" borderId="0"/>
    <xf numFmtId="41" fontId="3" fillId="0" borderId="0" applyFont="0" applyAlignment="0">
      <alignment horizontal="centerContinuous"/>
    </xf>
    <xf numFmtId="42" fontId="3" fillId="0" borderId="0" applyFont="0" applyAlignment="0">
      <alignment horizontal="centerContinuous"/>
    </xf>
    <xf numFmtId="164" fontId="7" fillId="0" borderId="0"/>
    <xf numFmtId="164" fontId="7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4" applyNumberFormat="0" applyAlignment="0" applyProtection="0"/>
    <xf numFmtId="0" fontId="12" fillId="7" borderId="7" applyNumberFormat="0" applyAlignment="0" applyProtection="0"/>
    <xf numFmtId="165" fontId="13" fillId="0" borderId="0" applyFont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Alignment="0">
      <alignment horizontal="centerContinuous"/>
    </xf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3" fillId="0" borderId="0" applyFont="0" applyAlignment="0">
      <alignment horizontal="centerContinuous"/>
    </xf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3" fillId="0" borderId="0" applyFont="0" applyAlignment="0">
      <alignment horizontal="centerContinuous"/>
    </xf>
    <xf numFmtId="43" fontId="16" fillId="0" borderId="0" applyFont="0" applyFill="0" applyBorder="0" applyAlignment="0" applyProtection="0"/>
    <xf numFmtId="41" fontId="3" fillId="0" borderId="0" applyFont="0" applyAlignment="0">
      <alignment horizontal="centerContinuous"/>
    </xf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2" fontId="3" fillId="0" borderId="0" applyFont="0" applyAlignment="0">
      <alignment horizontal="centerContinuous"/>
    </xf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2" fontId="3" fillId="0" borderId="0" applyFont="0" applyAlignment="0">
      <alignment horizontal="centerContinuous"/>
    </xf>
    <xf numFmtId="42" fontId="3" fillId="0" borderId="0" applyFont="0" applyAlignment="0">
      <alignment horizontal="centerContinuous"/>
    </xf>
    <xf numFmtId="8" fontId="20" fillId="0" borderId="0" applyFont="0" applyFill="0" applyBorder="0" applyAlignment="0" applyProtection="0"/>
    <xf numFmtId="42" fontId="3" fillId="0" borderId="0" applyFont="0" applyAlignment="0">
      <alignment horizontal="centerContinuous"/>
    </xf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20" fillId="0" borderId="0" applyFont="0" applyFill="0" applyBorder="0" applyAlignment="0" applyProtection="0"/>
    <xf numFmtId="14" fontId="13" fillId="0" borderId="0"/>
    <xf numFmtId="14" fontId="13" fillId="0" borderId="0"/>
    <xf numFmtId="166" fontId="7" fillId="0" borderId="0" applyFont="0" applyAlignment="0"/>
    <xf numFmtId="167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4" applyNumberFormat="0" applyAlignment="0" applyProtection="0"/>
    <xf numFmtId="0" fontId="28" fillId="0" borderId="6" applyNumberFormat="0" applyFill="0" applyAlignment="0" applyProtection="0"/>
    <xf numFmtId="0" fontId="29" fillId="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30" fillId="0" borderId="0"/>
    <xf numFmtId="0" fontId="16" fillId="0" borderId="0"/>
    <xf numFmtId="0" fontId="16" fillId="0" borderId="0"/>
    <xf numFmtId="0" fontId="30" fillId="0" borderId="0"/>
    <xf numFmtId="0" fontId="16" fillId="0" borderId="0"/>
    <xf numFmtId="0" fontId="16" fillId="0" borderId="0"/>
    <xf numFmtId="0" fontId="30" fillId="0" borderId="0"/>
    <xf numFmtId="0" fontId="19" fillId="0" borderId="0"/>
    <xf numFmtId="0" fontId="16" fillId="0" borderId="0"/>
    <xf numFmtId="0" fontId="1" fillId="0" borderId="0" applyProtection="0"/>
    <xf numFmtId="0" fontId="17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30" fillId="0" borderId="0"/>
    <xf numFmtId="0" fontId="21" fillId="0" borderId="0"/>
    <xf numFmtId="0" fontId="19" fillId="0" borderId="0"/>
    <xf numFmtId="0" fontId="13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4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30" fillId="0" borderId="0"/>
    <xf numFmtId="0" fontId="1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9" fillId="0" borderId="0"/>
    <xf numFmtId="0" fontId="21" fillId="0" borderId="0"/>
    <xf numFmtId="0" fontId="21" fillId="0" borderId="0"/>
    <xf numFmtId="0" fontId="30" fillId="0" borderId="0"/>
    <xf numFmtId="0" fontId="17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" fillId="0" borderId="0"/>
    <xf numFmtId="0" fontId="20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8" borderId="8" applyNumberFormat="0" applyFont="0" applyAlignment="0" applyProtection="0"/>
    <xf numFmtId="0" fontId="16" fillId="8" borderId="8" applyNumberFormat="0" applyFont="0" applyAlignment="0" applyProtection="0"/>
    <xf numFmtId="0" fontId="31" fillId="6" borderId="5" applyNumberFormat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quotePrefix="1" applyFont="1" applyBorder="1" applyAlignment="1">
      <alignment horizontal="left" indent="1"/>
    </xf>
    <xf numFmtId="43" fontId="2" fillId="0" borderId="0" xfId="0" quotePrefix="1" applyNumberFormat="1" applyFont="1" applyBorder="1" applyAlignment="1">
      <alignment horizontal="left" indent="2"/>
    </xf>
    <xf numFmtId="42" fontId="4" fillId="0" borderId="10" xfId="0" applyNumberFormat="1" applyFont="1" applyBorder="1"/>
    <xf numFmtId="10" fontId="4" fillId="0" borderId="0" xfId="0" applyNumberFormat="1" applyFont="1"/>
    <xf numFmtId="41" fontId="2" fillId="0" borderId="0" xfId="0" applyNumberFormat="1" applyFont="1"/>
    <xf numFmtId="41" fontId="2" fillId="0" borderId="0" xfId="1" applyFont="1" applyAlignment="1"/>
    <xf numFmtId="0" fontId="6" fillId="0" borderId="0" xfId="0" applyFont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42" fontId="2" fillId="0" borderId="11" xfId="2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43" fontId="2" fillId="0" borderId="0" xfId="0" quotePrefix="1" applyNumberFormat="1" applyFont="1" applyBorder="1" applyAlignment="1">
      <alignment horizontal="left" vertical="top" indent="2"/>
    </xf>
    <xf numFmtId="0" fontId="5" fillId="0" borderId="0" xfId="0" applyFont="1" applyAlignment="1">
      <alignment horizontal="left" indent="2"/>
    </xf>
    <xf numFmtId="43" fontId="2" fillId="0" borderId="0" xfId="0" applyNumberFormat="1" applyFont="1" applyBorder="1" applyAlignment="1">
      <alignment horizontal="right" indent="2"/>
    </xf>
    <xf numFmtId="41" fontId="2" fillId="0" borderId="0" xfId="0" applyNumberFormat="1" applyFont="1" applyBorder="1"/>
    <xf numFmtId="0" fontId="2" fillId="0" borderId="0" xfId="0" applyFont="1" applyBorder="1"/>
    <xf numFmtId="0" fontId="5" fillId="0" borderId="0" xfId="0" applyFont="1" applyBorder="1" applyAlignment="1">
      <alignment wrapText="1"/>
    </xf>
    <xf numFmtId="10" fontId="2" fillId="0" borderId="0" xfId="0" applyNumberFormat="1" applyFont="1" applyBorder="1"/>
    <xf numFmtId="42" fontId="2" fillId="0" borderId="0" xfId="0" applyNumberFormat="1" applyFont="1" applyBorder="1"/>
    <xf numFmtId="41" fontId="2" fillId="0" borderId="13" xfId="0" applyNumberFormat="1" applyFont="1" applyBorder="1"/>
    <xf numFmtId="41" fontId="2" fillId="0" borderId="13" xfId="2" applyNumberFormat="1" applyFont="1" applyFill="1" applyBorder="1" applyAlignment="1"/>
    <xf numFmtId="10" fontId="4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4" fillId="0" borderId="0" xfId="0" applyFont="1" applyBorder="1"/>
    <xf numFmtId="0" fontId="2" fillId="0" borderId="0" xfId="0" applyFont="1" applyFill="1" applyBorder="1"/>
    <xf numFmtId="42" fontId="2" fillId="0" borderId="0" xfId="2" applyFont="1" applyFill="1" applyBorder="1" applyAlignment="1"/>
    <xf numFmtId="37" fontId="2" fillId="0" borderId="0" xfId="2" applyNumberFormat="1" applyFont="1" applyFill="1" applyBorder="1" applyAlignment="1"/>
    <xf numFmtId="42" fontId="4" fillId="0" borderId="0" xfId="2" applyFont="1" applyFill="1" applyBorder="1" applyAlignment="1"/>
    <xf numFmtId="0" fontId="2" fillId="0" borderId="0" xfId="0" applyFont="1" applyFill="1"/>
    <xf numFmtId="0" fontId="2" fillId="0" borderId="16" xfId="0" applyFont="1" applyFill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42" fontId="2" fillId="0" borderId="13" xfId="2" applyFont="1" applyFill="1" applyBorder="1" applyAlignment="1">
      <alignment horizontal="center"/>
    </xf>
    <xf numFmtId="0" fontId="2" fillId="0" borderId="0" xfId="0" applyFont="1" applyAlignment="1">
      <alignment horizontal="left" indent="2"/>
    </xf>
    <xf numFmtId="0" fontId="2" fillId="0" borderId="0" xfId="0" applyFont="1" applyFill="1" applyAlignment="1">
      <alignment horizontal="left" indent="2"/>
    </xf>
    <xf numFmtId="41" fontId="2" fillId="0" borderId="0" xfId="0" applyNumberFormat="1" applyFont="1" applyFill="1"/>
    <xf numFmtId="41" fontId="2" fillId="0" borderId="0" xfId="0" applyNumberFormat="1" applyFont="1" applyFill="1" applyBorder="1"/>
    <xf numFmtId="42" fontId="2" fillId="33" borderId="0" xfId="0" applyNumberFormat="1" applyFont="1" applyFill="1" applyBorder="1"/>
    <xf numFmtId="0" fontId="2" fillId="0" borderId="17" xfId="0" applyFont="1" applyBorder="1"/>
    <xf numFmtId="42" fontId="2" fillId="33" borderId="18" xfId="0" applyNumberFormat="1" applyFont="1" applyFill="1" applyBorder="1"/>
    <xf numFmtId="0" fontId="2" fillId="0" borderId="0" xfId="0" applyFont="1" applyAlignment="1">
      <alignment horizontal="right"/>
    </xf>
    <xf numFmtId="42" fontId="2" fillId="0" borderId="0" xfId="0" applyNumberFormat="1" applyFont="1"/>
    <xf numFmtId="41" fontId="2" fillId="33" borderId="0" xfId="0" applyNumberFormat="1" applyFont="1" applyFill="1"/>
    <xf numFmtId="43" fontId="2" fillId="0" borderId="0" xfId="0" applyNumberFormat="1" applyFont="1" applyBorder="1"/>
    <xf numFmtId="41" fontId="2" fillId="33" borderId="0" xfId="0" applyNumberFormat="1" applyFont="1" applyFill="1" applyBorder="1"/>
    <xf numFmtId="43" fontId="2" fillId="0" borderId="0" xfId="0" quotePrefix="1" applyNumberFormat="1" applyFont="1" applyBorder="1" applyAlignment="1">
      <alignment horizontal="left" vertical="top" wrapText="1" indent="2"/>
    </xf>
    <xf numFmtId="0" fontId="5" fillId="0" borderId="0" xfId="0" applyFont="1" applyAlignment="1">
      <alignment horizontal="left" wrapText="1" indent="2"/>
    </xf>
    <xf numFmtId="43" fontId="4" fillId="0" borderId="0" xfId="0" applyNumberFormat="1" applyFont="1" applyBorder="1" applyAlignment="1">
      <alignment wrapText="1"/>
    </xf>
    <xf numFmtId="0" fontId="34" fillId="0" borderId="0" xfId="0" applyFont="1" applyAlignment="1">
      <alignment wrapText="1"/>
    </xf>
  </cellXfs>
  <cellStyles count="283">
    <cellStyle name="########" xfId="3"/>
    <cellStyle name="######## 2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 #" xfId="32"/>
    <cellStyle name="Comma" xfId="1" builtinId="3"/>
    <cellStyle name="Comma 10" xfId="33"/>
    <cellStyle name="Comma 10 2" xfId="34"/>
    <cellStyle name="Comma 10 3" xfId="35"/>
    <cellStyle name="Comma 10 4" xfId="36"/>
    <cellStyle name="Comma 11" xfId="37"/>
    <cellStyle name="Comma 11 2" xfId="38"/>
    <cellStyle name="Comma 11 2 2" xfId="39"/>
    <cellStyle name="Comma 11 2 3" xfId="40"/>
    <cellStyle name="Comma 11 3" xfId="41"/>
    <cellStyle name="Comma 11 4" xfId="42"/>
    <cellStyle name="Comma 12" xfId="43"/>
    <cellStyle name="Comma 13" xfId="44"/>
    <cellStyle name="Comma 14" xfId="45"/>
    <cellStyle name="Comma 15" xfId="46"/>
    <cellStyle name="Comma 2" xfId="47"/>
    <cellStyle name="Comma 2 2" xfId="48"/>
    <cellStyle name="Comma 2 2 2" xfId="49"/>
    <cellStyle name="Comma 2 2 3" xfId="50"/>
    <cellStyle name="Comma 2 2 4" xfId="51"/>
    <cellStyle name="Comma 2 3" xfId="52"/>
    <cellStyle name="Comma 2 3 2" xfId="53"/>
    <cellStyle name="Comma 2 3 3" xfId="54"/>
    <cellStyle name="Comma 2 3 4" xfId="55"/>
    <cellStyle name="Comma 2 4" xfId="56"/>
    <cellStyle name="Comma 2 5" xfId="57"/>
    <cellStyle name="Comma 2 6" xfId="58"/>
    <cellStyle name="Comma 2 7" xfId="59"/>
    <cellStyle name="Comma 2 8" xfId="60"/>
    <cellStyle name="Comma 3" xfId="61"/>
    <cellStyle name="Comma 3 2" xfId="62"/>
    <cellStyle name="Comma 3 3" xfId="63"/>
    <cellStyle name="Comma 3 4" xfId="64"/>
    <cellStyle name="Comma 3 5" xfId="65"/>
    <cellStyle name="Comma 4" xfId="66"/>
    <cellStyle name="Comma 4 2" xfId="67"/>
    <cellStyle name="Comma 4 2 2" xfId="68"/>
    <cellStyle name="Comma 4 3" xfId="69"/>
    <cellStyle name="Comma 4 4" xfId="70"/>
    <cellStyle name="Comma 5" xfId="71"/>
    <cellStyle name="Comma 5 2" xfId="72"/>
    <cellStyle name="Comma 5 2 2" xfId="73"/>
    <cellStyle name="Comma 5 2 3" xfId="74"/>
    <cellStyle name="Comma 5 3" xfId="75"/>
    <cellStyle name="Comma 5 4" xfId="76"/>
    <cellStyle name="Comma 5 5" xfId="77"/>
    <cellStyle name="Comma 6" xfId="78"/>
    <cellStyle name="Comma 6 2" xfId="79"/>
    <cellStyle name="Comma 7" xfId="80"/>
    <cellStyle name="Comma 8" xfId="81"/>
    <cellStyle name="Comma 9" xfId="82"/>
    <cellStyle name="Comma 9 2" xfId="83"/>
    <cellStyle name="Comma 9 3" xfId="84"/>
    <cellStyle name="Currency" xfId="2" builtinId="4"/>
    <cellStyle name="Currency 10" xfId="85"/>
    <cellStyle name="Currency 2" xfId="86"/>
    <cellStyle name="Currency 2 2" xfId="87"/>
    <cellStyle name="Currency 2 2 2" xfId="88"/>
    <cellStyle name="Currency 2 2 3" xfId="89"/>
    <cellStyle name="Currency 2 2 4" xfId="90"/>
    <cellStyle name="Currency 2 3" xfId="91"/>
    <cellStyle name="Currency 2 4" xfId="92"/>
    <cellStyle name="Currency 2 5" xfId="93"/>
    <cellStyle name="Currency 2 6" xfId="94"/>
    <cellStyle name="Currency 3" xfId="95"/>
    <cellStyle name="Currency 3 2" xfId="96"/>
    <cellStyle name="Currency 3 3" xfId="97"/>
    <cellStyle name="Currency 3 4" xfId="98"/>
    <cellStyle name="Currency 4" xfId="99"/>
    <cellStyle name="Currency 4 2" xfId="100"/>
    <cellStyle name="Currency 4 3" xfId="101"/>
    <cellStyle name="Currency 4 4" xfId="102"/>
    <cellStyle name="Currency 4 5" xfId="103"/>
    <cellStyle name="Currency 5" xfId="104"/>
    <cellStyle name="Currency 5 2" xfId="105"/>
    <cellStyle name="Currency 6" xfId="106"/>
    <cellStyle name="Currency 7" xfId="107"/>
    <cellStyle name="Currency 8" xfId="108"/>
    <cellStyle name="Currency 9" xfId="109"/>
    <cellStyle name="Date" xfId="110"/>
    <cellStyle name="Date 2" xfId="111"/>
    <cellStyle name="Date-Regulatory" xfId="112"/>
    <cellStyle name="Euro" xfId="113"/>
    <cellStyle name="Explanatory Text 2" xfId="114"/>
    <cellStyle name="Good 2" xfId="115"/>
    <cellStyle name="Heading 1 2" xfId="116"/>
    <cellStyle name="Heading 2 2" xfId="117"/>
    <cellStyle name="Heading 3 2" xfId="118"/>
    <cellStyle name="Heading 4 2" xfId="119"/>
    <cellStyle name="Input 2" xfId="120"/>
    <cellStyle name="Linked Cell 2" xfId="121"/>
    <cellStyle name="Neutral 2" xfId="122"/>
    <cellStyle name="Normal" xfId="0" builtinId="0"/>
    <cellStyle name="Normal 10" xfId="123"/>
    <cellStyle name="Normal 10 2" xfId="124"/>
    <cellStyle name="Normal 10 2 2" xfId="125"/>
    <cellStyle name="Normal 10 2 3" xfId="126"/>
    <cellStyle name="Normal 10 2 4" xfId="127"/>
    <cellStyle name="Normal 10 3" xfId="128"/>
    <cellStyle name="Normal 10 3 2" xfId="129"/>
    <cellStyle name="Normal 10 3 3" xfId="130"/>
    <cellStyle name="Normal 10 4" xfId="131"/>
    <cellStyle name="Normal 10 5" xfId="132"/>
    <cellStyle name="Normal 11" xfId="133"/>
    <cellStyle name="Normal 11 2" xfId="134"/>
    <cellStyle name="Normal 11 3" xfId="135"/>
    <cellStyle name="Normal 12" xfId="136"/>
    <cellStyle name="Normal 12 2" xfId="137"/>
    <cellStyle name="Normal 12 3" xfId="138"/>
    <cellStyle name="Normal 13" xfId="139"/>
    <cellStyle name="Normal 13 2" xfId="140"/>
    <cellStyle name="Normal 13 3" xfId="141"/>
    <cellStyle name="Normal 14" xfId="142"/>
    <cellStyle name="Normal 15" xfId="143"/>
    <cellStyle name="Normal 15 2" xfId="144"/>
    <cellStyle name="Normal 15 3" xfId="145"/>
    <cellStyle name="Normal 16" xfId="146"/>
    <cellStyle name="Normal 16 2" xfId="147"/>
    <cellStyle name="Normal 16 3" xfId="148"/>
    <cellStyle name="Normal 17" xfId="149"/>
    <cellStyle name="Normal 18" xfId="150"/>
    <cellStyle name="Normal 19" xfId="151"/>
    <cellStyle name="Normal 2" xfId="152"/>
    <cellStyle name="Normal 2 10" xfId="153"/>
    <cellStyle name="Normal 2 11" xfId="154"/>
    <cellStyle name="Normal 2 12" xfId="155"/>
    <cellStyle name="Normal 2 13" xfId="156"/>
    <cellStyle name="Normal 2 14" xfId="157"/>
    <cellStyle name="Normal 2 2" xfId="158"/>
    <cellStyle name="Normal 2 2 2" xfId="159"/>
    <cellStyle name="Normal 2 2 2 2" xfId="160"/>
    <cellStyle name="Normal 2 2 3" xfId="161"/>
    <cellStyle name="Normal 2 2 4" xfId="162"/>
    <cellStyle name="Normal 2 2 5" xfId="163"/>
    <cellStyle name="Normal 2 3" xfId="164"/>
    <cellStyle name="Normal 2 3 2" xfId="165"/>
    <cellStyle name="Normal 2 36" xfId="166"/>
    <cellStyle name="Normal 2 4" xfId="167"/>
    <cellStyle name="Normal 2 5" xfId="168"/>
    <cellStyle name="Normal 2 6" xfId="169"/>
    <cellStyle name="Normal 2 7" xfId="170"/>
    <cellStyle name="Normal 2 8" xfId="171"/>
    <cellStyle name="Normal 2 9" xfId="172"/>
    <cellStyle name="Normal 2_LUSIMFR22" xfId="173"/>
    <cellStyle name="Normal 20" xfId="174"/>
    <cellStyle name="Normal 21" xfId="175"/>
    <cellStyle name="Normal 22" xfId="176"/>
    <cellStyle name="Normal 23" xfId="177"/>
    <cellStyle name="Normal 24" xfId="178"/>
    <cellStyle name="Normal 25" xfId="179"/>
    <cellStyle name="Normal 25 2" xfId="180"/>
    <cellStyle name="Normal 26" xfId="181"/>
    <cellStyle name="Normal 26 2" xfId="182"/>
    <cellStyle name="Normal 27" xfId="183"/>
    <cellStyle name="Normal 28" xfId="184"/>
    <cellStyle name="Normal 29" xfId="185"/>
    <cellStyle name="Normal 3" xfId="186"/>
    <cellStyle name="Normal 3 10" xfId="187"/>
    <cellStyle name="Normal 3 11" xfId="188"/>
    <cellStyle name="Normal 3 12" xfId="189"/>
    <cellStyle name="Normal 3 13" xfId="190"/>
    <cellStyle name="Normal 3 14" xfId="191"/>
    <cellStyle name="Normal 3 2" xfId="192"/>
    <cellStyle name="Normal 3 2 2" xfId="193"/>
    <cellStyle name="Normal 3 2 3" xfId="194"/>
    <cellStyle name="Normal 3 3" xfId="195"/>
    <cellStyle name="Normal 3 3 2" xfId="196"/>
    <cellStyle name="Normal 3 4" xfId="197"/>
    <cellStyle name="Normal 3 5" xfId="198"/>
    <cellStyle name="Normal 3 6" xfId="199"/>
    <cellStyle name="Normal 3 7" xfId="200"/>
    <cellStyle name="Normal 3 8" xfId="201"/>
    <cellStyle name="Normal 3 9" xfId="202"/>
    <cellStyle name="Normal 30" xfId="203"/>
    <cellStyle name="Normal 31" xfId="204"/>
    <cellStyle name="Normal 32" xfId="205"/>
    <cellStyle name="Normal 33" xfId="206"/>
    <cellStyle name="Normal 34" xfId="207"/>
    <cellStyle name="Normal 35" xfId="208"/>
    <cellStyle name="Normal 36" xfId="209"/>
    <cellStyle name="Normal 37" xfId="210"/>
    <cellStyle name="Normal 38" xfId="211"/>
    <cellStyle name="Normal 39" xfId="212"/>
    <cellStyle name="Normal 4" xfId="213"/>
    <cellStyle name="Normal 4 2" xfId="214"/>
    <cellStyle name="Normal 4 2 2" xfId="215"/>
    <cellStyle name="Normal 4 2 2 2" xfId="216"/>
    <cellStyle name="Normal 4 2 3" xfId="217"/>
    <cellStyle name="Normal 4 3" xfId="218"/>
    <cellStyle name="Normal 4 3 2" xfId="219"/>
    <cellStyle name="Normal 4 4" xfId="220"/>
    <cellStyle name="Normal 4 5" xfId="221"/>
    <cellStyle name="Normal 40" xfId="222"/>
    <cellStyle name="Normal 41" xfId="223"/>
    <cellStyle name="Normal 42" xfId="224"/>
    <cellStyle name="Normal 43" xfId="225"/>
    <cellStyle name="Normal 44" xfId="226"/>
    <cellStyle name="Normal 45" xfId="227"/>
    <cellStyle name="Normal 46" xfId="228"/>
    <cellStyle name="Normal 47" xfId="229"/>
    <cellStyle name="Normal 48" xfId="230"/>
    <cellStyle name="Normal 49" xfId="231"/>
    <cellStyle name="Normal 5" xfId="232"/>
    <cellStyle name="Normal 5 2" xfId="233"/>
    <cellStyle name="Normal 5 2 2" xfId="234"/>
    <cellStyle name="Normal 5 3" xfId="235"/>
    <cellStyle name="Normal 5 4" xfId="236"/>
    <cellStyle name="Normal 6" xfId="237"/>
    <cellStyle name="Normal 6 2" xfId="238"/>
    <cellStyle name="Normal 6 2 2" xfId="239"/>
    <cellStyle name="Normal 6 2 3" xfId="240"/>
    <cellStyle name="Normal 6 3" xfId="241"/>
    <cellStyle name="Normal 6 4" xfId="242"/>
    <cellStyle name="Normal 6 5" xfId="243"/>
    <cellStyle name="Normal 62" xfId="244"/>
    <cellStyle name="Normal 7" xfId="245"/>
    <cellStyle name="Normal 7 2" xfId="246"/>
    <cellStyle name="Normal 8" xfId="247"/>
    <cellStyle name="Normal 8 2" xfId="248"/>
    <cellStyle name="Normal 9" xfId="249"/>
    <cellStyle name="Normal 9 2" xfId="250"/>
    <cellStyle name="Normal 9 2 2" xfId="251"/>
    <cellStyle name="Normal 9 2 3" xfId="252"/>
    <cellStyle name="Normal 9 2 4" xfId="253"/>
    <cellStyle name="Note 2" xfId="254"/>
    <cellStyle name="Note 3" xfId="255"/>
    <cellStyle name="Output 2" xfId="256"/>
    <cellStyle name="Percent 2" xfId="257"/>
    <cellStyle name="Percent 2 2" xfId="258"/>
    <cellStyle name="Percent 2 2 2" xfId="259"/>
    <cellStyle name="Percent 2 2 3" xfId="260"/>
    <cellStyle name="Percent 2 2 4" xfId="261"/>
    <cellStyle name="Percent 2 3" xfId="262"/>
    <cellStyle name="Percent 2 4" xfId="263"/>
    <cellStyle name="Percent 2 5" xfId="264"/>
    <cellStyle name="Percent 2 6" xfId="265"/>
    <cellStyle name="Percent 3" xfId="266"/>
    <cellStyle name="Percent 3 2" xfId="267"/>
    <cellStyle name="Percent 3 2 2" xfId="268"/>
    <cellStyle name="Percent 3 2 3" xfId="269"/>
    <cellStyle name="Percent 3 3" xfId="270"/>
    <cellStyle name="Percent 3 4" xfId="271"/>
    <cellStyle name="Percent 3 5" xfId="272"/>
    <cellStyle name="Percent 4" xfId="273"/>
    <cellStyle name="Percent 5" xfId="274"/>
    <cellStyle name="Percent 5 2" xfId="275"/>
    <cellStyle name="Percent 5 3" xfId="276"/>
    <cellStyle name="Percent 6" xfId="277"/>
    <cellStyle name="Percent 7" xfId="278"/>
    <cellStyle name="Percent 8" xfId="279"/>
    <cellStyle name="Percent 9" xfId="280"/>
    <cellStyle name="Total 2" xfId="281"/>
    <cellStyle name="Warning Text 2" xfId="2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ENT%20PROJECTS/U02-38%20SANDALHAVEN%202014%20RATE%20CASE/SANDALHAVEN%20MFR1%20draft_cy%205-27-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Documents%20and%20Settings\epovich\Local%20Settings\Temporary%20Internet%20Files\OLK16\CYPRESS%20LAKES%20Applica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files.uiwater.com\Rate%20Case\Florida\103-UI%20of%20Sandalhaven\Sandalhaven%202011%20RC\Filing\Tax%20Schedule%20Attempt\Sandalhaven%20Draft%20MFR%209-7%202011%20Erin%20Tax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%202014%20MSA/2014%20LABRADOR/PRIOR%20RATE%20CASE/LABRADOR%20FINAL%20MFRs%207%20for%20PDF%20TO%20USE%20AS%20WORK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files.uiwater.com\Miles%20Grant%20SUBMITTED%20FOR%20FILING\Miles%20Grant%20MFRs%206-30-07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LETED%20PROJECTS/SANLANDO%202010/(PROJ)/U02-14%20Miles%20Grant/Miles%20Grant%20Rate%20Increase%20Application%20TY%206-30-07/Miles%20Grant%20MFRs/Miles%20Grant%20MFRs%206-30-07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(PROJ)/U02-20%20Tierra%20Verde%20Utilities,%20Inc%20(2007)/Tierra%20Verde%20MFRs%2012-31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ynthia/2009%20FILINGS%20UI%20RATE%20CASES/Staff%20Workpapers/Sanlando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FINANCIAL%20DEPT\FPA\ROE%20Schedules\2005%2012%20December\123105%20ROE%202-3v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A%20ELENA%20BRAVO/Local%20Settings/Temporary%20Internet%20Files/Content.IE5/URWN6DU1/Documents%20and%20Settings/mbravo/My%20Documents/RATE%20CASES%20-%20UTILITIES,%20INC/SOUTH%20GATE/SCHEDULES/SOUTHGATE%20MFR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Documents%20and%20Settings\Phyllis%20Dobbs\Desktop\SE50%20063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 A 2"/>
      <sheetName val="A 3"/>
      <sheetName val="A 3 (2)"/>
      <sheetName val="A 4"/>
      <sheetName val="A-6"/>
      <sheetName val=" A 6(2)"/>
      <sheetName val="A 7"/>
      <sheetName val="A 8"/>
      <sheetName val=" A-10"/>
      <sheetName val="A 10(2)"/>
      <sheetName val="A 11"/>
      <sheetName val="A-12"/>
      <sheetName val="A-12(2)"/>
      <sheetName val="A 13"/>
      <sheetName val="A 14"/>
      <sheetName val=" A 14(2)"/>
      <sheetName val="A 15"/>
      <sheetName val="A 16"/>
      <sheetName val="A 17 "/>
      <sheetName val=" A-18"/>
      <sheetName val="A-18(a)"/>
      <sheetName val=" A-19"/>
      <sheetName val=" A-19(a)"/>
      <sheetName val="B-2"/>
      <sheetName val="B 3"/>
      <sheetName val="B 4"/>
      <sheetName val="B-6"/>
      <sheetName val="B 8"/>
      <sheetName val="B-9"/>
      <sheetName val="B 10"/>
      <sheetName val="B 11"/>
      <sheetName val="B12 - 1.31.2014"/>
      <sheetName val="B12 - 2.28.2014"/>
      <sheetName val="B12 - 3.31.2014"/>
      <sheetName val="B12 - 4.30.2014"/>
      <sheetName val="B12 - 5.31.2014"/>
      <sheetName val="B12 - 6.30.2014"/>
      <sheetName val="B12 - 7.31.2014"/>
      <sheetName val="B12 - 8.31.2014"/>
      <sheetName val="B12 - 9.30.2014"/>
      <sheetName val="B12 - 10.31.2014"/>
      <sheetName val="B12 - 11.30.2014"/>
      <sheetName val="B12 - 12.31.2014"/>
      <sheetName val="B12 - Test Year"/>
      <sheetName val=" B-14"/>
      <sheetName val="B 8x"/>
      <sheetName val="B 9x"/>
      <sheetName val="DefRC"/>
      <sheetName val=" B-15"/>
      <sheetName val="C 1"/>
      <sheetName val="C 2"/>
      <sheetName val="C 3"/>
      <sheetName val="C 4"/>
      <sheetName val="C 5"/>
      <sheetName val="C 6"/>
      <sheetName val="C 7"/>
      <sheetName val="C 7 (2)"/>
      <sheetName val="C 7 (3)"/>
      <sheetName val="C 7 (4)"/>
      <sheetName val="D 1"/>
      <sheetName val="D 2"/>
      <sheetName val="D 3"/>
      <sheetName val="D 4"/>
      <sheetName val="D 5"/>
      <sheetName val="D 6"/>
      <sheetName val="D 7"/>
      <sheetName val="LTD"/>
      <sheetName val="STD"/>
      <sheetName val="EQUITY"/>
      <sheetName val="ADIT"/>
      <sheetName val="E 1 "/>
      <sheetName val="E-2"/>
      <sheetName val="E 3"/>
      <sheetName val="E-4 "/>
      <sheetName val="E-5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F 2"/>
      <sheetName val="F 4"/>
      <sheetName val="F 6"/>
      <sheetName val="F 6 (2)"/>
      <sheetName val="F 6 (3)"/>
      <sheetName val="F 7"/>
      <sheetName val="F 8"/>
      <sheetName val="F 10"/>
      <sheetName val=" A 2 (I)"/>
      <sheetName val="A 3 (I)"/>
      <sheetName val="B-2 (I)"/>
      <sheetName val="B 3 (I)"/>
      <sheetName val=" B-15 (I)"/>
      <sheetName val="C 1 (I)"/>
      <sheetName val="C 2 (I)"/>
      <sheetName val="C 3 (I)"/>
      <sheetName val="C 5 (I)"/>
      <sheetName val="D 1 (I)"/>
      <sheetName val="D 2 (I)"/>
      <sheetName val="E 1  (I)"/>
      <sheetName val="E-2 (I)"/>
      <sheetName val="RB 2 (6)"/>
      <sheetName val="OI 2 (2)"/>
      <sheetName val="OPINC"/>
      <sheetName val="WSC"/>
      <sheetName val="Salaries"/>
      <sheetName val="O&amp;M"/>
      <sheetName val="OI 6 (2)"/>
      <sheetName val="13 Month TB"/>
      <sheetName val="12 Mo IS"/>
      <sheetName val="WWFLOW"/>
      <sheetName val="REUSE"/>
      <sheetName val="Hist Consump"/>
      <sheetName val="Hist Cust"/>
      <sheetName val="Alloc Adj"/>
      <sheetName val="AR to MFR"/>
      <sheetName val="Interest Expense Adj_PerAR"/>
      <sheetName val="Rev Requirements Final"/>
      <sheetName val="Rev Requirements Interim"/>
      <sheetName val="Correction"/>
      <sheetName val="Treatment Plant Composite Rate"/>
    </sheetNames>
    <sheetDataSet>
      <sheetData sheetId="0">
        <row r="4">
          <cell r="E4" t="str">
            <v>Company: Utilities, Inc. of Sandalhaven</v>
          </cell>
        </row>
        <row r="6">
          <cell r="E6" t="str">
            <v>Docket No.: 150102-SU</v>
          </cell>
        </row>
        <row r="10">
          <cell r="E10" t="str">
            <v>Preparer:  Christie Kincaid</v>
          </cell>
        </row>
        <row r="12">
          <cell r="E12" t="str">
            <v>Preparer:  Christie Kincaid</v>
          </cell>
        </row>
        <row r="14">
          <cell r="E14" t="str">
            <v>Test Year Ended: December 31, 2014</v>
          </cell>
        </row>
        <row r="15">
          <cell r="E15" t="str">
            <v>Schedule Year Ended: December 31, 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Request"/>
      <sheetName val="General Inputs"/>
      <sheetName val="Plant Inputs"/>
      <sheetName val="TOC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D-1"/>
      <sheetName val="D-2"/>
      <sheetName val="D-3"/>
      <sheetName val="D-4"/>
      <sheetName val="D-5"/>
      <sheetName val="D-6"/>
      <sheetName val="D-7"/>
      <sheetName val="E-1"/>
      <sheetName val="E-2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3"/>
      <sheetName val="E-14"/>
      <sheetName val="F 1"/>
      <sheetName val="F 2"/>
      <sheetName val="F 3"/>
      <sheetName val="F 4"/>
      <sheetName val="F 5"/>
      <sheetName val="F 6"/>
      <sheetName val="F 7"/>
      <sheetName val="F 8"/>
      <sheetName val="F 9"/>
      <sheetName val="F 10"/>
      <sheetName val="Rates Calculations Water"/>
      <sheetName val="Rates Calculations Wastewater"/>
    </sheetNames>
    <sheetDataSet>
      <sheetData sheetId="0" refreshError="1"/>
      <sheetData sheetId="1" refreshError="1"/>
      <sheetData sheetId="2">
        <row r="4">
          <cell r="D4" t="str">
            <v>A-5 Label</v>
          </cell>
          <cell r="F4">
            <v>2002</v>
          </cell>
          <cell r="G4">
            <v>2003</v>
          </cell>
          <cell r="H4">
            <v>2004</v>
          </cell>
          <cell r="I4">
            <v>2005</v>
          </cell>
        </row>
        <row r="5">
          <cell r="A5">
            <v>1</v>
          </cell>
          <cell r="B5" t="str">
            <v>Intangible Plant</v>
          </cell>
          <cell r="D5" t="str">
            <v>INTANGIBLE PLANT</v>
          </cell>
        </row>
        <row r="6">
          <cell r="A6">
            <v>2</v>
          </cell>
          <cell r="B6">
            <v>301</v>
          </cell>
          <cell r="C6">
            <v>1</v>
          </cell>
          <cell r="D6" t="str">
            <v>301.1  Organization</v>
          </cell>
          <cell r="E6" t="str">
            <v>Organization</v>
          </cell>
          <cell r="F6">
            <v>5274</v>
          </cell>
          <cell r="G6">
            <v>15288</v>
          </cell>
          <cell r="H6">
            <v>15288</v>
          </cell>
          <cell r="I6">
            <v>15338</v>
          </cell>
        </row>
        <row r="7">
          <cell r="A7">
            <v>3</v>
          </cell>
          <cell r="B7">
            <v>302</v>
          </cell>
          <cell r="C7">
            <v>1</v>
          </cell>
          <cell r="D7" t="str">
            <v>302.1  Franchises</v>
          </cell>
          <cell r="E7" t="str">
            <v>Franchises</v>
          </cell>
          <cell r="F7">
            <v>7933</v>
          </cell>
          <cell r="G7">
            <v>7933</v>
          </cell>
          <cell r="H7">
            <v>7933</v>
          </cell>
          <cell r="I7">
            <v>7933</v>
          </cell>
        </row>
        <row r="8">
          <cell r="A8">
            <v>4</v>
          </cell>
          <cell r="B8">
            <v>339</v>
          </cell>
          <cell r="C8">
            <v>1</v>
          </cell>
          <cell r="D8" t="str">
            <v>339.1  Other Plant &amp; Misc. Equipment</v>
          </cell>
          <cell r="E8" t="str">
            <v>Other Plant &amp; Misc. Equipment</v>
          </cell>
          <cell r="F8">
            <v>0</v>
          </cell>
        </row>
        <row r="9">
          <cell r="A9">
            <v>5</v>
          </cell>
          <cell r="B9" t="str">
            <v>Source of Supply and Pumping Plant</v>
          </cell>
          <cell r="D9" t="str">
            <v>SOURCE OF SUPPLY AND PUMPING PLANT</v>
          </cell>
        </row>
        <row r="10">
          <cell r="A10">
            <v>6</v>
          </cell>
          <cell r="B10">
            <v>303</v>
          </cell>
          <cell r="C10">
            <v>2</v>
          </cell>
          <cell r="D10" t="str">
            <v>303.2  Land &amp; Land Rights</v>
          </cell>
          <cell r="E10" t="str">
            <v>Land &amp; Land Rights</v>
          </cell>
          <cell r="F10">
            <v>0</v>
          </cell>
        </row>
        <row r="11">
          <cell r="A11">
            <v>7</v>
          </cell>
          <cell r="B11">
            <v>304</v>
          </cell>
          <cell r="C11">
            <v>2</v>
          </cell>
          <cell r="D11" t="str">
            <v>304.2  Structrures &amp; Improvements</v>
          </cell>
          <cell r="E11" t="str">
            <v>Structrures &amp; Improvements</v>
          </cell>
          <cell r="F11">
            <v>280</v>
          </cell>
          <cell r="G11">
            <v>9349</v>
          </cell>
          <cell r="H11">
            <v>9435</v>
          </cell>
          <cell r="I11">
            <v>14759</v>
          </cell>
        </row>
        <row r="12">
          <cell r="A12">
            <v>8</v>
          </cell>
          <cell r="B12">
            <v>305</v>
          </cell>
          <cell r="C12">
            <v>2</v>
          </cell>
          <cell r="D12" t="str">
            <v>305.2  Collect. &amp; Impound. Reservoirs</v>
          </cell>
          <cell r="E12" t="str">
            <v>Collect. &amp; Impound. Reservoirs</v>
          </cell>
          <cell r="F12">
            <v>0</v>
          </cell>
        </row>
        <row r="13">
          <cell r="A13">
            <v>9</v>
          </cell>
          <cell r="B13">
            <v>306</v>
          </cell>
          <cell r="C13">
            <v>2</v>
          </cell>
          <cell r="D13" t="str">
            <v>306.2  Lake, River &amp; Other Intakes</v>
          </cell>
          <cell r="E13" t="str">
            <v>Lake, River &amp; Other Intakes</v>
          </cell>
          <cell r="F13">
            <v>0</v>
          </cell>
        </row>
        <row r="14">
          <cell r="A14">
            <v>10</v>
          </cell>
          <cell r="B14">
            <v>307</v>
          </cell>
          <cell r="C14">
            <v>2</v>
          </cell>
          <cell r="D14" t="str">
            <v>307.2  Wells &amp; Springs</v>
          </cell>
          <cell r="E14" t="str">
            <v>Wells &amp; Springs</v>
          </cell>
          <cell r="F14">
            <v>47406</v>
          </cell>
          <cell r="G14">
            <v>52075</v>
          </cell>
          <cell r="H14">
            <v>52432</v>
          </cell>
          <cell r="I14">
            <v>55401</v>
          </cell>
        </row>
        <row r="15">
          <cell r="A15">
            <v>11</v>
          </cell>
          <cell r="B15">
            <v>308</v>
          </cell>
          <cell r="C15">
            <v>2</v>
          </cell>
          <cell r="D15" t="str">
            <v>308.2  Infiltration Galleries &amp; Tunnels</v>
          </cell>
          <cell r="E15" t="str">
            <v>Infiltration Galleries &amp; Tunnels</v>
          </cell>
          <cell r="F15">
            <v>0</v>
          </cell>
        </row>
        <row r="16">
          <cell r="A16">
            <v>12</v>
          </cell>
          <cell r="B16">
            <v>309</v>
          </cell>
          <cell r="C16">
            <v>2</v>
          </cell>
          <cell r="D16" t="str">
            <v>309.2  Supply Mains</v>
          </cell>
          <cell r="E16" t="str">
            <v>Supply Mains</v>
          </cell>
          <cell r="F16">
            <v>0</v>
          </cell>
        </row>
        <row r="17">
          <cell r="A17">
            <v>13</v>
          </cell>
          <cell r="B17">
            <v>310</v>
          </cell>
          <cell r="C17">
            <v>2</v>
          </cell>
          <cell r="D17" t="str">
            <v>310.2  Power Generation Equipment</v>
          </cell>
          <cell r="E17" t="str">
            <v>Power Generation Equipment</v>
          </cell>
          <cell r="F17">
            <v>0</v>
          </cell>
        </row>
        <row r="18">
          <cell r="A18">
            <v>14</v>
          </cell>
          <cell r="B18">
            <v>311</v>
          </cell>
          <cell r="C18">
            <v>2</v>
          </cell>
          <cell r="D18" t="str">
            <v>311.2  Pumping Equipment</v>
          </cell>
          <cell r="E18" t="str">
            <v>Pumping Equipment</v>
          </cell>
          <cell r="F18">
            <v>15752</v>
          </cell>
          <cell r="G18">
            <v>20314</v>
          </cell>
          <cell r="H18">
            <v>55149</v>
          </cell>
          <cell r="I18">
            <v>54992</v>
          </cell>
        </row>
        <row r="19">
          <cell r="A19">
            <v>15</v>
          </cell>
          <cell r="B19">
            <v>339</v>
          </cell>
          <cell r="C19">
            <v>2</v>
          </cell>
          <cell r="D19" t="str">
            <v>339.2  Other Plant &amp; Misc. Equipment</v>
          </cell>
          <cell r="E19" t="str">
            <v>Other Plant &amp; Misc. Equipment</v>
          </cell>
          <cell r="F19">
            <v>0</v>
          </cell>
        </row>
        <row r="20">
          <cell r="A20">
            <v>16</v>
          </cell>
          <cell r="B20" t="str">
            <v>Water Treatment Plant</v>
          </cell>
          <cell r="D20" t="str">
            <v>WATER TREATMENT PLANT</v>
          </cell>
        </row>
        <row r="21">
          <cell r="A21">
            <v>17</v>
          </cell>
          <cell r="B21">
            <v>303</v>
          </cell>
          <cell r="C21">
            <v>3</v>
          </cell>
          <cell r="D21" t="str">
            <v>303.3  Land &amp; Land Rights</v>
          </cell>
          <cell r="E21" t="str">
            <v>Land &amp; Land Rights</v>
          </cell>
          <cell r="F21">
            <v>0</v>
          </cell>
        </row>
        <row r="22">
          <cell r="A22">
            <v>18</v>
          </cell>
          <cell r="B22">
            <v>304</v>
          </cell>
          <cell r="C22">
            <v>3</v>
          </cell>
          <cell r="D22" t="str">
            <v>304.3  Structrures &amp; Improvements</v>
          </cell>
          <cell r="E22" t="str">
            <v>Structrures &amp; Improvements</v>
          </cell>
          <cell r="F22">
            <v>0</v>
          </cell>
        </row>
        <row r="23">
          <cell r="A23">
            <v>19</v>
          </cell>
          <cell r="B23">
            <v>320</v>
          </cell>
          <cell r="C23">
            <v>3</v>
          </cell>
          <cell r="D23" t="str">
            <v>320.3  Water Treatment Equipment</v>
          </cell>
          <cell r="E23" t="str">
            <v>Water Treatment Equipment</v>
          </cell>
          <cell r="F23">
            <v>5046</v>
          </cell>
          <cell r="G23">
            <v>5283</v>
          </cell>
          <cell r="H23">
            <v>6609</v>
          </cell>
          <cell r="I23">
            <v>10347</v>
          </cell>
        </row>
        <row r="24">
          <cell r="A24">
            <v>20</v>
          </cell>
          <cell r="B24">
            <v>339</v>
          </cell>
          <cell r="C24">
            <v>3</v>
          </cell>
          <cell r="D24" t="str">
            <v>339.3  Other Plant &amp; Misc. Equipment</v>
          </cell>
          <cell r="E24" t="str">
            <v>Other Plant &amp; Misc. Equipment</v>
          </cell>
          <cell r="F24">
            <v>0</v>
          </cell>
        </row>
        <row r="25">
          <cell r="A25">
            <v>21</v>
          </cell>
          <cell r="B25" t="str">
            <v>Transmission and Distribution Plant</v>
          </cell>
          <cell r="D25" t="str">
            <v>TRANSMISSION AND DISTRIBUTION PLANT</v>
          </cell>
        </row>
        <row r="26">
          <cell r="A26">
            <v>22</v>
          </cell>
          <cell r="B26">
            <v>303</v>
          </cell>
          <cell r="C26">
            <v>4</v>
          </cell>
          <cell r="D26" t="str">
            <v>303.4  Land &amp; Land Rights</v>
          </cell>
          <cell r="E26" t="str">
            <v>Land &amp; Land Rights</v>
          </cell>
          <cell r="F26">
            <v>0</v>
          </cell>
        </row>
        <row r="27">
          <cell r="A27">
            <v>23</v>
          </cell>
          <cell r="B27">
            <v>304</v>
          </cell>
          <cell r="C27">
            <v>4</v>
          </cell>
          <cell r="D27" t="str">
            <v>304.4  Structrures &amp; Improvements</v>
          </cell>
          <cell r="E27" t="str">
            <v>Structrures &amp; Improvements</v>
          </cell>
          <cell r="F27">
            <v>0</v>
          </cell>
        </row>
        <row r="28">
          <cell r="A28">
            <v>24</v>
          </cell>
          <cell r="B28">
            <v>330</v>
          </cell>
          <cell r="C28">
            <v>4</v>
          </cell>
          <cell r="D28" t="str">
            <v>330.4  Distr. Reservoirs &amp; Standpipes</v>
          </cell>
          <cell r="E28" t="str">
            <v>Distr. Reservoirs &amp; Standpipes</v>
          </cell>
          <cell r="F28">
            <v>30988</v>
          </cell>
          <cell r="G28">
            <v>31780</v>
          </cell>
          <cell r="H28">
            <v>35581</v>
          </cell>
          <cell r="I28">
            <v>35822</v>
          </cell>
        </row>
        <row r="29">
          <cell r="A29">
            <v>25</v>
          </cell>
          <cell r="B29">
            <v>331</v>
          </cell>
          <cell r="C29">
            <v>4</v>
          </cell>
          <cell r="D29" t="str">
            <v>331.4  Transm. &amp; Distribution Mains</v>
          </cell>
          <cell r="E29" t="str">
            <v>Transm. &amp; Distribution Mains</v>
          </cell>
          <cell r="F29">
            <v>249642</v>
          </cell>
          <cell r="G29">
            <v>249699</v>
          </cell>
          <cell r="H29">
            <v>250269</v>
          </cell>
          <cell r="I29">
            <v>250269</v>
          </cell>
        </row>
        <row r="30">
          <cell r="A30">
            <v>26</v>
          </cell>
          <cell r="B30">
            <v>333</v>
          </cell>
          <cell r="C30">
            <v>4</v>
          </cell>
          <cell r="D30" t="str">
            <v>333.4  Services</v>
          </cell>
          <cell r="E30" t="str">
            <v>Services</v>
          </cell>
          <cell r="F30">
            <v>2975</v>
          </cell>
          <cell r="G30">
            <v>10625</v>
          </cell>
          <cell r="H30">
            <v>14161</v>
          </cell>
          <cell r="I30">
            <v>17949</v>
          </cell>
        </row>
        <row r="31">
          <cell r="A31">
            <v>27</v>
          </cell>
          <cell r="B31">
            <v>334</v>
          </cell>
          <cell r="C31">
            <v>4</v>
          </cell>
          <cell r="D31" t="str">
            <v>334.4  Meters &amp; Meter Installations</v>
          </cell>
          <cell r="E31" t="str">
            <v>Meters &amp; Meter Installations</v>
          </cell>
          <cell r="F31">
            <v>11859</v>
          </cell>
          <cell r="G31">
            <v>16813</v>
          </cell>
          <cell r="H31">
            <v>19654</v>
          </cell>
          <cell r="I31">
            <v>34918</v>
          </cell>
        </row>
        <row r="32">
          <cell r="A32">
            <v>28</v>
          </cell>
          <cell r="B32">
            <v>335</v>
          </cell>
          <cell r="C32">
            <v>4</v>
          </cell>
          <cell r="D32" t="str">
            <v>335.4  Hydrants</v>
          </cell>
          <cell r="E32" t="str">
            <v>Hydrants</v>
          </cell>
          <cell r="F32">
            <v>0</v>
          </cell>
          <cell r="G32">
            <v>56</v>
          </cell>
          <cell r="H32">
            <v>3356</v>
          </cell>
          <cell r="I32">
            <v>3356</v>
          </cell>
        </row>
        <row r="33">
          <cell r="A33">
            <v>29</v>
          </cell>
          <cell r="B33">
            <v>339</v>
          </cell>
          <cell r="C33">
            <v>4</v>
          </cell>
          <cell r="D33" t="str">
            <v>339.4  Other Plant &amp; Misc. Equipment</v>
          </cell>
          <cell r="E33" t="str">
            <v>Other Plant &amp; Misc. Equipment</v>
          </cell>
          <cell r="F33">
            <v>0</v>
          </cell>
        </row>
        <row r="34">
          <cell r="A34">
            <v>30</v>
          </cell>
          <cell r="B34" t="str">
            <v>General Plant</v>
          </cell>
          <cell r="D34" t="str">
            <v>GENERAL PLANT</v>
          </cell>
        </row>
        <row r="35">
          <cell r="A35">
            <v>31</v>
          </cell>
          <cell r="B35">
            <v>303</v>
          </cell>
          <cell r="C35">
            <v>5</v>
          </cell>
          <cell r="D35" t="str">
            <v>303.5  Land &amp; Land Rights</v>
          </cell>
          <cell r="E35" t="str">
            <v>Land &amp; Land Rights</v>
          </cell>
          <cell r="F35">
            <v>0</v>
          </cell>
        </row>
        <row r="36">
          <cell r="A36">
            <v>32</v>
          </cell>
          <cell r="B36">
            <v>304</v>
          </cell>
          <cell r="C36">
            <v>5</v>
          </cell>
          <cell r="D36" t="str">
            <v>304.5  Structrures &amp; Improvements</v>
          </cell>
          <cell r="E36" t="str">
            <v>Structrures &amp; Improvements</v>
          </cell>
          <cell r="F36">
            <v>0</v>
          </cell>
        </row>
        <row r="37">
          <cell r="A37">
            <v>33</v>
          </cell>
          <cell r="B37">
            <v>340</v>
          </cell>
          <cell r="C37">
            <v>5</v>
          </cell>
          <cell r="D37" t="str">
            <v>340.5  Office Furniture &amp; Equipment</v>
          </cell>
          <cell r="E37" t="str">
            <v>Office Furniture &amp; Equipment</v>
          </cell>
          <cell r="F37">
            <v>383</v>
          </cell>
          <cell r="G37">
            <v>765</v>
          </cell>
          <cell r="H37">
            <v>977</v>
          </cell>
          <cell r="I37">
            <v>1711</v>
          </cell>
        </row>
        <row r="38">
          <cell r="A38">
            <v>34</v>
          </cell>
          <cell r="B38">
            <v>341</v>
          </cell>
          <cell r="C38">
            <v>5</v>
          </cell>
          <cell r="D38" t="str">
            <v>341.5  Transportation Equipment</v>
          </cell>
          <cell r="E38" t="str">
            <v>Transportation Equipment</v>
          </cell>
          <cell r="F38">
            <v>19053</v>
          </cell>
          <cell r="G38">
            <v>19053</v>
          </cell>
          <cell r="H38">
            <v>16588</v>
          </cell>
          <cell r="I38">
            <v>-2409</v>
          </cell>
        </row>
        <row r="39">
          <cell r="A39">
            <v>35</v>
          </cell>
          <cell r="B39">
            <v>342</v>
          </cell>
          <cell r="C39">
            <v>5</v>
          </cell>
          <cell r="D39" t="str">
            <v>342.5  Stores Equipment</v>
          </cell>
          <cell r="E39" t="str">
            <v>Stores Equipment</v>
          </cell>
          <cell r="F39">
            <v>0</v>
          </cell>
        </row>
        <row r="40">
          <cell r="A40">
            <v>36</v>
          </cell>
          <cell r="B40">
            <v>343</v>
          </cell>
          <cell r="C40">
            <v>5</v>
          </cell>
          <cell r="D40" t="str">
            <v>343.5  Tools, Shop &amp; Garage Equipment</v>
          </cell>
          <cell r="E40" t="str">
            <v>Tools, Shop &amp; Garage Equipment</v>
          </cell>
          <cell r="F40">
            <v>15573</v>
          </cell>
          <cell r="G40">
            <v>32948</v>
          </cell>
          <cell r="H40">
            <v>33286</v>
          </cell>
          <cell r="I40">
            <v>28720</v>
          </cell>
        </row>
        <row r="41">
          <cell r="A41">
            <v>37</v>
          </cell>
          <cell r="B41">
            <v>344</v>
          </cell>
          <cell r="C41">
            <v>5</v>
          </cell>
          <cell r="D41" t="str">
            <v>344.5  Laboratory Equipment</v>
          </cell>
          <cell r="E41" t="str">
            <v>Laboratory Equipment</v>
          </cell>
          <cell r="F41">
            <v>358</v>
          </cell>
          <cell r="G41">
            <v>358</v>
          </cell>
          <cell r="H41">
            <v>358</v>
          </cell>
          <cell r="I41">
            <v>358</v>
          </cell>
        </row>
        <row r="42">
          <cell r="A42">
            <v>38</v>
          </cell>
          <cell r="B42">
            <v>345</v>
          </cell>
          <cell r="C42">
            <v>5</v>
          </cell>
          <cell r="D42" t="str">
            <v>345.5  Power Operated Equipment</v>
          </cell>
          <cell r="E42" t="str">
            <v>Power Operated Equipment</v>
          </cell>
          <cell r="F42">
            <v>0</v>
          </cell>
        </row>
        <row r="43">
          <cell r="A43">
            <v>39</v>
          </cell>
          <cell r="B43">
            <v>346</v>
          </cell>
          <cell r="C43">
            <v>5</v>
          </cell>
          <cell r="D43" t="str">
            <v>346.5  Communication Equipment</v>
          </cell>
          <cell r="E43" t="str">
            <v>Communication Equipment</v>
          </cell>
          <cell r="F43">
            <v>0</v>
          </cell>
          <cell r="G43">
            <v>1079</v>
          </cell>
          <cell r="H43">
            <v>1079</v>
          </cell>
          <cell r="I43">
            <v>1079</v>
          </cell>
        </row>
        <row r="44">
          <cell r="A44">
            <v>40</v>
          </cell>
          <cell r="B44">
            <v>347</v>
          </cell>
          <cell r="C44">
            <v>5</v>
          </cell>
          <cell r="D44" t="str">
            <v>347.5  Miscellaneous Equipment</v>
          </cell>
          <cell r="E44" t="str">
            <v>Miscellaneous Equipment</v>
          </cell>
          <cell r="F44">
            <v>0</v>
          </cell>
        </row>
        <row r="45">
          <cell r="A45">
            <v>41</v>
          </cell>
          <cell r="B45">
            <v>348</v>
          </cell>
          <cell r="C45">
            <v>5</v>
          </cell>
          <cell r="D45" t="str">
            <v>348.5  Other Tangible Plant</v>
          </cell>
          <cell r="E45" t="str">
            <v>Other Tangible Plant</v>
          </cell>
          <cell r="F45">
            <v>22165</v>
          </cell>
          <cell r="G45">
            <v>34061</v>
          </cell>
          <cell r="H45">
            <v>32405</v>
          </cell>
          <cell r="I45">
            <v>24105</v>
          </cell>
        </row>
        <row r="149">
          <cell r="D149" t="str">
            <v>A-10 Label</v>
          </cell>
          <cell r="F149">
            <v>2002</v>
          </cell>
          <cell r="G149">
            <v>2003</v>
          </cell>
          <cell r="H149">
            <v>2004</v>
          </cell>
          <cell r="I149">
            <v>2005</v>
          </cell>
        </row>
        <row r="150">
          <cell r="A150">
            <v>1</v>
          </cell>
          <cell r="B150" t="str">
            <v>Intangible Plant</v>
          </cell>
          <cell r="D150" t="str">
            <v>INTANGIBLE PLANT</v>
          </cell>
        </row>
        <row r="151">
          <cell r="A151">
            <v>2</v>
          </cell>
          <cell r="B151">
            <v>351</v>
          </cell>
          <cell r="C151">
            <v>1</v>
          </cell>
          <cell r="D151" t="str">
            <v>351.1  Organization</v>
          </cell>
          <cell r="E151" t="str">
            <v>Organization</v>
          </cell>
        </row>
        <row r="152">
          <cell r="A152">
            <v>3</v>
          </cell>
          <cell r="B152">
            <v>352</v>
          </cell>
          <cell r="C152">
            <v>1</v>
          </cell>
          <cell r="D152" t="str">
            <v>352.1  Franchises</v>
          </cell>
          <cell r="E152" t="str">
            <v>Franchises</v>
          </cell>
        </row>
        <row r="153">
          <cell r="A153">
            <v>4</v>
          </cell>
          <cell r="B153">
            <v>389</v>
          </cell>
          <cell r="C153">
            <v>1</v>
          </cell>
          <cell r="D153" t="str">
            <v>389.1  Other Plant &amp; Misc. Equipment</v>
          </cell>
          <cell r="E153" t="str">
            <v>Other Plant &amp; Misc. Equipment</v>
          </cell>
        </row>
        <row r="154">
          <cell r="A154">
            <v>5</v>
          </cell>
          <cell r="B154" t="str">
            <v>Collection Plant</v>
          </cell>
          <cell r="D154" t="str">
            <v>COLLECTION PLANT</v>
          </cell>
        </row>
        <row r="155">
          <cell r="A155">
            <v>6</v>
          </cell>
          <cell r="B155">
            <v>353</v>
          </cell>
          <cell r="C155">
            <v>2</v>
          </cell>
          <cell r="D155" t="str">
            <v>353.2  Land &amp; Land Rights</v>
          </cell>
          <cell r="E155" t="str">
            <v>Land &amp; Land Rights</v>
          </cell>
        </row>
        <row r="156">
          <cell r="A156">
            <v>7</v>
          </cell>
          <cell r="B156">
            <v>354</v>
          </cell>
          <cell r="C156">
            <v>2</v>
          </cell>
          <cell r="D156" t="str">
            <v>354.2  Structrures &amp; Improvements</v>
          </cell>
          <cell r="E156" t="str">
            <v>Structrures &amp; Improvements</v>
          </cell>
          <cell r="F156">
            <v>198</v>
          </cell>
          <cell r="G156">
            <v>-3397</v>
          </cell>
          <cell r="H156">
            <v>-3198</v>
          </cell>
          <cell r="I156">
            <v>203006</v>
          </cell>
        </row>
        <row r="157">
          <cell r="A157">
            <v>8</v>
          </cell>
          <cell r="B157">
            <v>360</v>
          </cell>
          <cell r="C157">
            <v>2</v>
          </cell>
          <cell r="D157" t="str">
            <v>360.2  Collection Sewers - Force</v>
          </cell>
          <cell r="E157" t="str">
            <v>Collection Sewers - Force</v>
          </cell>
          <cell r="F157">
            <v>96188</v>
          </cell>
          <cell r="G157">
            <v>-1942</v>
          </cell>
          <cell r="H157">
            <v>-1858</v>
          </cell>
          <cell r="I157">
            <v>-6167</v>
          </cell>
        </row>
        <row r="158">
          <cell r="A158">
            <v>9</v>
          </cell>
          <cell r="B158">
            <v>361</v>
          </cell>
          <cell r="C158">
            <v>2</v>
          </cell>
          <cell r="D158" t="str">
            <v>361.2  Collection Sewers - Gravity</v>
          </cell>
          <cell r="E158" t="str">
            <v>Collection Sewers - Gravity</v>
          </cell>
          <cell r="G158">
            <v>112949</v>
          </cell>
          <cell r="H158">
            <v>119704</v>
          </cell>
          <cell r="I158">
            <v>127908</v>
          </cell>
        </row>
        <row r="159">
          <cell r="A159">
            <v>10</v>
          </cell>
          <cell r="B159">
            <v>362</v>
          </cell>
          <cell r="C159">
            <v>2</v>
          </cell>
          <cell r="D159" t="str">
            <v>362.2  Special Collecting Structures</v>
          </cell>
          <cell r="E159" t="str">
            <v>Special Collecting Structures</v>
          </cell>
        </row>
        <row r="160">
          <cell r="A160">
            <v>11</v>
          </cell>
          <cell r="B160">
            <v>363</v>
          </cell>
          <cell r="C160">
            <v>2</v>
          </cell>
          <cell r="D160" t="str">
            <v>363.2  Services to Customers</v>
          </cell>
          <cell r="E160" t="str">
            <v>Services to Customers</v>
          </cell>
        </row>
        <row r="161">
          <cell r="A161">
            <v>12</v>
          </cell>
          <cell r="B161">
            <v>364</v>
          </cell>
          <cell r="C161">
            <v>2</v>
          </cell>
          <cell r="D161" t="str">
            <v>364.2  Flow Measuring Devices</v>
          </cell>
          <cell r="E161" t="str">
            <v>Flow Measuring Devices</v>
          </cell>
        </row>
        <row r="162">
          <cell r="A162">
            <v>13</v>
          </cell>
          <cell r="B162">
            <v>365</v>
          </cell>
          <cell r="C162">
            <v>2</v>
          </cell>
          <cell r="D162" t="str">
            <v>365.2  Flow Measuring Installations</v>
          </cell>
          <cell r="E162" t="str">
            <v>Flow Measuring Installations</v>
          </cell>
        </row>
        <row r="163">
          <cell r="A163">
            <v>14</v>
          </cell>
          <cell r="B163">
            <v>375</v>
          </cell>
          <cell r="C163">
            <v>2</v>
          </cell>
          <cell r="D163" t="str">
            <v>375.2  Reuse Services</v>
          </cell>
          <cell r="E163" t="str">
            <v>Reuse Services</v>
          </cell>
        </row>
        <row r="164">
          <cell r="A164">
            <v>15</v>
          </cell>
          <cell r="B164">
            <v>389</v>
          </cell>
          <cell r="C164">
            <v>2</v>
          </cell>
          <cell r="D164" t="str">
            <v>389.2  Other Plant &amp; Misc. Equipment</v>
          </cell>
          <cell r="E164" t="str">
            <v>Other Plant &amp; Misc. Equipment</v>
          </cell>
        </row>
        <row r="165">
          <cell r="A165">
            <v>16</v>
          </cell>
          <cell r="B165" t="str">
            <v>System Pumping Plant</v>
          </cell>
          <cell r="D165" t="str">
            <v>SYSTEM PUMPING PLANT</v>
          </cell>
        </row>
        <row r="166">
          <cell r="A166">
            <v>17</v>
          </cell>
          <cell r="B166">
            <v>353</v>
          </cell>
          <cell r="C166">
            <v>3</v>
          </cell>
          <cell r="D166" t="str">
            <v>353.3  Land &amp; Land Rights</v>
          </cell>
          <cell r="E166" t="str">
            <v>Land &amp; Land Rights</v>
          </cell>
        </row>
        <row r="167">
          <cell r="A167">
            <v>18</v>
          </cell>
          <cell r="B167">
            <v>354</v>
          </cell>
          <cell r="C167">
            <v>3</v>
          </cell>
          <cell r="D167" t="str">
            <v>354.3  Structrures &amp; Improvements</v>
          </cell>
          <cell r="E167" t="str">
            <v>Structrures &amp; Improvements</v>
          </cell>
        </row>
        <row r="168">
          <cell r="A168">
            <v>19</v>
          </cell>
          <cell r="B168">
            <v>370</v>
          </cell>
          <cell r="C168">
            <v>3</v>
          </cell>
          <cell r="D168" t="str">
            <v>370.3  Receiving Wells</v>
          </cell>
          <cell r="E168" t="str">
            <v>Receiving Wells</v>
          </cell>
          <cell r="F168">
            <v>11000</v>
          </cell>
        </row>
        <row r="169">
          <cell r="A169">
            <v>20</v>
          </cell>
          <cell r="B169">
            <v>371</v>
          </cell>
          <cell r="C169">
            <v>3</v>
          </cell>
          <cell r="D169" t="str">
            <v>371.3  Pumping Equipment</v>
          </cell>
          <cell r="E169" t="str">
            <v>Pumping Equipment</v>
          </cell>
        </row>
        <row r="170">
          <cell r="A170">
            <v>21</v>
          </cell>
          <cell r="B170">
            <v>389</v>
          </cell>
          <cell r="C170">
            <v>3</v>
          </cell>
          <cell r="D170" t="str">
            <v>389.3  Other Plant &amp; Misc. Equipment</v>
          </cell>
          <cell r="E170" t="str">
            <v>Other Plant &amp; Misc. Equipment</v>
          </cell>
        </row>
        <row r="171">
          <cell r="A171">
            <v>22</v>
          </cell>
          <cell r="B171" t="str">
            <v>Treatment and Disposal Plant</v>
          </cell>
          <cell r="D171" t="str">
            <v>TREATMENT AND DISPOSAL PLANT</v>
          </cell>
        </row>
        <row r="172">
          <cell r="A172">
            <v>23</v>
          </cell>
          <cell r="B172">
            <v>353</v>
          </cell>
          <cell r="C172">
            <v>4</v>
          </cell>
          <cell r="D172" t="str">
            <v>353.4  Land &amp; Land Rights</v>
          </cell>
          <cell r="E172" t="str">
            <v>Land &amp; Land Rights</v>
          </cell>
        </row>
        <row r="173">
          <cell r="A173">
            <v>24</v>
          </cell>
          <cell r="B173">
            <v>354</v>
          </cell>
          <cell r="C173">
            <v>4</v>
          </cell>
          <cell r="D173" t="str">
            <v>354.4  Structrures &amp; Improvements</v>
          </cell>
          <cell r="E173" t="str">
            <v>Structrures &amp; Improvements</v>
          </cell>
        </row>
        <row r="174">
          <cell r="A174">
            <v>25</v>
          </cell>
          <cell r="B174">
            <v>380</v>
          </cell>
          <cell r="C174">
            <v>4</v>
          </cell>
          <cell r="D174" t="str">
            <v>380.4  Treatment &amp; Disposal Equipment</v>
          </cell>
          <cell r="E174" t="str">
            <v>Treatment &amp; Disposal Equipment</v>
          </cell>
          <cell r="G174">
            <v>235491</v>
          </cell>
          <cell r="H174">
            <v>256760</v>
          </cell>
          <cell r="I174">
            <v>74852</v>
          </cell>
        </row>
        <row r="175">
          <cell r="A175">
            <v>26</v>
          </cell>
          <cell r="B175">
            <v>381</v>
          </cell>
          <cell r="C175">
            <v>4</v>
          </cell>
          <cell r="D175" t="str">
            <v>381.4  Plant Sewers</v>
          </cell>
          <cell r="E175" t="str">
            <v>Plant Sewers</v>
          </cell>
          <cell r="F175">
            <v>153339</v>
          </cell>
        </row>
        <row r="176">
          <cell r="A176">
            <v>27</v>
          </cell>
          <cell r="B176">
            <v>382</v>
          </cell>
          <cell r="C176">
            <v>4</v>
          </cell>
          <cell r="D176" t="str">
            <v>382.4  Outfall Sewer Lines</v>
          </cell>
          <cell r="E176" t="str">
            <v>Outfall Sewer Lines</v>
          </cell>
        </row>
        <row r="177">
          <cell r="A177">
            <v>28</v>
          </cell>
          <cell r="B177">
            <v>389</v>
          </cell>
          <cell r="C177">
            <v>4</v>
          </cell>
          <cell r="D177" t="str">
            <v>389.4  Other Plant &amp; Misc. Equipment</v>
          </cell>
          <cell r="E177" t="str">
            <v>Other Plant &amp; Misc. Equipment</v>
          </cell>
        </row>
        <row r="178">
          <cell r="A178">
            <v>29</v>
          </cell>
          <cell r="B178" t="str">
            <v>General Plant</v>
          </cell>
          <cell r="D178" t="str">
            <v>GENERAL PLANT</v>
          </cell>
        </row>
        <row r="179">
          <cell r="A179">
            <v>30</v>
          </cell>
          <cell r="B179">
            <v>353</v>
          </cell>
          <cell r="C179">
            <v>5</v>
          </cell>
          <cell r="D179" t="str">
            <v>353.5  Land &amp; Land Rights</v>
          </cell>
          <cell r="E179" t="str">
            <v>Land &amp; Land Rights</v>
          </cell>
        </row>
        <row r="180">
          <cell r="A180">
            <v>31</v>
          </cell>
          <cell r="B180">
            <v>354</v>
          </cell>
          <cell r="C180">
            <v>5</v>
          </cell>
          <cell r="D180" t="str">
            <v>354.5  Structrures &amp; Improvements</v>
          </cell>
          <cell r="E180" t="str">
            <v>Structrures &amp; Improvements</v>
          </cell>
        </row>
        <row r="181">
          <cell r="A181">
            <v>32</v>
          </cell>
          <cell r="B181">
            <v>390</v>
          </cell>
          <cell r="C181">
            <v>5</v>
          </cell>
          <cell r="D181" t="str">
            <v>390.5  Office Furniture &amp; Equipment</v>
          </cell>
          <cell r="E181" t="str">
            <v>Office Furniture &amp; Equipment</v>
          </cell>
          <cell r="F181">
            <v>38</v>
          </cell>
          <cell r="G181">
            <v>9</v>
          </cell>
          <cell r="H181">
            <v>18</v>
          </cell>
          <cell r="I181">
            <v>27</v>
          </cell>
        </row>
        <row r="182">
          <cell r="A182">
            <v>33</v>
          </cell>
          <cell r="B182">
            <v>391</v>
          </cell>
          <cell r="C182">
            <v>5</v>
          </cell>
          <cell r="D182" t="str">
            <v>391.5  Transportation Equipment</v>
          </cell>
          <cell r="E182" t="str">
            <v>Transportation Equipment</v>
          </cell>
        </row>
        <row r="183">
          <cell r="A183">
            <v>34</v>
          </cell>
          <cell r="B183">
            <v>392</v>
          </cell>
          <cell r="C183">
            <v>5</v>
          </cell>
          <cell r="D183" t="str">
            <v>392.5  Stores Equipment</v>
          </cell>
          <cell r="E183" t="str">
            <v>Stores Equipment</v>
          </cell>
        </row>
        <row r="184">
          <cell r="A184">
            <v>35</v>
          </cell>
          <cell r="B184">
            <v>393</v>
          </cell>
          <cell r="C184">
            <v>5</v>
          </cell>
          <cell r="D184" t="str">
            <v>393.5  Tools, Shop &amp; Garage Equipment</v>
          </cell>
          <cell r="E184" t="str">
            <v>Tools, Shop &amp; Garage Equipment</v>
          </cell>
          <cell r="F184">
            <v>2020</v>
          </cell>
          <cell r="G184">
            <v>4</v>
          </cell>
          <cell r="H184">
            <v>7</v>
          </cell>
          <cell r="I184">
            <v>11</v>
          </cell>
        </row>
        <row r="185">
          <cell r="A185">
            <v>36</v>
          </cell>
          <cell r="B185">
            <v>394</v>
          </cell>
          <cell r="C185">
            <v>5</v>
          </cell>
          <cell r="D185" t="str">
            <v>394.5  Laboratory Equipment</v>
          </cell>
          <cell r="E185" t="str">
            <v>Laboratory Equipment</v>
          </cell>
        </row>
        <row r="186">
          <cell r="A186">
            <v>37</v>
          </cell>
          <cell r="B186">
            <v>395</v>
          </cell>
          <cell r="C186">
            <v>5</v>
          </cell>
          <cell r="D186" t="str">
            <v>395.5  Power Operated Equipment</v>
          </cell>
          <cell r="E186" t="str">
            <v>Power Operated Equipment</v>
          </cell>
        </row>
        <row r="187">
          <cell r="A187">
            <v>38</v>
          </cell>
          <cell r="B187">
            <v>396</v>
          </cell>
          <cell r="C187">
            <v>5</v>
          </cell>
          <cell r="D187" t="str">
            <v>396.5  Communication Equipment</v>
          </cell>
          <cell r="E187" t="str">
            <v>Communication Equipment</v>
          </cell>
        </row>
        <row r="188">
          <cell r="A188">
            <v>39</v>
          </cell>
          <cell r="B188">
            <v>397</v>
          </cell>
          <cell r="C188">
            <v>5</v>
          </cell>
          <cell r="D188" t="str">
            <v>397.5  Miscellaneous Equipment</v>
          </cell>
          <cell r="E188" t="str">
            <v>Miscellaneous Equipment</v>
          </cell>
        </row>
        <row r="189">
          <cell r="A189">
            <v>40</v>
          </cell>
          <cell r="B189">
            <v>398</v>
          </cell>
          <cell r="C189">
            <v>5</v>
          </cell>
          <cell r="D189" t="str">
            <v>398.5  Other Tangible Plant</v>
          </cell>
          <cell r="E189" t="str">
            <v>Other Tangible Plant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1 (2)"/>
      <sheetName val="H"/>
      <sheetName val="TB2010"/>
      <sheetName val="TB2010 (2)"/>
      <sheetName val="BalComp"/>
      <sheetName val="Dep Adj"/>
      <sheetName val="Alloc Adj"/>
      <sheetName val="RB 1"/>
      <sheetName val="RB 2"/>
      <sheetName val="RB 2 (2)"/>
      <sheetName val="RB 2 (3)"/>
      <sheetName val="RB 2 (4)"/>
      <sheetName val="RB 2 (5)"/>
      <sheetName val="RB 2 (6)"/>
      <sheetName val="RB 3"/>
      <sheetName val="RB 4"/>
      <sheetName val="RB 4 (2)"/>
      <sheetName val="RB 5"/>
      <sheetName val="A 8x"/>
      <sheetName val="RB 6"/>
      <sheetName val="RB 6 (2)"/>
      <sheetName val="A 11x"/>
      <sheetName val="RB 7"/>
      <sheetName val="RB 7 (2)"/>
      <sheetName val="A 13x"/>
      <sheetName val="RB 8"/>
      <sheetName val="RB 8 (2)"/>
      <sheetName val="RB 9"/>
      <sheetName val="RB 10"/>
      <sheetName val="RB 11"/>
      <sheetName val="RB 12"/>
      <sheetName val="RB 12 (2)"/>
      <sheetName val="RB 13"/>
      <sheetName val="RB 13 (2) "/>
      <sheetName val="RB 14"/>
      <sheetName val="OI 1"/>
      <sheetName val="OI 2"/>
      <sheetName val="OI 2 (2)"/>
      <sheetName val="OPINC"/>
      <sheetName val="WSC"/>
      <sheetName val="Salaries"/>
      <sheetName val="B 4x"/>
      <sheetName val="O&amp;M"/>
      <sheetName val="OI 3"/>
      <sheetName val="B 8x"/>
      <sheetName val="B 9x"/>
      <sheetName val="OI 4"/>
      <sheetName val="B 11"/>
      <sheetName val="OI 5"/>
      <sheetName val="OI 6"/>
      <sheetName val="OI 6 (2)"/>
      <sheetName val="OI 7"/>
      <sheetName val="C INSTRUCT"/>
      <sheetName val="IS2010"/>
      <sheetName val="T 1"/>
      <sheetName val="T 2"/>
      <sheetName val="T 3"/>
      <sheetName val="T 4"/>
      <sheetName val="T 5"/>
      <sheetName val="T 6"/>
      <sheetName val="C 6 (2)"/>
      <sheetName val="C 6 (3)"/>
      <sheetName val="T 7"/>
      <sheetName val="T 7 (2)"/>
      <sheetName val="T 7 (3)"/>
      <sheetName val="T 7 (4)"/>
      <sheetName val="C 8x"/>
      <sheetName val="C 9x"/>
      <sheetName val="C 10x"/>
      <sheetName val="C 1"/>
      <sheetName val="C 2"/>
      <sheetName val="C 3"/>
      <sheetName val="C 4"/>
      <sheetName val="C 5"/>
      <sheetName val="C 6"/>
      <sheetName val="C 7"/>
      <sheetName val="LTD"/>
      <sheetName val="STD"/>
      <sheetName val="EQUITY"/>
      <sheetName val="ADIT"/>
      <sheetName val="R 1"/>
      <sheetName val="Sheet1"/>
      <sheetName val="R 2"/>
      <sheetName val="R 2 (2)"/>
      <sheetName val="R 2 (3)"/>
      <sheetName val="R 3"/>
      <sheetName val="R 4"/>
      <sheetName val="E 5x"/>
      <sheetName val="E 6x"/>
      <sheetName val="E 7x"/>
      <sheetName val="R 5"/>
      <sheetName val="R 6"/>
      <sheetName val="R 7"/>
      <sheetName val="R 8"/>
      <sheetName val="E 12"/>
      <sheetName val="E 13"/>
      <sheetName val="R 9"/>
      <sheetName val="E 1"/>
      <sheetName val="E 2"/>
      <sheetName val="E 3"/>
      <sheetName val="E-3 (2)"/>
      <sheetName val="EWD INVEST"/>
      <sheetName val="E 4"/>
      <sheetName val="E 5"/>
      <sheetName val="E 6"/>
      <sheetName val="WWFLOW"/>
      <sheetName val="REUSE"/>
      <sheetName val="Hist Consump"/>
      <sheetName val="Hist Cust"/>
      <sheetName val="Correction"/>
    </sheetNames>
    <sheetDataSet>
      <sheetData sheetId="0" refreshError="1">
        <row r="4">
          <cell r="E4" t="str">
            <v>Utilities, Inc. of Sandalhaven</v>
          </cell>
        </row>
        <row r="12">
          <cell r="E12" t="str">
            <v>Preparer:  Kirsten Weeks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2"/>
      <sheetName val="CONTENTS vol 1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9 "/>
      <sheetName val="B 1"/>
      <sheetName val="B 2"/>
      <sheetName val="B 3"/>
      <sheetName val="B 4"/>
      <sheetName val="B 5"/>
      <sheetName val="B 5 (a)"/>
      <sheetName val="B 6"/>
      <sheetName val="B 6 (a)"/>
      <sheetName val="B 7"/>
      <sheetName val="B 8"/>
      <sheetName val="B-9"/>
      <sheetName val="B 10"/>
      <sheetName val="B 11"/>
      <sheetName val="B12 - 1.31.2010"/>
      <sheetName val="B12 - 2.28.2010"/>
      <sheetName val="B12 - 3.31.2010"/>
      <sheetName val="B12 - 4.30.2010"/>
      <sheetName val="B12 - 5.31.2010"/>
      <sheetName val="B12 - 6.30.2010"/>
      <sheetName val="B12 - 7.31.2010"/>
      <sheetName val="B12 - 8.31.2010"/>
      <sheetName val="B12 - 9.30.2010"/>
      <sheetName val="B12 - 10.31.2010"/>
      <sheetName val="B12 - 11.30.2010"/>
      <sheetName val="B12 - 12.31.2010"/>
      <sheetName val="B12 - Test Year"/>
      <sheetName val="B 13"/>
      <sheetName val="B 14"/>
      <sheetName val="B 15"/>
      <sheetName val="C INSTRUCT"/>
      <sheetName val="C 1"/>
      <sheetName val="C 2 (W) (S)"/>
      <sheetName val="C 3"/>
      <sheetName val="C 4"/>
      <sheetName val="C 5 (W) (S)"/>
      <sheetName val="C 6"/>
      <sheetName val="C 7"/>
      <sheetName val="C 8"/>
      <sheetName val="C 9"/>
      <sheetName val="C 10"/>
      <sheetName val="D-1"/>
      <sheetName val="D-2"/>
      <sheetName val="D 2 (a)"/>
      <sheetName val="D-3"/>
      <sheetName val="D-4"/>
      <sheetName val="D-5"/>
      <sheetName val="D-6"/>
      <sheetName val="D 7"/>
      <sheetName val="E-1 W"/>
      <sheetName val="E-1 S"/>
      <sheetName val="E-2 W "/>
      <sheetName val="E-2 S"/>
      <sheetName val="E-3"/>
      <sheetName val="E-4 W"/>
      <sheetName val="E-4 S"/>
      <sheetName val="E-5 W"/>
      <sheetName val="E-5 S"/>
      <sheetName val="E-6"/>
      <sheetName val="E 7"/>
      <sheetName val="E 8"/>
      <sheetName val="E 9"/>
      <sheetName val="E 10 Water"/>
      <sheetName val="E 10 Sewer"/>
      <sheetName val="E 11"/>
      <sheetName val="E 12"/>
      <sheetName val="E 13"/>
      <sheetName val="E 14"/>
      <sheetName val="F-1"/>
      <sheetName val="F-2"/>
      <sheetName val="F-3"/>
      <sheetName val="F-4"/>
      <sheetName val="F-5"/>
      <sheetName val="F-6"/>
      <sheetName val="F-6(2)"/>
      <sheetName val="F-7"/>
      <sheetName val="F-8"/>
      <sheetName val="F-9"/>
      <sheetName val="F-10"/>
      <sheetName val="A 1 INT"/>
      <sheetName val="A 2 INT"/>
      <sheetName val="A 3 INT"/>
      <sheetName val="A 7 INT"/>
      <sheetName val="B 1 INT"/>
      <sheetName val="B 2 INT"/>
      <sheetName val="B 3 INT"/>
      <sheetName val="B 15 INT"/>
      <sheetName val="C 1 INT"/>
      <sheetName val="C 2 (W) (S) INT"/>
      <sheetName val="C 3 INT"/>
      <sheetName val="C 5 (W) (S) INT"/>
      <sheetName val="D-1 INT"/>
      <sheetName val="D-2 INT"/>
      <sheetName val="E-1 W INT"/>
      <sheetName val="E-1 S INT"/>
      <sheetName val="E-2 W INT"/>
      <sheetName val="E-2 S INT"/>
      <sheetName val="APPENDIX A PLANT ACCT "/>
      <sheetName val="O&amp;M EXPENSES ALLOCATED"/>
      <sheetName val="TAX EXPENSE"/>
      <sheetName val="REVENUE REQUIREMENTS"/>
      <sheetName val="PROFORMA YEAR"/>
      <sheetName val="INTERIM COST OF CAPITAL"/>
      <sheetName val="EQUITY RETURN CALCULATION"/>
      <sheetName val="259 13 Month BS UC"/>
      <sheetName val="259 12 Month IS UC"/>
      <sheetName val="2007 - 2009 &amp; Test Year BS"/>
      <sheetName val="259 ERC Count Companies 12-10"/>
      <sheetName val="tax calculations"/>
      <sheetName val="SE3"/>
      <sheetName val="LTD-lead"/>
      <sheetName val="LTD-detail"/>
      <sheetName val="STD"/>
      <sheetName val="Common Equity"/>
      <sheetName val="ADIT, CD, ITC"/>
      <sheetName val="Leverage Formula in D schedule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>
        <row r="10">
          <cell r="E10" t="str">
            <v>Preparer: John Hoy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>
        <row r="10">
          <cell r="E10" t="str">
            <v>Preparer: John Hoy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2"/>
      <sheetName val="A 3"/>
      <sheetName val="A 4"/>
      <sheetName val="A 6"/>
      <sheetName val="A 7"/>
      <sheetName val="A 8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2"/>
      <sheetName val="B 3"/>
      <sheetName val="B 4"/>
      <sheetName val="B 6"/>
      <sheetName val="B 8"/>
      <sheetName val="B 9"/>
      <sheetName val="B 10"/>
      <sheetName val="B 11"/>
      <sheetName val="B12 (1)"/>
      <sheetName val="B12 (2)"/>
      <sheetName val="B12 (3)"/>
      <sheetName val="B12 (4)"/>
      <sheetName val="B12 (5)"/>
      <sheetName val="B 14"/>
      <sheetName val="C INSTRUCT"/>
      <sheetName val="B 15"/>
      <sheetName val="C 1"/>
      <sheetName val="C 2 (S)"/>
      <sheetName val="C 3 (S)"/>
      <sheetName val="C 4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S"/>
      <sheetName val="E-2"/>
      <sheetName val="E-3"/>
      <sheetName val="E-4 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F-2"/>
      <sheetName val="F-4"/>
      <sheetName val="F-6"/>
      <sheetName val="F-6(2)"/>
      <sheetName val="F-7"/>
      <sheetName val="F-8"/>
      <sheetName val="F-10"/>
      <sheetName val="A 2 (I)"/>
      <sheetName val="A 3 (I)"/>
      <sheetName val="B 2 (I)"/>
      <sheetName val="B 3 (I)"/>
      <sheetName val="B 15 (I)"/>
      <sheetName val="C 1 (I)"/>
      <sheetName val="C 2 (I)"/>
      <sheetName val="C 3 (I)"/>
      <sheetName val="C 5 (I) "/>
      <sheetName val="D-1 (I)"/>
      <sheetName val="D-2 (I)"/>
      <sheetName val="D 4 (I)"/>
      <sheetName val="E 1 S (I)"/>
      <sheetName val="E-2 (I)"/>
      <sheetName val=" Plant Acc Bal"/>
      <sheetName val=" CIAC Bal &amp; Proj"/>
      <sheetName val="Balance Sheet"/>
      <sheetName val="Income Acc  Alloc "/>
      <sheetName val="Interest Expense Adj"/>
      <sheetName val=" Depreciation Exp"/>
      <sheetName val="Rev Requirements Final"/>
      <sheetName val="Rev Req Interim"/>
      <sheetName val="Computation of Rates Final"/>
      <sheetName val="ADJUSTED MONTHLY FINAL"/>
      <sheetName val="APPENDIX B INC. STAT.ACCT 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Page 1 of 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base"/>
      <sheetName val="Noi"/>
      <sheetName val="Adjs"/>
      <sheetName val="Cap"/>
      <sheetName val="Plnt"/>
      <sheetName val="Ciac"/>
      <sheetName val="UUsum"/>
      <sheetName val="Wca"/>
      <sheetName val="AnnualizedRevs"/>
      <sheetName val="OMexp"/>
      <sheetName val="Toti"/>
      <sheetName val="RevRq"/>
      <sheetName val="RevAlloc"/>
      <sheetName val="RateSch"/>
      <sheetName val="BillDeter"/>
      <sheetName val="Security"/>
      <sheetName val="Agreed Audit Adjs."/>
      <sheetName val="A.F.No 2 Plant Sample"/>
      <sheetName val="A.F. No. 3 Proforma"/>
      <sheetName val="A.F. No. 4  ERC Proforma Adj."/>
      <sheetName val="A.F. No. 5 Proj. Phoenix"/>
      <sheetName val="A.F. No. 8-Acc.Amort. of CIAC "/>
      <sheetName val="A.F. 11 Salaries"/>
      <sheetName val="A.F. No. 14 Rate Case Exp."/>
      <sheetName val="A.F.No. 15-HDQ Samples "/>
      <sheetName val="A.F. No. 16-Deferred Maint."/>
      <sheetName val="A.F. 17 O&amp;M Sample"/>
      <sheetName val="A.F. No. 19-Alloc. of TOTI"/>
      <sheetName val="Bad Debt Exp. Adj."/>
      <sheetName val="Chem.Exp.Adj."/>
      <sheetName val="Fuel Expense"/>
      <sheetName val="Plant-CWIP"/>
      <sheetName val="Relocation Exp."/>
      <sheetName val="Working Capital Adj. "/>
      <sheetName val="Reuse bills"/>
      <sheetName val="Macros"/>
    </sheetNames>
    <sheetDataSet>
      <sheetData sheetId="0">
        <row r="14">
          <cell r="D14" t="str">
            <v>Sanlando Utilities Corporation</v>
          </cell>
        </row>
        <row r="16">
          <cell r="D16" t="str">
            <v>Test Year Ended 12/31/08</v>
          </cell>
        </row>
      </sheetData>
      <sheetData sheetId="1"/>
      <sheetData sheetId="2">
        <row r="12">
          <cell r="I12">
            <v>3089848.466365152</v>
          </cell>
        </row>
      </sheetData>
      <sheetData sheetId="3"/>
      <sheetData sheetId="4"/>
      <sheetData sheetId="5">
        <row r="1">
          <cell r="A1" t="str">
            <v>Sanlando Utilities Corporation</v>
          </cell>
        </row>
      </sheetData>
      <sheetData sheetId="6"/>
      <sheetData sheetId="7"/>
      <sheetData sheetId="8"/>
      <sheetData sheetId="9"/>
      <sheetData sheetId="10">
        <row r="9">
          <cell r="H9">
            <v>390658.74406797998</v>
          </cell>
        </row>
      </sheetData>
      <sheetData sheetId="11">
        <row r="11">
          <cell r="I11">
            <v>199091.68212887936</v>
          </cell>
        </row>
      </sheetData>
      <sheetData sheetId="12"/>
      <sheetData sheetId="13"/>
      <sheetData sheetId="14"/>
      <sheetData sheetId="15">
        <row r="49">
          <cell r="E49">
            <v>217874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in ,000"/>
      <sheetName val="ROE"/>
      <sheetName val="UI ROE Relief"/>
      <sheetName val="Com ROE Relief"/>
      <sheetName val="Rate Case Revenue"/>
      <sheetName val="Ratebase"/>
      <sheetName val="Net Plant"/>
      <sheetName val="IS"/>
      <sheetName val="Effective Tax"/>
      <sheetName val="Jurisd Tax"/>
      <sheetName val="D-E"/>
      <sheetName val="Data"/>
      <sheetName val="Reports"/>
      <sheetName val="Closed Reg Rev"/>
      <sheetName val="Pending Reg Rev"/>
      <sheetName val="FORM.COS.SUBS.LIST"/>
      <sheetName val="Co by State"/>
      <sheetName val="9000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>
            <v>1</v>
          </cell>
          <cell r="D13">
            <v>688555.68</v>
          </cell>
          <cell r="F13">
            <v>4</v>
          </cell>
          <cell r="G13">
            <v>0</v>
          </cell>
          <cell r="I13">
            <v>1</v>
          </cell>
          <cell r="J13">
            <v>-149165.1</v>
          </cell>
          <cell r="L13">
            <v>1</v>
          </cell>
          <cell r="M13">
            <v>-9632854</v>
          </cell>
          <cell r="O13">
            <v>4</v>
          </cell>
          <cell r="P13">
            <v>450000</v>
          </cell>
          <cell r="R13">
            <v>4</v>
          </cell>
          <cell r="S13">
            <v>-340495.16</v>
          </cell>
          <cell r="U13">
            <v>2</v>
          </cell>
          <cell r="V13">
            <v>0</v>
          </cell>
          <cell r="X13">
            <v>1</v>
          </cell>
          <cell r="Y13">
            <v>-1412616.3</v>
          </cell>
          <cell r="AA13">
            <v>6</v>
          </cell>
          <cell r="AB13">
            <v>-350</v>
          </cell>
          <cell r="BE13">
            <v>5</v>
          </cell>
          <cell r="BF13">
            <v>24823.043409200007</v>
          </cell>
          <cell r="CF13">
            <v>1</v>
          </cell>
          <cell r="CG13" t="str">
            <v>Y</v>
          </cell>
        </row>
        <row r="14">
          <cell r="C14">
            <v>2</v>
          </cell>
          <cell r="D14">
            <v>6756002.0199999996</v>
          </cell>
          <cell r="F14">
            <v>5</v>
          </cell>
          <cell r="G14">
            <v>0</v>
          </cell>
          <cell r="I14">
            <v>2</v>
          </cell>
          <cell r="J14">
            <v>-4691567.1500000004</v>
          </cell>
          <cell r="L14">
            <v>18</v>
          </cell>
          <cell r="M14">
            <v>27837.56</v>
          </cell>
          <cell r="O14">
            <v>5</v>
          </cell>
          <cell r="P14">
            <v>-450000</v>
          </cell>
          <cell r="R14">
            <v>5</v>
          </cell>
          <cell r="S14">
            <v>-583336.21</v>
          </cell>
          <cell r="U14">
            <v>5</v>
          </cell>
          <cell r="V14">
            <v>3446.76</v>
          </cell>
          <cell r="X14">
            <v>2</v>
          </cell>
          <cell r="Y14">
            <v>-417573</v>
          </cell>
          <cell r="AA14">
            <v>13</v>
          </cell>
          <cell r="AB14">
            <v>-145</v>
          </cell>
          <cell r="BE14">
            <v>6</v>
          </cell>
          <cell r="BF14">
            <v>6108.3140748000005</v>
          </cell>
          <cell r="CF14">
            <v>2</v>
          </cell>
          <cell r="CG14" t="str">
            <v>Y</v>
          </cell>
        </row>
        <row r="15">
          <cell r="C15">
            <v>5</v>
          </cell>
          <cell r="D15">
            <v>2276220.59</v>
          </cell>
          <cell r="F15">
            <v>12</v>
          </cell>
          <cell r="G15">
            <v>-153268.37</v>
          </cell>
          <cell r="I15">
            <v>5</v>
          </cell>
          <cell r="J15">
            <v>-538733.71</v>
          </cell>
          <cell r="L15">
            <v>21</v>
          </cell>
          <cell r="M15">
            <v>102722.39</v>
          </cell>
          <cell r="O15">
            <v>23</v>
          </cell>
          <cell r="P15">
            <v>-975</v>
          </cell>
          <cell r="R15">
            <v>6</v>
          </cell>
          <cell r="S15">
            <v>-272780</v>
          </cell>
          <cell r="U15">
            <v>7</v>
          </cell>
          <cell r="V15">
            <v>3101.75</v>
          </cell>
          <cell r="X15">
            <v>4</v>
          </cell>
          <cell r="Y15">
            <v>1405724</v>
          </cell>
          <cell r="AA15">
            <v>24</v>
          </cell>
          <cell r="AB15">
            <v>-312</v>
          </cell>
          <cell r="BE15">
            <v>7</v>
          </cell>
          <cell r="BF15">
            <v>1074.4178665000002</v>
          </cell>
          <cell r="CF15">
            <v>4</v>
          </cell>
          <cell r="CG15" t="str">
            <v>Y</v>
          </cell>
        </row>
        <row r="16">
          <cell r="C16">
            <v>6</v>
          </cell>
          <cell r="D16">
            <v>1433009.07</v>
          </cell>
          <cell r="F16">
            <v>25</v>
          </cell>
          <cell r="G16">
            <v>0</v>
          </cell>
          <cell r="I16">
            <v>6</v>
          </cell>
          <cell r="J16">
            <v>-213683.09</v>
          </cell>
          <cell r="L16">
            <v>25</v>
          </cell>
          <cell r="M16">
            <v>24482</v>
          </cell>
          <cell r="O16">
            <v>28</v>
          </cell>
          <cell r="P16">
            <v>-5475</v>
          </cell>
          <cell r="R16">
            <v>7</v>
          </cell>
          <cell r="S16">
            <v>-1672</v>
          </cell>
          <cell r="U16">
            <v>8</v>
          </cell>
          <cell r="V16">
            <v>3964.03</v>
          </cell>
          <cell r="X16">
            <v>5</v>
          </cell>
          <cell r="Y16">
            <v>-93194</v>
          </cell>
          <cell r="AA16">
            <v>30</v>
          </cell>
          <cell r="AB16">
            <v>-36</v>
          </cell>
          <cell r="BE16">
            <v>8</v>
          </cell>
          <cell r="BF16">
            <v>4739.6431473000011</v>
          </cell>
          <cell r="CF16">
            <v>5</v>
          </cell>
          <cell r="CG16" t="str">
            <v>Y</v>
          </cell>
        </row>
        <row r="17">
          <cell r="C17">
            <v>7</v>
          </cell>
          <cell r="D17">
            <v>149716.32999999999</v>
          </cell>
          <cell r="F17">
            <v>34</v>
          </cell>
          <cell r="G17">
            <v>3168.25</v>
          </cell>
          <cell r="I17">
            <v>7</v>
          </cell>
          <cell r="J17">
            <v>-8889.58</v>
          </cell>
          <cell r="L17">
            <v>27</v>
          </cell>
          <cell r="M17">
            <v>-963620.89</v>
          </cell>
          <cell r="O17">
            <v>36</v>
          </cell>
          <cell r="P17">
            <v>-56796</v>
          </cell>
          <cell r="R17">
            <v>8</v>
          </cell>
          <cell r="S17">
            <v>-3043.45</v>
          </cell>
          <cell r="U17">
            <v>11</v>
          </cell>
          <cell r="V17">
            <v>0</v>
          </cell>
          <cell r="X17">
            <v>6</v>
          </cell>
          <cell r="Y17">
            <v>-147945</v>
          </cell>
          <cell r="AA17">
            <v>32</v>
          </cell>
          <cell r="AB17">
            <v>-280</v>
          </cell>
          <cell r="BE17">
            <v>9</v>
          </cell>
          <cell r="BF17">
            <v>7262.0274267000023</v>
          </cell>
          <cell r="CF17">
            <v>6</v>
          </cell>
          <cell r="CG17" t="str">
            <v>Y</v>
          </cell>
        </row>
        <row r="18">
          <cell r="C18">
            <v>8</v>
          </cell>
          <cell r="D18">
            <v>205138.07</v>
          </cell>
          <cell r="F18">
            <v>35</v>
          </cell>
          <cell r="G18">
            <v>461446.03</v>
          </cell>
          <cell r="I18">
            <v>8</v>
          </cell>
          <cell r="J18">
            <v>-18446.599999999999</v>
          </cell>
          <cell r="L18">
            <v>34</v>
          </cell>
          <cell r="M18">
            <v>485498.88</v>
          </cell>
          <cell r="O18">
            <v>70</v>
          </cell>
          <cell r="P18">
            <v>2400</v>
          </cell>
          <cell r="R18">
            <v>9</v>
          </cell>
          <cell r="S18">
            <v>-33384.82</v>
          </cell>
          <cell r="U18">
            <v>12</v>
          </cell>
          <cell r="V18">
            <v>8414.3700000000008</v>
          </cell>
          <cell r="X18">
            <v>7</v>
          </cell>
          <cell r="Y18">
            <v>-16011</v>
          </cell>
          <cell r="AA18">
            <v>33</v>
          </cell>
          <cell r="AB18">
            <v>-250</v>
          </cell>
          <cell r="BE18">
            <v>10</v>
          </cell>
          <cell r="BF18">
            <v>0</v>
          </cell>
          <cell r="CF18">
            <v>7</v>
          </cell>
          <cell r="CG18" t="str">
            <v>Y</v>
          </cell>
        </row>
        <row r="19">
          <cell r="C19">
            <v>9</v>
          </cell>
          <cell r="D19">
            <v>484758.46</v>
          </cell>
          <cell r="F19">
            <v>36</v>
          </cell>
          <cell r="G19">
            <v>663847.37</v>
          </cell>
          <cell r="I19">
            <v>9</v>
          </cell>
          <cell r="J19">
            <v>-52441.39</v>
          </cell>
          <cell r="L19">
            <v>36</v>
          </cell>
          <cell r="M19">
            <v>-117417.65</v>
          </cell>
          <cell r="O19">
            <v>80</v>
          </cell>
          <cell r="P19">
            <v>-34510</v>
          </cell>
          <cell r="R19">
            <v>11</v>
          </cell>
          <cell r="S19">
            <v>-17294.22</v>
          </cell>
          <cell r="U19">
            <v>13</v>
          </cell>
          <cell r="V19">
            <v>2984.25</v>
          </cell>
          <cell r="X19">
            <v>8</v>
          </cell>
          <cell r="Y19">
            <v>-11577</v>
          </cell>
          <cell r="AA19">
            <v>34</v>
          </cell>
          <cell r="AB19">
            <v>-84250</v>
          </cell>
          <cell r="BE19">
            <v>11</v>
          </cell>
          <cell r="BF19">
            <v>2277.1194064000001</v>
          </cell>
          <cell r="CF19">
            <v>8</v>
          </cell>
          <cell r="CG19" t="str">
            <v>Y</v>
          </cell>
        </row>
        <row r="20">
          <cell r="C20">
            <v>11</v>
          </cell>
          <cell r="D20">
            <v>116028.15</v>
          </cell>
          <cell r="F20">
            <v>38</v>
          </cell>
          <cell r="G20">
            <v>554049.14</v>
          </cell>
          <cell r="I20">
            <v>11</v>
          </cell>
          <cell r="J20">
            <v>-18023.96</v>
          </cell>
          <cell r="L20">
            <v>38</v>
          </cell>
          <cell r="M20">
            <v>-6341801.4500000002</v>
          </cell>
          <cell r="O20">
            <v>89</v>
          </cell>
          <cell r="P20">
            <v>-38400</v>
          </cell>
          <cell r="R20">
            <v>13</v>
          </cell>
          <cell r="S20">
            <v>-1032850.1</v>
          </cell>
          <cell r="U20">
            <v>14</v>
          </cell>
          <cell r="V20">
            <v>0</v>
          </cell>
          <cell r="X20">
            <v>9</v>
          </cell>
          <cell r="Y20">
            <v>-40240</v>
          </cell>
          <cell r="AA20">
            <v>35</v>
          </cell>
          <cell r="AB20">
            <v>-33840.53</v>
          </cell>
          <cell r="BE20">
            <v>12</v>
          </cell>
          <cell r="BF20">
            <v>1040.1696474999999</v>
          </cell>
          <cell r="CF20">
            <v>9</v>
          </cell>
          <cell r="CG20" t="str">
            <v>Y</v>
          </cell>
        </row>
        <row r="21">
          <cell r="C21">
            <v>12</v>
          </cell>
          <cell r="D21">
            <v>291422.34999999998</v>
          </cell>
          <cell r="F21">
            <v>40</v>
          </cell>
          <cell r="G21">
            <v>12530</v>
          </cell>
          <cell r="I21">
            <v>12</v>
          </cell>
          <cell r="J21">
            <v>22146.25</v>
          </cell>
          <cell r="L21">
            <v>40</v>
          </cell>
          <cell r="M21">
            <v>65673.55</v>
          </cell>
          <cell r="O21">
            <v>90</v>
          </cell>
          <cell r="P21">
            <v>-97052</v>
          </cell>
          <cell r="R21">
            <v>14</v>
          </cell>
          <cell r="S21">
            <v>-3091748.55</v>
          </cell>
          <cell r="U21">
            <v>15</v>
          </cell>
          <cell r="V21">
            <v>1175.3</v>
          </cell>
          <cell r="X21">
            <v>11</v>
          </cell>
          <cell r="Y21">
            <v>-9391</v>
          </cell>
          <cell r="AA21">
            <v>36</v>
          </cell>
          <cell r="AB21">
            <v>-193723.6</v>
          </cell>
          <cell r="BE21">
            <v>13</v>
          </cell>
          <cell r="BF21">
            <v>10580.711716199998</v>
          </cell>
          <cell r="CF21">
            <v>11</v>
          </cell>
          <cell r="CG21" t="str">
            <v>Y</v>
          </cell>
        </row>
        <row r="22">
          <cell r="C22">
            <v>13</v>
          </cell>
          <cell r="D22">
            <v>2576779.79</v>
          </cell>
          <cell r="F22">
            <v>44</v>
          </cell>
          <cell r="G22">
            <v>326.75</v>
          </cell>
          <cell r="I22">
            <v>13</v>
          </cell>
          <cell r="J22">
            <v>-821309.92</v>
          </cell>
          <cell r="L22">
            <v>42</v>
          </cell>
          <cell r="M22">
            <v>40720.080000000002</v>
          </cell>
          <cell r="O22">
            <v>135</v>
          </cell>
          <cell r="P22">
            <v>-658710.19999999995</v>
          </cell>
          <cell r="R22">
            <v>15</v>
          </cell>
          <cell r="S22">
            <v>-32215.34</v>
          </cell>
          <cell r="U22">
            <v>16</v>
          </cell>
          <cell r="V22">
            <v>4276</v>
          </cell>
          <cell r="X22">
            <v>12</v>
          </cell>
          <cell r="Y22">
            <v>-56556</v>
          </cell>
          <cell r="AA22">
            <v>38</v>
          </cell>
          <cell r="AB22">
            <v>-102861.1</v>
          </cell>
          <cell r="BE22">
            <v>14</v>
          </cell>
          <cell r="BF22">
            <v>45948.676116100003</v>
          </cell>
          <cell r="CF22">
            <v>12</v>
          </cell>
          <cell r="CG22" t="str">
            <v>Y</v>
          </cell>
        </row>
        <row r="23">
          <cell r="C23">
            <v>14</v>
          </cell>
          <cell r="D23">
            <v>7411838.9100000001</v>
          </cell>
          <cell r="F23">
            <v>47</v>
          </cell>
          <cell r="G23">
            <v>585306.77</v>
          </cell>
          <cell r="I23">
            <v>14</v>
          </cell>
          <cell r="J23">
            <v>-1853280.79</v>
          </cell>
          <cell r="L23">
            <v>43</v>
          </cell>
          <cell r="M23">
            <v>198411.88</v>
          </cell>
          <cell r="O23">
            <v>160</v>
          </cell>
          <cell r="P23">
            <v>-113080.53</v>
          </cell>
          <cell r="R23">
            <v>16</v>
          </cell>
          <cell r="S23">
            <v>-380488</v>
          </cell>
          <cell r="U23">
            <v>17</v>
          </cell>
          <cell r="V23">
            <v>0</v>
          </cell>
          <cell r="X23">
            <v>13</v>
          </cell>
          <cell r="Y23">
            <v>-90076</v>
          </cell>
          <cell r="AA23">
            <v>40</v>
          </cell>
          <cell r="AB23">
            <v>-42215.58</v>
          </cell>
          <cell r="BE23">
            <v>15</v>
          </cell>
          <cell r="BF23">
            <v>6754.151913900002</v>
          </cell>
          <cell r="CF23">
            <v>13</v>
          </cell>
          <cell r="CG23" t="str">
            <v>Y</v>
          </cell>
        </row>
        <row r="24">
          <cell r="C24">
            <v>15</v>
          </cell>
          <cell r="D24">
            <v>293165.89</v>
          </cell>
          <cell r="F24">
            <v>51</v>
          </cell>
          <cell r="G24">
            <v>70367.09</v>
          </cell>
          <cell r="I24">
            <v>15</v>
          </cell>
          <cell r="J24">
            <v>-78528.899999999994</v>
          </cell>
          <cell r="L24">
            <v>44</v>
          </cell>
          <cell r="M24">
            <v>-87611.65</v>
          </cell>
          <cell r="R24">
            <v>17</v>
          </cell>
          <cell r="S24">
            <v>-109915.67</v>
          </cell>
          <cell r="U24">
            <v>18</v>
          </cell>
          <cell r="V24">
            <v>3950.24</v>
          </cell>
          <cell r="X24">
            <v>14</v>
          </cell>
          <cell r="Y24">
            <v>-312170</v>
          </cell>
          <cell r="AA24">
            <v>44</v>
          </cell>
          <cell r="AB24">
            <v>-12905</v>
          </cell>
          <cell r="BE24">
            <v>16</v>
          </cell>
          <cell r="BF24">
            <v>35390.350280199993</v>
          </cell>
          <cell r="CF24">
            <v>14</v>
          </cell>
          <cell r="CG24" t="str">
            <v>Y</v>
          </cell>
        </row>
        <row r="25">
          <cell r="C25">
            <v>16</v>
          </cell>
          <cell r="D25">
            <v>2236448.91</v>
          </cell>
          <cell r="F25">
            <v>53</v>
          </cell>
          <cell r="G25">
            <v>0</v>
          </cell>
          <cell r="I25">
            <v>16</v>
          </cell>
          <cell r="J25">
            <v>-623130.59</v>
          </cell>
          <cell r="L25">
            <v>51</v>
          </cell>
          <cell r="M25">
            <v>136624</v>
          </cell>
          <cell r="R25">
            <v>18</v>
          </cell>
          <cell r="S25">
            <v>-321287.40999999997</v>
          </cell>
          <cell r="U25">
            <v>20</v>
          </cell>
          <cell r="V25">
            <v>2395</v>
          </cell>
          <cell r="X25">
            <v>15</v>
          </cell>
          <cell r="Y25">
            <v>-34102</v>
          </cell>
          <cell r="AA25">
            <v>47</v>
          </cell>
          <cell r="AB25">
            <v>-36412.5</v>
          </cell>
          <cell r="BE25">
            <v>17</v>
          </cell>
          <cell r="BF25">
            <v>16165.407129700001</v>
          </cell>
          <cell r="CF25">
            <v>15</v>
          </cell>
          <cell r="CG25" t="str">
            <v>Y</v>
          </cell>
        </row>
        <row r="26">
          <cell r="C26">
            <v>17</v>
          </cell>
          <cell r="D26">
            <v>950144.29</v>
          </cell>
          <cell r="F26">
            <v>55</v>
          </cell>
          <cell r="G26">
            <v>416572.64</v>
          </cell>
          <cell r="I26">
            <v>17</v>
          </cell>
          <cell r="J26">
            <v>-340533.38</v>
          </cell>
          <cell r="L26">
            <v>52</v>
          </cell>
          <cell r="M26">
            <v>-561576</v>
          </cell>
          <cell r="R26">
            <v>20</v>
          </cell>
          <cell r="S26">
            <v>-20875.810000000001</v>
          </cell>
          <cell r="U26">
            <v>24</v>
          </cell>
          <cell r="V26">
            <v>13373.75</v>
          </cell>
          <cell r="X26">
            <v>16</v>
          </cell>
          <cell r="Y26">
            <v>-81770</v>
          </cell>
          <cell r="AA26">
            <v>53</v>
          </cell>
          <cell r="AB26">
            <v>-6238.44</v>
          </cell>
          <cell r="BE26">
            <v>18</v>
          </cell>
          <cell r="BF26">
            <v>5298.7770282999991</v>
          </cell>
          <cell r="CF26">
            <v>16</v>
          </cell>
          <cell r="CG26" t="str">
            <v>Y</v>
          </cell>
        </row>
        <row r="27">
          <cell r="C27">
            <v>18</v>
          </cell>
          <cell r="D27">
            <v>874161.07</v>
          </cell>
          <cell r="F27">
            <v>57</v>
          </cell>
          <cell r="G27">
            <v>57827.01</v>
          </cell>
          <cell r="I27">
            <v>18</v>
          </cell>
          <cell r="J27">
            <v>-332223.99</v>
          </cell>
          <cell r="L27">
            <v>53</v>
          </cell>
          <cell r="M27">
            <v>-2798273.96</v>
          </cell>
          <cell r="R27">
            <v>23</v>
          </cell>
          <cell r="S27">
            <v>-20239.14</v>
          </cell>
          <cell r="U27">
            <v>26</v>
          </cell>
          <cell r="V27">
            <v>0</v>
          </cell>
          <cell r="X27">
            <v>17</v>
          </cell>
          <cell r="Y27">
            <v>-30767</v>
          </cell>
          <cell r="AA27">
            <v>57</v>
          </cell>
          <cell r="AB27">
            <v>-47465.43</v>
          </cell>
          <cell r="BE27">
            <v>20</v>
          </cell>
          <cell r="BF27">
            <v>6115.2491770000015</v>
          </cell>
          <cell r="CF27">
            <v>17</v>
          </cell>
          <cell r="CG27" t="str">
            <v>Y</v>
          </cell>
        </row>
        <row r="28">
          <cell r="C28">
            <v>20</v>
          </cell>
          <cell r="D28">
            <v>610755</v>
          </cell>
          <cell r="F28">
            <v>58</v>
          </cell>
          <cell r="G28">
            <v>0</v>
          </cell>
          <cell r="I28">
            <v>20</v>
          </cell>
          <cell r="J28">
            <v>-172583.83</v>
          </cell>
          <cell r="L28">
            <v>55</v>
          </cell>
          <cell r="M28">
            <v>-1601495.92</v>
          </cell>
          <cell r="R28">
            <v>24</v>
          </cell>
          <cell r="S28">
            <v>-474134.68</v>
          </cell>
          <cell r="U28">
            <v>27</v>
          </cell>
          <cell r="V28">
            <v>33094.400000000001</v>
          </cell>
          <cell r="X28">
            <v>18</v>
          </cell>
          <cell r="Y28">
            <v>-35731</v>
          </cell>
          <cell r="AA28">
            <v>60</v>
          </cell>
          <cell r="AB28">
            <v>-1615</v>
          </cell>
          <cell r="BE28">
            <v>21</v>
          </cell>
          <cell r="BF28">
            <v>4122.2344814999997</v>
          </cell>
          <cell r="CF28">
            <v>18</v>
          </cell>
          <cell r="CG28" t="str">
            <v>N</v>
          </cell>
        </row>
        <row r="29">
          <cell r="C29">
            <v>21</v>
          </cell>
          <cell r="D29">
            <v>235094.33</v>
          </cell>
          <cell r="F29">
            <v>60</v>
          </cell>
          <cell r="G29">
            <v>0</v>
          </cell>
          <cell r="I29">
            <v>21</v>
          </cell>
          <cell r="J29">
            <v>-115696.76</v>
          </cell>
          <cell r="L29">
            <v>56</v>
          </cell>
          <cell r="M29">
            <v>-232530.46</v>
          </cell>
          <cell r="R29">
            <v>25</v>
          </cell>
          <cell r="S29">
            <v>-19067.2</v>
          </cell>
          <cell r="U29">
            <v>28</v>
          </cell>
          <cell r="V29">
            <v>2629.25</v>
          </cell>
          <cell r="X29">
            <v>20</v>
          </cell>
          <cell r="Y29">
            <v>-47458</v>
          </cell>
          <cell r="AA29">
            <v>62</v>
          </cell>
          <cell r="AB29">
            <v>-1524</v>
          </cell>
          <cell r="BE29">
            <v>22</v>
          </cell>
          <cell r="BF29">
            <v>1350.7821603999998</v>
          </cell>
          <cell r="CF29">
            <v>20</v>
          </cell>
          <cell r="CG29" t="str">
            <v>Y</v>
          </cell>
        </row>
        <row r="30">
          <cell r="C30">
            <v>22</v>
          </cell>
          <cell r="D30">
            <v>132153.78</v>
          </cell>
          <cell r="F30">
            <v>61</v>
          </cell>
          <cell r="G30">
            <v>125246</v>
          </cell>
          <cell r="I30">
            <v>22</v>
          </cell>
          <cell r="J30">
            <v>-6767.08</v>
          </cell>
          <cell r="L30">
            <v>61</v>
          </cell>
          <cell r="M30">
            <v>280033.48</v>
          </cell>
          <cell r="R30">
            <v>26</v>
          </cell>
          <cell r="S30">
            <v>-56246.13</v>
          </cell>
          <cell r="U30">
            <v>29</v>
          </cell>
          <cell r="V30">
            <v>1698</v>
          </cell>
          <cell r="X30">
            <v>21</v>
          </cell>
          <cell r="Y30">
            <v>-18874</v>
          </cell>
          <cell r="AA30">
            <v>64</v>
          </cell>
          <cell r="AB30">
            <v>-47743</v>
          </cell>
          <cell r="BE30">
            <v>23</v>
          </cell>
          <cell r="BF30">
            <v>4081.6110252000008</v>
          </cell>
          <cell r="CF30">
            <v>21</v>
          </cell>
          <cell r="CG30" t="str">
            <v>Y</v>
          </cell>
        </row>
        <row r="31">
          <cell r="C31">
            <v>23</v>
          </cell>
          <cell r="D31">
            <v>203461.71</v>
          </cell>
          <cell r="F31">
            <v>62</v>
          </cell>
          <cell r="G31">
            <v>14527.79</v>
          </cell>
          <cell r="I31">
            <v>23</v>
          </cell>
          <cell r="J31">
            <v>-36069.78</v>
          </cell>
          <cell r="L31">
            <v>70</v>
          </cell>
          <cell r="M31">
            <v>-464265.59</v>
          </cell>
          <cell r="R31">
            <v>27</v>
          </cell>
          <cell r="S31">
            <v>-1842389.92</v>
          </cell>
          <cell r="U31">
            <v>31</v>
          </cell>
          <cell r="V31">
            <v>11394.74</v>
          </cell>
          <cell r="X31">
            <v>22</v>
          </cell>
          <cell r="Y31">
            <v>-17440</v>
          </cell>
          <cell r="AA31">
            <v>65</v>
          </cell>
          <cell r="AB31">
            <v>-35468</v>
          </cell>
          <cell r="BE31">
            <v>24</v>
          </cell>
          <cell r="BF31">
            <v>44815.010341200003</v>
          </cell>
          <cell r="CF31">
            <v>22</v>
          </cell>
          <cell r="CG31" t="str">
            <v>Y</v>
          </cell>
        </row>
        <row r="32">
          <cell r="C32">
            <v>24</v>
          </cell>
          <cell r="D32">
            <v>3596536.84</v>
          </cell>
          <cell r="F32">
            <v>64</v>
          </cell>
          <cell r="G32">
            <v>724.25</v>
          </cell>
          <cell r="I32">
            <v>24</v>
          </cell>
          <cell r="J32">
            <v>-1005501.67</v>
          </cell>
          <cell r="L32">
            <v>71</v>
          </cell>
          <cell r="M32">
            <v>1220293.1100000001</v>
          </cell>
          <cell r="R32">
            <v>28</v>
          </cell>
          <cell r="S32">
            <v>-209858.6</v>
          </cell>
          <cell r="U32">
            <v>34</v>
          </cell>
          <cell r="V32">
            <v>93182.19</v>
          </cell>
          <cell r="X32">
            <v>23</v>
          </cell>
          <cell r="Y32">
            <v>-18872</v>
          </cell>
          <cell r="AA32">
            <v>66</v>
          </cell>
          <cell r="AB32">
            <v>-50955</v>
          </cell>
          <cell r="BE32">
            <v>25</v>
          </cell>
          <cell r="BF32">
            <v>5164.661117900001</v>
          </cell>
          <cell r="CF32">
            <v>23</v>
          </cell>
          <cell r="CG32" t="str">
            <v>Y</v>
          </cell>
        </row>
        <row r="33">
          <cell r="C33">
            <v>25</v>
          </cell>
          <cell r="D33">
            <v>775698.38</v>
          </cell>
          <cell r="F33">
            <v>65</v>
          </cell>
          <cell r="G33">
            <v>177543.03</v>
          </cell>
          <cell r="I33">
            <v>25</v>
          </cell>
          <cell r="J33">
            <v>-144440.88</v>
          </cell>
          <cell r="L33">
            <v>73</v>
          </cell>
          <cell r="M33">
            <v>336502.6</v>
          </cell>
          <cell r="R33">
            <v>29</v>
          </cell>
          <cell r="S33">
            <v>-623717.93000000005</v>
          </cell>
          <cell r="U33">
            <v>35</v>
          </cell>
          <cell r="V33">
            <v>76688.53</v>
          </cell>
          <cell r="X33">
            <v>24</v>
          </cell>
          <cell r="Y33">
            <v>-350673</v>
          </cell>
          <cell r="AA33">
            <v>67</v>
          </cell>
          <cell r="AB33">
            <v>-128520</v>
          </cell>
          <cell r="BE33">
            <v>26</v>
          </cell>
          <cell r="BF33">
            <v>9044.5252213000022</v>
          </cell>
          <cell r="CF33">
            <v>24</v>
          </cell>
          <cell r="CG33" t="str">
            <v>Y</v>
          </cell>
        </row>
        <row r="34">
          <cell r="C34">
            <v>26</v>
          </cell>
          <cell r="D34">
            <v>943325.53</v>
          </cell>
          <cell r="F34">
            <v>66</v>
          </cell>
          <cell r="G34">
            <v>147.51</v>
          </cell>
          <cell r="I34">
            <v>26</v>
          </cell>
          <cell r="J34">
            <v>-338936.06</v>
          </cell>
          <cell r="L34">
            <v>79</v>
          </cell>
          <cell r="M34">
            <v>284832.56</v>
          </cell>
          <cell r="R34">
            <v>30</v>
          </cell>
          <cell r="S34">
            <v>-109548.74</v>
          </cell>
          <cell r="U34">
            <v>36</v>
          </cell>
          <cell r="V34">
            <v>32834.71</v>
          </cell>
          <cell r="X34">
            <v>25</v>
          </cell>
          <cell r="Y34">
            <v>-38948</v>
          </cell>
          <cell r="AA34">
            <v>68</v>
          </cell>
          <cell r="AB34">
            <v>-30362</v>
          </cell>
          <cell r="BE34">
            <v>27</v>
          </cell>
          <cell r="BF34">
            <v>10698.011668800002</v>
          </cell>
          <cell r="CF34">
            <v>25</v>
          </cell>
          <cell r="CG34" t="str">
            <v>N</v>
          </cell>
        </row>
        <row r="35">
          <cell r="C35">
            <v>27</v>
          </cell>
          <cell r="D35">
            <v>3840653.03</v>
          </cell>
          <cell r="F35">
            <v>67</v>
          </cell>
          <cell r="G35">
            <v>284356.51</v>
          </cell>
          <cell r="I35">
            <v>27</v>
          </cell>
          <cell r="J35">
            <v>-318539.34999999998</v>
          </cell>
          <cell r="L35">
            <v>80</v>
          </cell>
          <cell r="M35">
            <v>-1541397.86</v>
          </cell>
          <cell r="R35">
            <v>34</v>
          </cell>
          <cell r="S35">
            <v>-1756065.79</v>
          </cell>
          <cell r="U35">
            <v>38</v>
          </cell>
          <cell r="V35">
            <v>66039.210000000006</v>
          </cell>
          <cell r="X35">
            <v>26</v>
          </cell>
          <cell r="Y35">
            <v>-144207</v>
          </cell>
          <cell r="AA35">
            <v>69</v>
          </cell>
          <cell r="AB35">
            <v>-31800</v>
          </cell>
          <cell r="BE35">
            <v>28</v>
          </cell>
          <cell r="BF35">
            <v>2454.4645709000006</v>
          </cell>
          <cell r="CF35">
            <v>26</v>
          </cell>
          <cell r="CG35" t="str">
            <v>Y</v>
          </cell>
        </row>
        <row r="36">
          <cell r="C36">
            <v>28</v>
          </cell>
          <cell r="D36">
            <v>439548.09</v>
          </cell>
          <cell r="F36">
            <v>68</v>
          </cell>
          <cell r="G36">
            <v>16881.75</v>
          </cell>
          <cell r="I36">
            <v>28</v>
          </cell>
          <cell r="J36">
            <v>-141469.26</v>
          </cell>
          <cell r="L36">
            <v>83</v>
          </cell>
          <cell r="M36">
            <v>-235041.22</v>
          </cell>
          <cell r="R36">
            <v>35</v>
          </cell>
          <cell r="S36">
            <v>-2337923.81</v>
          </cell>
          <cell r="U36">
            <v>40</v>
          </cell>
          <cell r="V36">
            <v>0</v>
          </cell>
          <cell r="X36">
            <v>27</v>
          </cell>
          <cell r="Y36">
            <v>-113675</v>
          </cell>
          <cell r="AA36">
            <v>70</v>
          </cell>
          <cell r="AB36">
            <v>-215027.33</v>
          </cell>
          <cell r="BE36">
            <v>29</v>
          </cell>
          <cell r="BF36">
            <v>8762.436387400001</v>
          </cell>
          <cell r="CF36">
            <v>27</v>
          </cell>
          <cell r="CG36" t="str">
            <v>Y</v>
          </cell>
        </row>
        <row r="37">
          <cell r="C37">
            <v>29</v>
          </cell>
          <cell r="D37">
            <v>1097276.03</v>
          </cell>
          <cell r="F37">
            <v>69</v>
          </cell>
          <cell r="G37">
            <v>18135.75</v>
          </cell>
          <cell r="I37">
            <v>29</v>
          </cell>
          <cell r="J37">
            <v>-264593.96999999997</v>
          </cell>
          <cell r="L37">
            <v>86</v>
          </cell>
          <cell r="M37">
            <v>341225.02</v>
          </cell>
          <cell r="R37">
            <v>36</v>
          </cell>
          <cell r="S37">
            <v>-6463721.5499999998</v>
          </cell>
          <cell r="U37">
            <v>41</v>
          </cell>
          <cell r="V37">
            <v>5027.5</v>
          </cell>
          <cell r="X37">
            <v>28</v>
          </cell>
          <cell r="Y37">
            <v>-16878</v>
          </cell>
          <cell r="AA37">
            <v>71</v>
          </cell>
          <cell r="AB37">
            <v>-120856.94</v>
          </cell>
          <cell r="BE37">
            <v>30</v>
          </cell>
          <cell r="BF37">
            <v>7574.9101197999998</v>
          </cell>
          <cell r="CF37">
            <v>28</v>
          </cell>
          <cell r="CG37" t="str">
            <v>Y</v>
          </cell>
        </row>
        <row r="38">
          <cell r="C38">
            <v>30</v>
          </cell>
          <cell r="D38">
            <v>584834.87</v>
          </cell>
          <cell r="F38">
            <v>70</v>
          </cell>
          <cell r="G38">
            <v>502973.87</v>
          </cell>
          <cell r="I38">
            <v>30</v>
          </cell>
          <cell r="J38">
            <v>-239932.23</v>
          </cell>
          <cell r="L38">
            <v>87</v>
          </cell>
          <cell r="M38">
            <v>-3777502.16</v>
          </cell>
          <cell r="R38">
            <v>38</v>
          </cell>
          <cell r="S38">
            <v>-3040932.78</v>
          </cell>
          <cell r="U38">
            <v>42</v>
          </cell>
          <cell r="V38">
            <v>12829.22</v>
          </cell>
          <cell r="X38">
            <v>29</v>
          </cell>
          <cell r="Y38">
            <v>-21250</v>
          </cell>
          <cell r="AA38">
            <v>72</v>
          </cell>
          <cell r="AB38">
            <v>-13800</v>
          </cell>
          <cell r="BE38">
            <v>32</v>
          </cell>
          <cell r="BF38">
            <v>160.50348879999993</v>
          </cell>
          <cell r="CF38">
            <v>29</v>
          </cell>
          <cell r="CG38" t="str">
            <v>Y</v>
          </cell>
        </row>
        <row r="39">
          <cell r="C39">
            <v>31</v>
          </cell>
          <cell r="D39">
            <v>424701.88</v>
          </cell>
          <cell r="F39">
            <v>71</v>
          </cell>
          <cell r="G39">
            <v>481354.69</v>
          </cell>
          <cell r="I39">
            <v>31</v>
          </cell>
          <cell r="J39">
            <v>-286864.78000000003</v>
          </cell>
          <cell r="L39">
            <v>90</v>
          </cell>
          <cell r="M39">
            <v>433739.42</v>
          </cell>
          <cell r="R39">
            <v>40</v>
          </cell>
          <cell r="S39">
            <v>-2667782.39</v>
          </cell>
          <cell r="U39">
            <v>43</v>
          </cell>
          <cell r="V39">
            <v>2655.75</v>
          </cell>
          <cell r="X39">
            <v>30</v>
          </cell>
          <cell r="Y39">
            <v>-28960</v>
          </cell>
          <cell r="AA39">
            <v>73</v>
          </cell>
          <cell r="AB39">
            <v>-36730.550000000003</v>
          </cell>
          <cell r="BE39">
            <v>33</v>
          </cell>
          <cell r="BF39">
            <v>895.31728299999975</v>
          </cell>
          <cell r="CF39">
            <v>30</v>
          </cell>
          <cell r="CG39" t="str">
            <v>Y</v>
          </cell>
        </row>
        <row r="40">
          <cell r="C40">
            <v>34</v>
          </cell>
          <cell r="D40">
            <v>4312300.16</v>
          </cell>
          <cell r="F40">
            <v>72</v>
          </cell>
          <cell r="G40">
            <v>0</v>
          </cell>
          <cell r="I40">
            <v>34</v>
          </cell>
          <cell r="J40">
            <v>-524274.72</v>
          </cell>
          <cell r="L40">
            <v>103</v>
          </cell>
          <cell r="M40">
            <v>441303.48</v>
          </cell>
          <cell r="R40">
            <v>41</v>
          </cell>
          <cell r="S40">
            <v>-384013.4</v>
          </cell>
          <cell r="U40">
            <v>44</v>
          </cell>
          <cell r="V40">
            <v>0</v>
          </cell>
          <cell r="X40">
            <v>31</v>
          </cell>
          <cell r="Y40">
            <v>-10408</v>
          </cell>
          <cell r="AA40">
            <v>74</v>
          </cell>
          <cell r="AB40">
            <v>-1200</v>
          </cell>
          <cell r="BE40">
            <v>34</v>
          </cell>
          <cell r="BF40">
            <v>22107.898132900002</v>
          </cell>
          <cell r="CF40">
            <v>31</v>
          </cell>
          <cell r="CG40" t="str">
            <v>Y</v>
          </cell>
        </row>
        <row r="41">
          <cell r="C41">
            <v>35</v>
          </cell>
          <cell r="D41">
            <v>7592242.75</v>
          </cell>
          <cell r="F41">
            <v>73</v>
          </cell>
          <cell r="G41">
            <v>166544.25</v>
          </cell>
          <cell r="I41">
            <v>35</v>
          </cell>
          <cell r="J41">
            <v>-723303.78</v>
          </cell>
          <cell r="L41">
            <v>105</v>
          </cell>
          <cell r="M41">
            <v>958924.18</v>
          </cell>
          <cell r="R41">
            <v>42</v>
          </cell>
          <cell r="S41">
            <v>-328081.02</v>
          </cell>
          <cell r="U41">
            <v>47</v>
          </cell>
          <cell r="V41">
            <v>8730.5</v>
          </cell>
          <cell r="X41">
            <v>34</v>
          </cell>
          <cell r="Y41">
            <v>-269988</v>
          </cell>
          <cell r="AA41">
            <v>75</v>
          </cell>
          <cell r="AB41">
            <v>-35168</v>
          </cell>
          <cell r="BE41">
            <v>35</v>
          </cell>
          <cell r="BF41">
            <v>30831.339511800004</v>
          </cell>
          <cell r="CF41">
            <v>32</v>
          </cell>
          <cell r="CG41" t="str">
            <v>Y</v>
          </cell>
        </row>
        <row r="42">
          <cell r="C42">
            <v>36</v>
          </cell>
          <cell r="D42">
            <v>14628820.08</v>
          </cell>
          <cell r="F42">
            <v>74</v>
          </cell>
          <cell r="G42">
            <v>31.25</v>
          </cell>
          <cell r="I42">
            <v>36</v>
          </cell>
          <cell r="J42">
            <v>-2067870.39</v>
          </cell>
          <cell r="L42">
            <v>106</v>
          </cell>
          <cell r="M42">
            <v>-263680.64000000001</v>
          </cell>
          <cell r="R42">
            <v>43</v>
          </cell>
          <cell r="S42">
            <v>-597213.81000000006</v>
          </cell>
          <cell r="U42">
            <v>50</v>
          </cell>
          <cell r="V42">
            <v>20901.91</v>
          </cell>
          <cell r="X42">
            <v>35</v>
          </cell>
          <cell r="Y42">
            <v>-521846</v>
          </cell>
          <cell r="AA42">
            <v>77</v>
          </cell>
          <cell r="AB42">
            <v>0</v>
          </cell>
          <cell r="BE42">
            <v>36</v>
          </cell>
          <cell r="BF42">
            <v>50643.837685499981</v>
          </cell>
          <cell r="CF42">
            <v>33</v>
          </cell>
          <cell r="CG42" t="str">
            <v>Y</v>
          </cell>
        </row>
        <row r="43">
          <cell r="C43">
            <v>38</v>
          </cell>
          <cell r="D43">
            <v>22374298.640000001</v>
          </cell>
          <cell r="F43">
            <v>75</v>
          </cell>
          <cell r="G43">
            <v>266142.37</v>
          </cell>
          <cell r="I43">
            <v>38</v>
          </cell>
          <cell r="J43">
            <v>-4805178.1399999997</v>
          </cell>
          <cell r="L43">
            <v>107</v>
          </cell>
          <cell r="M43">
            <v>476560.11</v>
          </cell>
          <cell r="R43">
            <v>44</v>
          </cell>
          <cell r="S43">
            <v>-1217893.01</v>
          </cell>
          <cell r="U43">
            <v>51</v>
          </cell>
          <cell r="V43">
            <v>24597.439999999999</v>
          </cell>
          <cell r="X43">
            <v>36</v>
          </cell>
          <cell r="Y43">
            <v>-869454</v>
          </cell>
          <cell r="AA43">
            <v>79</v>
          </cell>
          <cell r="AB43">
            <v>-59355</v>
          </cell>
          <cell r="BE43">
            <v>38</v>
          </cell>
          <cell r="BF43">
            <v>41384.864358200015</v>
          </cell>
          <cell r="CF43">
            <v>34</v>
          </cell>
          <cell r="CG43" t="str">
            <v>N</v>
          </cell>
        </row>
        <row r="44">
          <cell r="C44">
            <v>40</v>
          </cell>
          <cell r="D44">
            <v>6854342.9100000001</v>
          </cell>
          <cell r="F44">
            <v>79</v>
          </cell>
          <cell r="G44">
            <v>312.5</v>
          </cell>
          <cell r="I44">
            <v>40</v>
          </cell>
          <cell r="J44">
            <v>-1182417.1299999999</v>
          </cell>
          <cell r="L44">
            <v>108</v>
          </cell>
          <cell r="M44">
            <v>465759</v>
          </cell>
          <cell r="R44">
            <v>47</v>
          </cell>
          <cell r="S44">
            <v>-16854127.93</v>
          </cell>
          <cell r="U44">
            <v>52</v>
          </cell>
          <cell r="V44">
            <v>1055.5</v>
          </cell>
          <cell r="X44">
            <v>38</v>
          </cell>
          <cell r="Y44">
            <v>-818893</v>
          </cell>
          <cell r="AA44">
            <v>80</v>
          </cell>
          <cell r="AB44">
            <v>-451397.88</v>
          </cell>
          <cell r="BE44">
            <v>40</v>
          </cell>
          <cell r="BF44">
            <v>10270.235442000001</v>
          </cell>
          <cell r="CF44">
            <v>35</v>
          </cell>
          <cell r="CG44" t="str">
            <v>Y</v>
          </cell>
        </row>
        <row r="45">
          <cell r="C45">
            <v>41</v>
          </cell>
          <cell r="D45">
            <v>1308825.4099999999</v>
          </cell>
          <cell r="F45">
            <v>80</v>
          </cell>
          <cell r="G45">
            <v>1076879.6599999999</v>
          </cell>
          <cell r="I45">
            <v>41</v>
          </cell>
          <cell r="J45">
            <v>-225019.62</v>
          </cell>
          <cell r="L45">
            <v>120</v>
          </cell>
          <cell r="M45">
            <v>883155.33</v>
          </cell>
          <cell r="R45">
            <v>50</v>
          </cell>
          <cell r="S45">
            <v>-70077.86</v>
          </cell>
          <cell r="U45">
            <v>53</v>
          </cell>
          <cell r="V45">
            <v>53197.79</v>
          </cell>
          <cell r="X45">
            <v>40</v>
          </cell>
          <cell r="Y45">
            <v>-502348</v>
          </cell>
          <cell r="AA45">
            <v>81</v>
          </cell>
          <cell r="AB45">
            <v>-600</v>
          </cell>
          <cell r="BE45">
            <v>41</v>
          </cell>
          <cell r="BF45">
            <v>1371.1207386999999</v>
          </cell>
          <cell r="CF45">
            <v>36</v>
          </cell>
          <cell r="CG45" t="str">
            <v>Y</v>
          </cell>
        </row>
        <row r="46">
          <cell r="C46">
            <v>42</v>
          </cell>
          <cell r="D46">
            <v>1557599.9</v>
          </cell>
          <cell r="F46">
            <v>83</v>
          </cell>
          <cell r="G46">
            <v>236570.77</v>
          </cell>
          <cell r="I46">
            <v>42</v>
          </cell>
          <cell r="J46">
            <v>-405081.52</v>
          </cell>
          <cell r="L46">
            <v>121</v>
          </cell>
          <cell r="M46">
            <v>4106.7</v>
          </cell>
          <cell r="R46">
            <v>51</v>
          </cell>
          <cell r="S46">
            <v>-218902.12</v>
          </cell>
          <cell r="U46">
            <v>55</v>
          </cell>
          <cell r="V46">
            <v>0</v>
          </cell>
          <cell r="X46">
            <v>41</v>
          </cell>
          <cell r="Y46">
            <v>-104020</v>
          </cell>
          <cell r="AA46">
            <v>83</v>
          </cell>
          <cell r="AB46">
            <v>-42845</v>
          </cell>
          <cell r="BE46">
            <v>42</v>
          </cell>
          <cell r="BF46">
            <v>5406.1091174999983</v>
          </cell>
          <cell r="CF46">
            <v>38</v>
          </cell>
          <cell r="CG46" t="str">
            <v>Y</v>
          </cell>
        </row>
        <row r="47">
          <cell r="C47">
            <v>43</v>
          </cell>
          <cell r="D47">
            <v>2207031.3199999998</v>
          </cell>
          <cell r="F47">
            <v>86</v>
          </cell>
          <cell r="G47">
            <v>282956.40000000002</v>
          </cell>
          <cell r="I47">
            <v>43</v>
          </cell>
          <cell r="J47">
            <v>-869173.47</v>
          </cell>
          <cell r="L47">
            <v>123</v>
          </cell>
          <cell r="M47">
            <v>45333.52</v>
          </cell>
          <cell r="R47">
            <v>52</v>
          </cell>
          <cell r="S47">
            <v>-1658405.65</v>
          </cell>
          <cell r="U47">
            <v>56</v>
          </cell>
          <cell r="V47">
            <v>12769.75</v>
          </cell>
          <cell r="X47">
            <v>42</v>
          </cell>
          <cell r="Y47">
            <v>-78231</v>
          </cell>
          <cell r="AA47">
            <v>86</v>
          </cell>
          <cell r="AB47">
            <v>-5725</v>
          </cell>
          <cell r="BE47">
            <v>43</v>
          </cell>
          <cell r="BF47">
            <v>8572.7909542999987</v>
          </cell>
          <cell r="CF47">
            <v>40</v>
          </cell>
          <cell r="CG47" t="str">
            <v>Y</v>
          </cell>
        </row>
        <row r="48">
          <cell r="C48">
            <v>44</v>
          </cell>
          <cell r="D48">
            <v>4326803.03</v>
          </cell>
          <cell r="F48">
            <v>87</v>
          </cell>
          <cell r="G48">
            <v>120592.92</v>
          </cell>
          <cell r="I48">
            <v>44</v>
          </cell>
          <cell r="J48">
            <v>-1447080.49</v>
          </cell>
          <cell r="L48">
            <v>133</v>
          </cell>
          <cell r="M48">
            <v>-1300309.8600000001</v>
          </cell>
          <cell r="R48">
            <v>55</v>
          </cell>
          <cell r="S48">
            <v>-13016904.640000001</v>
          </cell>
          <cell r="U48">
            <v>57</v>
          </cell>
          <cell r="V48">
            <v>253545.27</v>
          </cell>
          <cell r="X48">
            <v>43</v>
          </cell>
          <cell r="Y48">
            <v>-179342</v>
          </cell>
          <cell r="AA48">
            <v>87</v>
          </cell>
          <cell r="AB48">
            <v>-350</v>
          </cell>
          <cell r="BE48">
            <v>44</v>
          </cell>
          <cell r="BF48">
            <v>7985.5789596999994</v>
          </cell>
          <cell r="CF48">
            <v>41</v>
          </cell>
          <cell r="CG48" t="str">
            <v>Y</v>
          </cell>
        </row>
        <row r="49">
          <cell r="C49">
            <v>47</v>
          </cell>
          <cell r="D49">
            <v>23902484.170000002</v>
          </cell>
          <cell r="F49">
            <v>88</v>
          </cell>
          <cell r="G49">
            <v>255.25</v>
          </cell>
          <cell r="I49">
            <v>47</v>
          </cell>
          <cell r="J49">
            <v>-1720999.26</v>
          </cell>
          <cell r="L49">
            <v>140</v>
          </cell>
          <cell r="M49">
            <v>524032.2</v>
          </cell>
          <cell r="R49">
            <v>56</v>
          </cell>
          <cell r="S49">
            <v>-860113.12</v>
          </cell>
          <cell r="U49">
            <v>58</v>
          </cell>
          <cell r="V49">
            <v>6050.5</v>
          </cell>
          <cell r="X49">
            <v>44</v>
          </cell>
          <cell r="Y49">
            <v>-314366</v>
          </cell>
          <cell r="AA49">
            <v>89</v>
          </cell>
          <cell r="AB49">
            <v>-270975.21000000002</v>
          </cell>
          <cell r="BE49">
            <v>47</v>
          </cell>
          <cell r="BF49">
            <v>21997.196783200012</v>
          </cell>
          <cell r="CF49">
            <v>42</v>
          </cell>
          <cell r="CG49" t="str">
            <v>N</v>
          </cell>
        </row>
        <row r="50">
          <cell r="C50">
            <v>50</v>
          </cell>
          <cell r="D50">
            <v>1285259.99</v>
          </cell>
          <cell r="F50">
            <v>89</v>
          </cell>
          <cell r="G50">
            <v>3112341.05</v>
          </cell>
          <cell r="I50">
            <v>50</v>
          </cell>
          <cell r="J50">
            <v>-377677.53</v>
          </cell>
          <cell r="L50">
            <v>150</v>
          </cell>
          <cell r="M50">
            <v>162244.29999999999</v>
          </cell>
          <cell r="R50">
            <v>57</v>
          </cell>
          <cell r="S50">
            <v>-369385.7</v>
          </cell>
          <cell r="U50">
            <v>60</v>
          </cell>
          <cell r="V50">
            <v>173411.66</v>
          </cell>
          <cell r="X50">
            <v>47</v>
          </cell>
          <cell r="Y50">
            <v>-461936</v>
          </cell>
          <cell r="AA50">
            <v>90</v>
          </cell>
          <cell r="AB50">
            <v>-84690</v>
          </cell>
          <cell r="BE50">
            <v>50</v>
          </cell>
          <cell r="BF50">
            <v>5997.1502156999986</v>
          </cell>
          <cell r="CF50">
            <v>43</v>
          </cell>
          <cell r="CG50" t="str">
            <v>N</v>
          </cell>
        </row>
        <row r="51">
          <cell r="C51">
            <v>51</v>
          </cell>
          <cell r="D51">
            <v>995497.86</v>
          </cell>
          <cell r="F51">
            <v>90</v>
          </cell>
          <cell r="G51">
            <v>122476.85</v>
          </cell>
          <cell r="I51">
            <v>51</v>
          </cell>
          <cell r="J51">
            <v>-401003.12</v>
          </cell>
          <cell r="L51">
            <v>151</v>
          </cell>
          <cell r="M51">
            <v>1209503.26</v>
          </cell>
          <cell r="R51">
            <v>58</v>
          </cell>
          <cell r="S51">
            <v>-103730.28</v>
          </cell>
          <cell r="U51">
            <v>61</v>
          </cell>
          <cell r="V51">
            <v>74441.67</v>
          </cell>
          <cell r="X51">
            <v>50</v>
          </cell>
          <cell r="Y51">
            <v>-68215</v>
          </cell>
          <cell r="AA51">
            <v>91</v>
          </cell>
          <cell r="AB51">
            <v>-16325</v>
          </cell>
          <cell r="BE51">
            <v>51</v>
          </cell>
          <cell r="BF51">
            <v>3767.6126438999981</v>
          </cell>
          <cell r="CF51">
            <v>44</v>
          </cell>
          <cell r="CG51" t="str">
            <v>Y</v>
          </cell>
        </row>
        <row r="52">
          <cell r="C52">
            <v>52</v>
          </cell>
          <cell r="D52">
            <v>4672606</v>
          </cell>
          <cell r="F52">
            <v>91</v>
          </cell>
          <cell r="G52">
            <v>386.5</v>
          </cell>
          <cell r="I52">
            <v>52</v>
          </cell>
          <cell r="J52">
            <v>-1576284.55</v>
          </cell>
          <cell r="L52">
            <v>160</v>
          </cell>
          <cell r="M52">
            <v>-172043.12</v>
          </cell>
          <cell r="R52">
            <v>60</v>
          </cell>
          <cell r="S52">
            <v>-4703721.47</v>
          </cell>
          <cell r="U52">
            <v>62</v>
          </cell>
          <cell r="V52">
            <v>150</v>
          </cell>
          <cell r="X52">
            <v>51</v>
          </cell>
          <cell r="Y52">
            <v>-98179</v>
          </cell>
          <cell r="AA52">
            <v>92</v>
          </cell>
          <cell r="AB52">
            <v>-45</v>
          </cell>
          <cell r="BE52">
            <v>52</v>
          </cell>
          <cell r="BF52">
            <v>7379.2947365000009</v>
          </cell>
          <cell r="CF52">
            <v>47</v>
          </cell>
          <cell r="CG52" t="str">
            <v>Y</v>
          </cell>
        </row>
        <row r="53">
          <cell r="C53">
            <v>53</v>
          </cell>
          <cell r="D53">
            <v>8530989.9800000004</v>
          </cell>
          <cell r="F53">
            <v>93</v>
          </cell>
          <cell r="G53">
            <v>0</v>
          </cell>
          <cell r="I53">
            <v>53</v>
          </cell>
          <cell r="J53">
            <v>-2285484.8199999998</v>
          </cell>
          <cell r="L53">
            <v>165</v>
          </cell>
          <cell r="M53">
            <v>1017337.28</v>
          </cell>
          <cell r="R53">
            <v>61</v>
          </cell>
          <cell r="S53">
            <v>-638289.77</v>
          </cell>
          <cell r="U53">
            <v>64</v>
          </cell>
          <cell r="V53">
            <v>117707.89</v>
          </cell>
          <cell r="X53">
            <v>52</v>
          </cell>
          <cell r="Y53">
            <v>-113062</v>
          </cell>
          <cell r="AA53">
            <v>101</v>
          </cell>
          <cell r="AB53">
            <v>-125339.11</v>
          </cell>
          <cell r="BE53">
            <v>53</v>
          </cell>
          <cell r="BF53">
            <v>16655.742690500003</v>
          </cell>
          <cell r="CF53">
            <v>50</v>
          </cell>
          <cell r="CG53" t="str">
            <v>Y</v>
          </cell>
        </row>
        <row r="54">
          <cell r="C54">
            <v>55</v>
          </cell>
          <cell r="D54">
            <v>21289444.280000001</v>
          </cell>
          <cell r="F54">
            <v>101</v>
          </cell>
          <cell r="G54">
            <v>388441.11</v>
          </cell>
          <cell r="I54">
            <v>55</v>
          </cell>
          <cell r="J54">
            <v>-2861271.17</v>
          </cell>
          <cell r="R54">
            <v>62</v>
          </cell>
          <cell r="S54">
            <v>-96434.69</v>
          </cell>
          <cell r="U54">
            <v>65</v>
          </cell>
          <cell r="V54">
            <v>0</v>
          </cell>
          <cell r="X54">
            <v>53</v>
          </cell>
          <cell r="Y54">
            <v>-293613</v>
          </cell>
          <cell r="AA54">
            <v>103</v>
          </cell>
          <cell r="AB54">
            <v>-16500</v>
          </cell>
          <cell r="BE54">
            <v>55</v>
          </cell>
          <cell r="BF54">
            <v>41382.913161699995</v>
          </cell>
          <cell r="CF54">
            <v>51</v>
          </cell>
          <cell r="CG54" t="str">
            <v>N</v>
          </cell>
        </row>
        <row r="55">
          <cell r="C55">
            <v>56</v>
          </cell>
          <cell r="D55">
            <v>2115622.66</v>
          </cell>
          <cell r="F55">
            <v>103</v>
          </cell>
          <cell r="G55">
            <v>59409.5</v>
          </cell>
          <cell r="I55">
            <v>56</v>
          </cell>
          <cell r="J55">
            <v>-589573.04</v>
          </cell>
          <cell r="R55">
            <v>64</v>
          </cell>
          <cell r="S55">
            <v>-145201.68</v>
          </cell>
          <cell r="U55">
            <v>66</v>
          </cell>
          <cell r="V55">
            <v>29246.61</v>
          </cell>
          <cell r="X55">
            <v>55</v>
          </cell>
          <cell r="Y55">
            <v>185917</v>
          </cell>
          <cell r="AA55">
            <v>104</v>
          </cell>
          <cell r="AB55">
            <v>-11424</v>
          </cell>
          <cell r="BE55">
            <v>56</v>
          </cell>
          <cell r="BF55">
            <v>2453.5620121999991</v>
          </cell>
          <cell r="CF55">
            <v>52</v>
          </cell>
          <cell r="CG55" t="str">
            <v>Y</v>
          </cell>
        </row>
        <row r="56">
          <cell r="C56">
            <v>57</v>
          </cell>
          <cell r="D56">
            <v>2169497.9700000002</v>
          </cell>
          <cell r="F56">
            <v>104</v>
          </cell>
          <cell r="G56">
            <v>0</v>
          </cell>
          <cell r="I56">
            <v>57</v>
          </cell>
          <cell r="J56">
            <v>-747885.22</v>
          </cell>
          <cell r="R56">
            <v>65</v>
          </cell>
          <cell r="S56">
            <v>-78140.649999999994</v>
          </cell>
          <cell r="U56">
            <v>67</v>
          </cell>
          <cell r="V56">
            <v>176495.72</v>
          </cell>
          <cell r="X56">
            <v>56</v>
          </cell>
          <cell r="Y56">
            <v>-48066</v>
          </cell>
          <cell r="AA56">
            <v>105</v>
          </cell>
          <cell r="AB56">
            <v>-41255</v>
          </cell>
          <cell r="BE56">
            <v>57</v>
          </cell>
          <cell r="BF56">
            <v>6736.9271866999961</v>
          </cell>
          <cell r="CF56">
            <v>53</v>
          </cell>
          <cell r="CG56" t="str">
            <v>Y</v>
          </cell>
        </row>
        <row r="57">
          <cell r="C57">
            <v>58</v>
          </cell>
          <cell r="D57">
            <v>1393943.34</v>
          </cell>
          <cell r="F57">
            <v>105</v>
          </cell>
          <cell r="G57">
            <v>0</v>
          </cell>
          <cell r="I57">
            <v>58</v>
          </cell>
          <cell r="J57">
            <v>-136550.89000000001</v>
          </cell>
          <cell r="R57">
            <v>66</v>
          </cell>
          <cell r="S57">
            <v>-1816888.82</v>
          </cell>
          <cell r="U57">
            <v>68</v>
          </cell>
          <cell r="V57">
            <v>56508.37</v>
          </cell>
          <cell r="X57">
            <v>57</v>
          </cell>
          <cell r="Y57">
            <v>-250693</v>
          </cell>
          <cell r="AA57">
            <v>107</v>
          </cell>
          <cell r="AB57">
            <v>-10706</v>
          </cell>
          <cell r="BE57">
            <v>60</v>
          </cell>
          <cell r="BF57">
            <v>42501.437761800007</v>
          </cell>
          <cell r="CF57">
            <v>55</v>
          </cell>
          <cell r="CG57" t="str">
            <v>Y</v>
          </cell>
        </row>
        <row r="58">
          <cell r="C58">
            <v>60</v>
          </cell>
          <cell r="D58">
            <v>16476701.039999999</v>
          </cell>
          <cell r="F58">
            <v>106</v>
          </cell>
          <cell r="G58">
            <v>109930.87</v>
          </cell>
          <cell r="I58">
            <v>60</v>
          </cell>
          <cell r="J58">
            <v>-3634428.02</v>
          </cell>
          <cell r="R58">
            <v>67</v>
          </cell>
          <cell r="S58">
            <v>-9859876.0299999993</v>
          </cell>
          <cell r="U58">
            <v>69</v>
          </cell>
          <cell r="V58">
            <v>40434.93</v>
          </cell>
          <cell r="X58">
            <v>58</v>
          </cell>
          <cell r="Y58">
            <v>-85254</v>
          </cell>
          <cell r="AA58">
            <v>109</v>
          </cell>
          <cell r="AB58">
            <v>-8534</v>
          </cell>
          <cell r="BE58">
            <v>61</v>
          </cell>
          <cell r="BF58">
            <v>5610.7077346999995</v>
          </cell>
          <cell r="CF58">
            <v>56</v>
          </cell>
          <cell r="CG58" t="str">
            <v>Y</v>
          </cell>
        </row>
        <row r="59">
          <cell r="C59">
            <v>61</v>
          </cell>
          <cell r="D59">
            <v>3298819.64</v>
          </cell>
          <cell r="F59">
            <v>107</v>
          </cell>
          <cell r="G59">
            <v>0</v>
          </cell>
          <cell r="I59">
            <v>61</v>
          </cell>
          <cell r="J59">
            <v>-1911967.45</v>
          </cell>
          <cell r="R59">
            <v>68</v>
          </cell>
          <cell r="S59">
            <v>-689127.77</v>
          </cell>
          <cell r="U59">
            <v>70</v>
          </cell>
          <cell r="V59">
            <v>353530.4</v>
          </cell>
          <cell r="X59">
            <v>60</v>
          </cell>
          <cell r="Y59">
            <v>-804889</v>
          </cell>
          <cell r="AA59">
            <v>120</v>
          </cell>
          <cell r="AB59">
            <v>-4742.5</v>
          </cell>
          <cell r="BE59">
            <v>62</v>
          </cell>
          <cell r="BF59">
            <v>1807.3653587999995</v>
          </cell>
          <cell r="CF59">
            <v>57</v>
          </cell>
          <cell r="CG59" t="str">
            <v>Y</v>
          </cell>
        </row>
        <row r="60">
          <cell r="C60">
            <v>62</v>
          </cell>
          <cell r="D60">
            <v>907808.23</v>
          </cell>
          <cell r="F60">
            <v>108</v>
          </cell>
          <cell r="G60">
            <v>75.25</v>
          </cell>
          <cell r="I60">
            <v>62</v>
          </cell>
          <cell r="J60">
            <v>-440381.76</v>
          </cell>
          <cell r="R60">
            <v>69</v>
          </cell>
          <cell r="S60">
            <v>-3846987.72</v>
          </cell>
          <cell r="U60">
            <v>71</v>
          </cell>
          <cell r="V60">
            <v>236274.88</v>
          </cell>
          <cell r="X60">
            <v>61</v>
          </cell>
          <cell r="Y60">
            <v>-87493</v>
          </cell>
          <cell r="AA60">
            <v>121</v>
          </cell>
          <cell r="AB60">
            <v>-1425</v>
          </cell>
          <cell r="BE60">
            <v>64</v>
          </cell>
          <cell r="BF60">
            <v>6913.0273951000017</v>
          </cell>
          <cell r="CF60">
            <v>58</v>
          </cell>
          <cell r="CG60" t="str">
            <v>Y</v>
          </cell>
        </row>
        <row r="61">
          <cell r="C61">
            <v>64</v>
          </cell>
          <cell r="D61">
            <v>4333654.71</v>
          </cell>
          <cell r="F61">
            <v>109</v>
          </cell>
          <cell r="G61">
            <v>304709.61</v>
          </cell>
          <cell r="I61">
            <v>64</v>
          </cell>
          <cell r="J61">
            <v>-2025911.26</v>
          </cell>
          <cell r="R61">
            <v>70</v>
          </cell>
          <cell r="S61">
            <v>-15157623.33</v>
          </cell>
          <cell r="U61">
            <v>72</v>
          </cell>
          <cell r="V61">
            <v>31885.51</v>
          </cell>
          <cell r="X61">
            <v>62</v>
          </cell>
          <cell r="Y61">
            <v>-20502</v>
          </cell>
          <cell r="AA61">
            <v>122</v>
          </cell>
          <cell r="AB61">
            <v>-24100</v>
          </cell>
          <cell r="BE61">
            <v>65</v>
          </cell>
          <cell r="BF61">
            <v>13446.453393099997</v>
          </cell>
          <cell r="CF61">
            <v>60</v>
          </cell>
          <cell r="CG61" t="str">
            <v>Y</v>
          </cell>
        </row>
        <row r="62">
          <cell r="C62">
            <v>65</v>
          </cell>
          <cell r="D62">
            <v>1544826.35</v>
          </cell>
          <cell r="F62">
            <v>120</v>
          </cell>
          <cell r="G62">
            <v>1036269.01</v>
          </cell>
          <cell r="I62">
            <v>65</v>
          </cell>
          <cell r="J62">
            <v>-245734.2</v>
          </cell>
          <cell r="R62">
            <v>71</v>
          </cell>
          <cell r="S62">
            <v>-36562.44</v>
          </cell>
          <cell r="U62">
            <v>73</v>
          </cell>
          <cell r="V62">
            <v>65779.62</v>
          </cell>
          <cell r="X62">
            <v>64</v>
          </cell>
          <cell r="Y62">
            <v>-228794</v>
          </cell>
          <cell r="AA62">
            <v>123</v>
          </cell>
          <cell r="AB62">
            <v>-550</v>
          </cell>
          <cell r="BE62">
            <v>66</v>
          </cell>
          <cell r="BF62">
            <v>14386.646283100003</v>
          </cell>
          <cell r="CF62">
            <v>61</v>
          </cell>
          <cell r="CG62" t="str">
            <v>N</v>
          </cell>
        </row>
        <row r="63">
          <cell r="C63">
            <v>66</v>
          </cell>
          <cell r="D63">
            <v>6542895.0700000003</v>
          </cell>
          <cell r="F63">
            <v>122</v>
          </cell>
          <cell r="G63">
            <v>210.25</v>
          </cell>
          <cell r="I63">
            <v>66</v>
          </cell>
          <cell r="J63">
            <v>-2020524.76</v>
          </cell>
          <cell r="R63">
            <v>72</v>
          </cell>
          <cell r="S63">
            <v>-769694.03</v>
          </cell>
          <cell r="U63">
            <v>74</v>
          </cell>
          <cell r="V63">
            <v>1648</v>
          </cell>
          <cell r="X63">
            <v>65</v>
          </cell>
          <cell r="Y63">
            <v>-186146</v>
          </cell>
          <cell r="AA63">
            <v>133</v>
          </cell>
          <cell r="AB63">
            <v>-3950</v>
          </cell>
          <cell r="BE63">
            <v>67</v>
          </cell>
          <cell r="BF63">
            <v>53238.977536699997</v>
          </cell>
          <cell r="CF63">
            <v>62</v>
          </cell>
          <cell r="CG63" t="str">
            <v>Y</v>
          </cell>
        </row>
        <row r="64">
          <cell r="C64">
            <v>67</v>
          </cell>
          <cell r="D64">
            <v>22426270.309999999</v>
          </cell>
          <cell r="F64">
            <v>123</v>
          </cell>
          <cell r="G64">
            <v>22072</v>
          </cell>
          <cell r="I64">
            <v>67</v>
          </cell>
          <cell r="J64">
            <v>-6106309.0300000003</v>
          </cell>
          <cell r="R64">
            <v>73</v>
          </cell>
          <cell r="S64">
            <v>-1268311.53</v>
          </cell>
          <cell r="U64">
            <v>75</v>
          </cell>
          <cell r="V64">
            <v>33226.559999999998</v>
          </cell>
          <cell r="X64">
            <v>66</v>
          </cell>
          <cell r="Y64">
            <v>-342456</v>
          </cell>
          <cell r="AA64">
            <v>135</v>
          </cell>
          <cell r="AB64">
            <v>-298078.84000000003</v>
          </cell>
          <cell r="BE64">
            <v>68</v>
          </cell>
          <cell r="BF64">
            <v>13272.657975799995</v>
          </cell>
          <cell r="CF64">
            <v>64</v>
          </cell>
          <cell r="CG64" t="str">
            <v>Y</v>
          </cell>
        </row>
        <row r="65">
          <cell r="C65">
            <v>68</v>
          </cell>
          <cell r="D65">
            <v>3623818.45</v>
          </cell>
          <cell r="F65">
            <v>133</v>
          </cell>
          <cell r="G65">
            <v>21245.75</v>
          </cell>
          <cell r="I65">
            <v>68</v>
          </cell>
          <cell r="J65">
            <v>-1616352.38</v>
          </cell>
          <cell r="R65">
            <v>74</v>
          </cell>
          <cell r="S65">
            <v>-100281.8</v>
          </cell>
          <cell r="U65">
            <v>79</v>
          </cell>
          <cell r="V65">
            <v>0</v>
          </cell>
          <cell r="X65">
            <v>67</v>
          </cell>
          <cell r="Y65">
            <v>766</v>
          </cell>
          <cell r="AA65">
            <v>140</v>
          </cell>
          <cell r="AB65">
            <v>-30779.85</v>
          </cell>
          <cell r="BE65">
            <v>69</v>
          </cell>
          <cell r="BF65">
            <v>15384.653113999997</v>
          </cell>
          <cell r="CF65">
            <v>65</v>
          </cell>
          <cell r="CG65" t="str">
            <v>Y</v>
          </cell>
        </row>
        <row r="66">
          <cell r="C66">
            <v>69</v>
          </cell>
          <cell r="D66">
            <v>10712588.039999999</v>
          </cell>
          <cell r="F66">
            <v>135</v>
          </cell>
          <cell r="G66">
            <v>154335.32</v>
          </cell>
          <cell r="I66">
            <v>69</v>
          </cell>
          <cell r="J66">
            <v>-4686497.8499999996</v>
          </cell>
          <cell r="R66">
            <v>75</v>
          </cell>
          <cell r="S66">
            <v>-2596111.9700000002</v>
          </cell>
          <cell r="U66">
            <v>80</v>
          </cell>
          <cell r="V66">
            <v>922879.56</v>
          </cell>
          <cell r="X66">
            <v>68</v>
          </cell>
          <cell r="Y66">
            <v>-271575</v>
          </cell>
          <cell r="AA66">
            <v>151</v>
          </cell>
          <cell r="AB66">
            <v>-21074.25</v>
          </cell>
          <cell r="BE66">
            <v>70</v>
          </cell>
          <cell r="BF66">
            <v>101945.3959799</v>
          </cell>
          <cell r="CF66">
            <v>66</v>
          </cell>
          <cell r="CG66" t="str">
            <v>Y</v>
          </cell>
        </row>
        <row r="67">
          <cell r="C67">
            <v>70</v>
          </cell>
          <cell r="D67">
            <v>39970342.579999998</v>
          </cell>
          <cell r="F67">
            <v>140</v>
          </cell>
          <cell r="G67">
            <v>4721115.71</v>
          </cell>
          <cell r="I67">
            <v>70</v>
          </cell>
          <cell r="J67">
            <v>-5323401.34</v>
          </cell>
          <cell r="R67">
            <v>77</v>
          </cell>
          <cell r="S67">
            <v>0</v>
          </cell>
          <cell r="U67">
            <v>81</v>
          </cell>
          <cell r="V67">
            <v>11436</v>
          </cell>
          <cell r="X67">
            <v>69</v>
          </cell>
          <cell r="Y67">
            <v>229531</v>
          </cell>
          <cell r="AA67">
            <v>160</v>
          </cell>
          <cell r="AB67">
            <v>-118949.1</v>
          </cell>
          <cell r="BE67">
            <v>71</v>
          </cell>
          <cell r="BF67">
            <v>49876.842957700035</v>
          </cell>
          <cell r="CF67">
            <v>67</v>
          </cell>
          <cell r="CG67" t="str">
            <v>Y</v>
          </cell>
        </row>
        <row r="68">
          <cell r="C68">
            <v>71</v>
          </cell>
          <cell r="D68">
            <v>9609705.4900000002</v>
          </cell>
          <cell r="F68">
            <v>151</v>
          </cell>
          <cell r="G68">
            <v>0</v>
          </cell>
          <cell r="I68">
            <v>71</v>
          </cell>
          <cell r="J68">
            <v>-1583103.82</v>
          </cell>
          <cell r="R68">
            <v>79</v>
          </cell>
          <cell r="S68">
            <v>-6777533.75</v>
          </cell>
          <cell r="U68">
            <v>83</v>
          </cell>
          <cell r="V68">
            <v>72005.990000000005</v>
          </cell>
          <cell r="X68">
            <v>70</v>
          </cell>
          <cell r="Y68">
            <v>-1798289</v>
          </cell>
          <cell r="AA68">
            <v>165</v>
          </cell>
          <cell r="AB68">
            <v>-21500</v>
          </cell>
          <cell r="BE68">
            <v>72</v>
          </cell>
          <cell r="BF68">
            <v>11342.433411999995</v>
          </cell>
          <cell r="CF68">
            <v>68</v>
          </cell>
          <cell r="CG68" t="str">
            <v>Y</v>
          </cell>
        </row>
        <row r="69">
          <cell r="C69">
            <v>72</v>
          </cell>
          <cell r="D69">
            <v>4106210.3</v>
          </cell>
          <cell r="F69">
            <v>160</v>
          </cell>
          <cell r="G69">
            <v>217345.06</v>
          </cell>
          <cell r="I69">
            <v>72</v>
          </cell>
          <cell r="J69">
            <v>-1280756.05</v>
          </cell>
          <cell r="R69">
            <v>80</v>
          </cell>
          <cell r="S69">
            <v>-33046498.280000001</v>
          </cell>
          <cell r="U69">
            <v>85</v>
          </cell>
          <cell r="V69">
            <v>0</v>
          </cell>
          <cell r="X69">
            <v>71</v>
          </cell>
          <cell r="Y69">
            <v>-530116</v>
          </cell>
          <cell r="BE69">
            <v>73</v>
          </cell>
          <cell r="BF69">
            <v>14301.041122599996</v>
          </cell>
          <cell r="CF69">
            <v>69</v>
          </cell>
          <cell r="CG69" t="str">
            <v>Y</v>
          </cell>
        </row>
        <row r="70">
          <cell r="C70">
            <v>73</v>
          </cell>
          <cell r="D70">
            <v>6191525.9500000002</v>
          </cell>
          <cell r="F70">
            <v>165</v>
          </cell>
          <cell r="G70">
            <v>0</v>
          </cell>
          <cell r="I70">
            <v>73</v>
          </cell>
          <cell r="J70">
            <v>-2935368.34</v>
          </cell>
          <cell r="R70">
            <v>81</v>
          </cell>
          <cell r="S70">
            <v>-47497.59</v>
          </cell>
          <cell r="U70">
            <v>86</v>
          </cell>
          <cell r="V70">
            <v>3428.44</v>
          </cell>
          <cell r="X70">
            <v>72</v>
          </cell>
          <cell r="Y70">
            <v>-30698</v>
          </cell>
          <cell r="BE70">
            <v>74</v>
          </cell>
          <cell r="BF70">
            <v>1138.7309018999995</v>
          </cell>
          <cell r="CF70">
            <v>70</v>
          </cell>
          <cell r="CG70" t="str">
            <v>Y</v>
          </cell>
        </row>
        <row r="71">
          <cell r="C71">
            <v>74</v>
          </cell>
          <cell r="D71">
            <v>307832.58</v>
          </cell>
          <cell r="I71">
            <v>74</v>
          </cell>
          <cell r="J71">
            <v>-27787.43</v>
          </cell>
          <cell r="R71">
            <v>83</v>
          </cell>
          <cell r="S71">
            <v>-10265035.779999999</v>
          </cell>
          <cell r="U71">
            <v>87</v>
          </cell>
          <cell r="V71">
            <v>60249.8</v>
          </cell>
          <cell r="X71">
            <v>73</v>
          </cell>
          <cell r="Y71">
            <v>-154709</v>
          </cell>
          <cell r="BE71">
            <v>75</v>
          </cell>
          <cell r="BF71">
            <v>12115.671968600003</v>
          </cell>
          <cell r="CF71">
            <v>71</v>
          </cell>
          <cell r="CG71" t="str">
            <v>N</v>
          </cell>
        </row>
        <row r="72">
          <cell r="C72">
            <v>75</v>
          </cell>
          <cell r="D72">
            <v>5431410.4900000002</v>
          </cell>
          <cell r="I72">
            <v>75</v>
          </cell>
          <cell r="J72">
            <v>-599780.57999999996</v>
          </cell>
          <cell r="R72">
            <v>85</v>
          </cell>
          <cell r="S72">
            <v>-50894.94</v>
          </cell>
          <cell r="U72">
            <v>88</v>
          </cell>
          <cell r="V72">
            <v>72969.119999999995</v>
          </cell>
          <cell r="X72">
            <v>74</v>
          </cell>
          <cell r="Y72">
            <v>-42757</v>
          </cell>
          <cell r="BE72">
            <v>77</v>
          </cell>
          <cell r="BF72">
            <v>0</v>
          </cell>
          <cell r="CF72">
            <v>72</v>
          </cell>
          <cell r="CG72" t="str">
            <v>Y</v>
          </cell>
        </row>
        <row r="73">
          <cell r="C73">
            <v>77</v>
          </cell>
          <cell r="D73">
            <v>0</v>
          </cell>
          <cell r="I73">
            <v>77</v>
          </cell>
          <cell r="J73">
            <v>0</v>
          </cell>
          <cell r="R73">
            <v>86</v>
          </cell>
          <cell r="S73">
            <v>-3854909.92</v>
          </cell>
          <cell r="U73">
            <v>89</v>
          </cell>
          <cell r="V73">
            <v>2781</v>
          </cell>
          <cell r="X73">
            <v>75</v>
          </cell>
          <cell r="Y73">
            <v>-384570</v>
          </cell>
          <cell r="BE73">
            <v>79</v>
          </cell>
          <cell r="BF73">
            <v>17336.925242000001</v>
          </cell>
          <cell r="CF73">
            <v>73</v>
          </cell>
          <cell r="CG73" t="str">
            <v>N</v>
          </cell>
        </row>
        <row r="74">
          <cell r="C74">
            <v>79</v>
          </cell>
          <cell r="D74">
            <v>12004929.439999999</v>
          </cell>
          <cell r="I74">
            <v>79</v>
          </cell>
          <cell r="J74">
            <v>-2964792.57</v>
          </cell>
          <cell r="R74">
            <v>87</v>
          </cell>
          <cell r="S74">
            <v>-519851.69</v>
          </cell>
          <cell r="U74">
            <v>90</v>
          </cell>
          <cell r="V74">
            <v>393334.43</v>
          </cell>
          <cell r="X74">
            <v>77</v>
          </cell>
          <cell r="Y74">
            <v>0</v>
          </cell>
          <cell r="BE74">
            <v>80</v>
          </cell>
          <cell r="BF74">
            <v>216066.30235519994</v>
          </cell>
          <cell r="CF74">
            <v>74</v>
          </cell>
          <cell r="CG74" t="str">
            <v>Y</v>
          </cell>
        </row>
        <row r="75">
          <cell r="C75">
            <v>80</v>
          </cell>
          <cell r="D75">
            <v>87305363.549999997</v>
          </cell>
          <cell r="I75">
            <v>80</v>
          </cell>
          <cell r="J75">
            <v>-15777978.869999999</v>
          </cell>
          <cell r="R75">
            <v>88</v>
          </cell>
          <cell r="S75">
            <v>-1521082.66</v>
          </cell>
          <cell r="U75">
            <v>91</v>
          </cell>
          <cell r="V75">
            <v>70160.179999999993</v>
          </cell>
          <cell r="X75">
            <v>79</v>
          </cell>
          <cell r="Y75">
            <v>-511171</v>
          </cell>
          <cell r="BE75">
            <v>81</v>
          </cell>
          <cell r="BF75">
            <v>1967.8688475999993</v>
          </cell>
          <cell r="CF75">
            <v>75</v>
          </cell>
          <cell r="CG75" t="str">
            <v>Y</v>
          </cell>
        </row>
        <row r="76">
          <cell r="C76">
            <v>81</v>
          </cell>
          <cell r="D76">
            <v>1537084.66</v>
          </cell>
          <cell r="I76">
            <v>81</v>
          </cell>
          <cell r="J76">
            <v>-252784.59</v>
          </cell>
          <cell r="R76">
            <v>89</v>
          </cell>
          <cell r="S76">
            <v>-17267824.66</v>
          </cell>
          <cell r="U76">
            <v>92</v>
          </cell>
          <cell r="V76">
            <v>2333</v>
          </cell>
          <cell r="X76">
            <v>80</v>
          </cell>
          <cell r="Y76">
            <v>-4922354</v>
          </cell>
          <cell r="BE76">
            <v>83</v>
          </cell>
          <cell r="BF76">
            <v>61038.529934400009</v>
          </cell>
          <cell r="CF76">
            <v>77</v>
          </cell>
          <cell r="CG76" t="str">
            <v>Y</v>
          </cell>
        </row>
        <row r="77">
          <cell r="C77">
            <v>83</v>
          </cell>
          <cell r="D77">
            <v>20649057.960000001</v>
          </cell>
          <cell r="I77">
            <v>83</v>
          </cell>
          <cell r="J77">
            <v>-4284777.1500000004</v>
          </cell>
          <cell r="R77">
            <v>90</v>
          </cell>
          <cell r="S77">
            <v>-988573.75</v>
          </cell>
          <cell r="U77">
            <v>101</v>
          </cell>
          <cell r="V77">
            <v>31909.05</v>
          </cell>
          <cell r="X77">
            <v>81</v>
          </cell>
          <cell r="Y77">
            <v>-92428</v>
          </cell>
          <cell r="BE77">
            <v>85</v>
          </cell>
          <cell r="BF77">
            <v>1244.4690747999996</v>
          </cell>
          <cell r="CF77">
            <v>79</v>
          </cell>
          <cell r="CG77" t="str">
            <v>N</v>
          </cell>
        </row>
        <row r="78">
          <cell r="C78">
            <v>85</v>
          </cell>
          <cell r="D78">
            <v>277282.78000000003</v>
          </cell>
          <cell r="I78">
            <v>85</v>
          </cell>
          <cell r="J78">
            <v>-42959.86</v>
          </cell>
          <cell r="R78">
            <v>91</v>
          </cell>
          <cell r="S78">
            <v>-473233.51</v>
          </cell>
          <cell r="U78">
            <v>103</v>
          </cell>
          <cell r="V78">
            <v>38183.72</v>
          </cell>
          <cell r="X78">
            <v>83</v>
          </cell>
          <cell r="Y78">
            <v>-1333565</v>
          </cell>
          <cell r="BE78">
            <v>86</v>
          </cell>
          <cell r="BF78">
            <v>13367.725961199996</v>
          </cell>
          <cell r="CF78">
            <v>80</v>
          </cell>
          <cell r="CG78" t="str">
            <v>Y</v>
          </cell>
        </row>
        <row r="79">
          <cell r="C79">
            <v>86</v>
          </cell>
          <cell r="D79">
            <v>6309084.3399999999</v>
          </cell>
          <cell r="I79">
            <v>86</v>
          </cell>
          <cell r="J79">
            <v>-1043550.19</v>
          </cell>
          <cell r="R79">
            <v>92</v>
          </cell>
          <cell r="S79">
            <v>-837770.99</v>
          </cell>
          <cell r="U79">
            <v>104</v>
          </cell>
          <cell r="V79">
            <v>68131.899999999994</v>
          </cell>
          <cell r="X79">
            <v>85</v>
          </cell>
          <cell r="Y79">
            <v>-34693</v>
          </cell>
          <cell r="BE79">
            <v>87</v>
          </cell>
          <cell r="BF79">
            <v>15203.626373500001</v>
          </cell>
          <cell r="CF79">
            <v>81</v>
          </cell>
          <cell r="CG79" t="str">
            <v>Y</v>
          </cell>
        </row>
        <row r="80">
          <cell r="C80">
            <v>87</v>
          </cell>
          <cell r="D80">
            <v>9945525.0199999996</v>
          </cell>
          <cell r="I80">
            <v>87</v>
          </cell>
          <cell r="J80">
            <v>-2825445.2</v>
          </cell>
          <cell r="R80">
            <v>101</v>
          </cell>
          <cell r="S80">
            <v>-7352578.4100000001</v>
          </cell>
          <cell r="U80">
            <v>105</v>
          </cell>
          <cell r="V80">
            <v>31199.89</v>
          </cell>
          <cell r="X80">
            <v>86</v>
          </cell>
          <cell r="Y80">
            <v>-220972</v>
          </cell>
          <cell r="BE80">
            <v>88</v>
          </cell>
          <cell r="BF80">
            <v>15778.216984100003</v>
          </cell>
          <cell r="CF80">
            <v>83</v>
          </cell>
          <cell r="CG80" t="str">
            <v>Y</v>
          </cell>
        </row>
        <row r="81">
          <cell r="C81">
            <v>88</v>
          </cell>
          <cell r="D81">
            <v>6575926.7000000002</v>
          </cell>
          <cell r="I81">
            <v>88</v>
          </cell>
          <cell r="J81">
            <v>-1828359.89</v>
          </cell>
          <cell r="R81">
            <v>103</v>
          </cell>
          <cell r="S81">
            <v>-1495918.53</v>
          </cell>
          <cell r="U81">
            <v>106</v>
          </cell>
          <cell r="V81">
            <v>77097.37</v>
          </cell>
          <cell r="X81">
            <v>87</v>
          </cell>
          <cell r="Y81">
            <v>-288895</v>
          </cell>
          <cell r="BE81">
            <v>89</v>
          </cell>
          <cell r="BF81">
            <v>60526.496573299992</v>
          </cell>
          <cell r="CF81">
            <v>85</v>
          </cell>
          <cell r="CG81" t="str">
            <v>Y</v>
          </cell>
        </row>
        <row r="82">
          <cell r="C82">
            <v>89</v>
          </cell>
          <cell r="D82">
            <v>29794822.359999999</v>
          </cell>
          <cell r="I82">
            <v>89</v>
          </cell>
          <cell r="J82">
            <v>-3753981.35</v>
          </cell>
          <cell r="R82">
            <v>104</v>
          </cell>
          <cell r="S82">
            <v>-9126.7999999999993</v>
          </cell>
          <cell r="U82">
            <v>107</v>
          </cell>
          <cell r="V82">
            <v>150</v>
          </cell>
          <cell r="X82">
            <v>88</v>
          </cell>
          <cell r="Y82">
            <v>-135386</v>
          </cell>
          <cell r="BE82">
            <v>90</v>
          </cell>
          <cell r="BF82">
            <v>58043.765607800007</v>
          </cell>
          <cell r="CF82">
            <v>86</v>
          </cell>
          <cell r="CG82" t="str">
            <v>N</v>
          </cell>
        </row>
        <row r="83">
          <cell r="C83">
            <v>90</v>
          </cell>
          <cell r="D83">
            <v>13495427.01</v>
          </cell>
          <cell r="I83">
            <v>90</v>
          </cell>
          <cell r="J83">
            <v>-4406658.1100000003</v>
          </cell>
          <cell r="R83">
            <v>105</v>
          </cell>
          <cell r="S83">
            <v>-327585.15000000002</v>
          </cell>
          <cell r="U83">
            <v>108</v>
          </cell>
          <cell r="V83">
            <v>23721.26</v>
          </cell>
          <cell r="X83">
            <v>89</v>
          </cell>
          <cell r="Y83">
            <v>-417186.12</v>
          </cell>
          <cell r="BE83">
            <v>91</v>
          </cell>
          <cell r="BF83">
            <v>9717.228866899999</v>
          </cell>
          <cell r="CF83">
            <v>87</v>
          </cell>
          <cell r="CG83" t="str">
            <v>Y</v>
          </cell>
        </row>
        <row r="84">
          <cell r="C84">
            <v>91</v>
          </cell>
          <cell r="D84">
            <v>3826020.21</v>
          </cell>
          <cell r="I84">
            <v>91</v>
          </cell>
          <cell r="J84">
            <v>-1044086.75</v>
          </cell>
          <cell r="R84">
            <v>106</v>
          </cell>
          <cell r="S84">
            <v>-342</v>
          </cell>
          <cell r="U84">
            <v>109</v>
          </cell>
          <cell r="V84">
            <v>9151.7800000000007</v>
          </cell>
          <cell r="X84">
            <v>90</v>
          </cell>
          <cell r="Y84">
            <v>-1076805</v>
          </cell>
          <cell r="BE84">
            <v>92</v>
          </cell>
          <cell r="BF84">
            <v>2081.9724169000006</v>
          </cell>
          <cell r="CF84">
            <v>88</v>
          </cell>
          <cell r="CG84" t="str">
            <v>Y</v>
          </cell>
        </row>
        <row r="85">
          <cell r="C85">
            <v>92</v>
          </cell>
          <cell r="D85">
            <v>1529495.68</v>
          </cell>
          <cell r="I85">
            <v>92</v>
          </cell>
          <cell r="J85">
            <v>-206276.28</v>
          </cell>
          <cell r="R85">
            <v>107</v>
          </cell>
          <cell r="S85">
            <v>-1468875.64</v>
          </cell>
          <cell r="U85">
            <v>120</v>
          </cell>
          <cell r="V85">
            <v>9760.06</v>
          </cell>
          <cell r="X85">
            <v>91</v>
          </cell>
          <cell r="Y85">
            <v>-386189</v>
          </cell>
          <cell r="BE85">
            <v>93</v>
          </cell>
          <cell r="BF85">
            <v>2031.7800385004375</v>
          </cell>
          <cell r="CF85">
            <v>89</v>
          </cell>
          <cell r="CG85" t="str">
            <v>Y</v>
          </cell>
        </row>
        <row r="86">
          <cell r="C86">
            <v>93</v>
          </cell>
          <cell r="D86">
            <v>3046256.94</v>
          </cell>
          <cell r="I86">
            <v>93</v>
          </cell>
          <cell r="J86">
            <v>-1028137.25</v>
          </cell>
          <cell r="R86">
            <v>108</v>
          </cell>
          <cell r="S86">
            <v>-324508.32</v>
          </cell>
          <cell r="U86">
            <v>121</v>
          </cell>
          <cell r="V86">
            <v>24431.82</v>
          </cell>
          <cell r="X86">
            <v>92</v>
          </cell>
          <cell r="Y86">
            <v>-62086</v>
          </cell>
          <cell r="BE86">
            <v>94</v>
          </cell>
          <cell r="BF86">
            <v>976.7031006000002</v>
          </cell>
          <cell r="CF86">
            <v>90</v>
          </cell>
          <cell r="CG86" t="str">
            <v>N</v>
          </cell>
        </row>
        <row r="87">
          <cell r="C87">
            <v>94</v>
          </cell>
          <cell r="D87">
            <v>11634.19</v>
          </cell>
          <cell r="I87">
            <v>94</v>
          </cell>
          <cell r="J87">
            <v>7099.3</v>
          </cell>
          <cell r="R87">
            <v>109</v>
          </cell>
          <cell r="S87">
            <v>-88173.62</v>
          </cell>
          <cell r="U87">
            <v>122</v>
          </cell>
          <cell r="V87">
            <v>47017.13</v>
          </cell>
          <cell r="X87">
            <v>93</v>
          </cell>
          <cell r="Y87">
            <v>37244</v>
          </cell>
          <cell r="BE87">
            <v>101</v>
          </cell>
          <cell r="BF87">
            <v>105625.41562209999</v>
          </cell>
          <cell r="CF87">
            <v>91</v>
          </cell>
          <cell r="CG87" t="str">
            <v>Y</v>
          </cell>
        </row>
        <row r="88">
          <cell r="C88">
            <v>101</v>
          </cell>
          <cell r="D88">
            <v>38755270.740000002</v>
          </cell>
          <cell r="I88">
            <v>101</v>
          </cell>
          <cell r="J88">
            <v>-19234060.050000001</v>
          </cell>
          <cell r="R88">
            <v>120</v>
          </cell>
          <cell r="S88">
            <v>-6636518.1299999999</v>
          </cell>
          <cell r="U88">
            <v>123</v>
          </cell>
          <cell r="V88">
            <v>26600.78</v>
          </cell>
          <cell r="X88">
            <v>94</v>
          </cell>
          <cell r="Y88">
            <v>-10</v>
          </cell>
          <cell r="BE88">
            <v>103</v>
          </cell>
          <cell r="BF88">
            <v>7098.6270731000013</v>
          </cell>
          <cell r="CF88">
            <v>92</v>
          </cell>
          <cell r="CG88" t="str">
            <v>Y</v>
          </cell>
        </row>
        <row r="89">
          <cell r="C89">
            <v>103</v>
          </cell>
          <cell r="D89">
            <v>2570856.2000000002</v>
          </cell>
          <cell r="I89">
            <v>103</v>
          </cell>
          <cell r="J89">
            <v>-833588.68</v>
          </cell>
          <cell r="R89">
            <v>121</v>
          </cell>
          <cell r="S89">
            <v>-18961.72</v>
          </cell>
          <cell r="U89">
            <v>133</v>
          </cell>
          <cell r="V89">
            <v>5167.32</v>
          </cell>
          <cell r="X89">
            <v>101</v>
          </cell>
          <cell r="Y89">
            <v>-47656</v>
          </cell>
          <cell r="BE89">
            <v>104</v>
          </cell>
          <cell r="BF89">
            <v>2270.6207198999982</v>
          </cell>
          <cell r="CF89">
            <v>93</v>
          </cell>
          <cell r="CG89" t="str">
            <v>Y</v>
          </cell>
        </row>
        <row r="90">
          <cell r="C90">
            <v>104</v>
          </cell>
          <cell r="D90">
            <v>716119.17</v>
          </cell>
          <cell r="I90">
            <v>104</v>
          </cell>
          <cell r="J90">
            <v>-329726.15999999997</v>
          </cell>
          <cell r="R90">
            <v>122</v>
          </cell>
          <cell r="S90">
            <v>-280640.56</v>
          </cell>
          <cell r="U90">
            <v>135</v>
          </cell>
          <cell r="V90">
            <v>16920.04</v>
          </cell>
          <cell r="X90">
            <v>103</v>
          </cell>
          <cell r="Y90">
            <v>84835</v>
          </cell>
          <cell r="BE90">
            <v>105</v>
          </cell>
          <cell r="BF90">
            <v>26108.754381600014</v>
          </cell>
          <cell r="CF90">
            <v>94</v>
          </cell>
          <cell r="CG90" t="str">
            <v>Y</v>
          </cell>
        </row>
        <row r="91">
          <cell r="C91">
            <v>105</v>
          </cell>
          <cell r="D91">
            <v>2830210.65</v>
          </cell>
          <cell r="I91">
            <v>105</v>
          </cell>
          <cell r="J91">
            <v>-1539261.59</v>
          </cell>
          <cell r="R91">
            <v>123</v>
          </cell>
          <cell r="S91">
            <v>-409933.66</v>
          </cell>
          <cell r="U91">
            <v>140</v>
          </cell>
          <cell r="V91">
            <v>28890.45</v>
          </cell>
          <cell r="X91">
            <v>104</v>
          </cell>
          <cell r="Y91">
            <v>-51305</v>
          </cell>
          <cell r="BE91">
            <v>106</v>
          </cell>
          <cell r="BF91">
            <v>8369.7166496000027</v>
          </cell>
          <cell r="CF91">
            <v>101</v>
          </cell>
          <cell r="CG91" t="str">
            <v>Y</v>
          </cell>
        </row>
        <row r="92">
          <cell r="C92">
            <v>106</v>
          </cell>
          <cell r="D92">
            <v>2178170.15</v>
          </cell>
          <cell r="I92">
            <v>106</v>
          </cell>
          <cell r="J92">
            <v>-538214.98</v>
          </cell>
          <cell r="R92">
            <v>135</v>
          </cell>
          <cell r="S92">
            <v>-2427089.38</v>
          </cell>
          <cell r="U92">
            <v>150</v>
          </cell>
          <cell r="V92">
            <v>53193.120000000003</v>
          </cell>
          <cell r="X92">
            <v>105</v>
          </cell>
          <cell r="Y92">
            <v>-71259</v>
          </cell>
          <cell r="BE92">
            <v>107</v>
          </cell>
          <cell r="BF92">
            <v>13318.277416699999</v>
          </cell>
          <cell r="CF92">
            <v>103</v>
          </cell>
          <cell r="CG92" t="str">
            <v>N</v>
          </cell>
        </row>
        <row r="93">
          <cell r="C93">
            <v>107</v>
          </cell>
          <cell r="D93">
            <v>4550461.16</v>
          </cell>
          <cell r="I93">
            <v>107</v>
          </cell>
          <cell r="J93">
            <v>-1436091.03</v>
          </cell>
          <cell r="R93">
            <v>140</v>
          </cell>
          <cell r="S93">
            <v>-13532276.01</v>
          </cell>
          <cell r="U93">
            <v>151</v>
          </cell>
          <cell r="V93">
            <v>0</v>
          </cell>
          <cell r="X93">
            <v>106</v>
          </cell>
          <cell r="Y93">
            <v>-118946</v>
          </cell>
          <cell r="BE93">
            <v>108</v>
          </cell>
          <cell r="BF93">
            <v>2207.0997682999996</v>
          </cell>
          <cell r="CF93">
            <v>104</v>
          </cell>
          <cell r="CG93" t="str">
            <v>Y</v>
          </cell>
        </row>
        <row r="94">
          <cell r="C94">
            <v>108</v>
          </cell>
          <cell r="D94">
            <v>3448405.55</v>
          </cell>
          <cell r="I94">
            <v>108</v>
          </cell>
          <cell r="J94">
            <v>-1524294.43</v>
          </cell>
          <cell r="R94">
            <v>150</v>
          </cell>
          <cell r="S94">
            <v>-3242.27</v>
          </cell>
          <cell r="U94">
            <v>160</v>
          </cell>
          <cell r="V94">
            <v>249269.69</v>
          </cell>
          <cell r="X94">
            <v>107</v>
          </cell>
          <cell r="Y94">
            <v>-31625</v>
          </cell>
          <cell r="BE94">
            <v>109</v>
          </cell>
          <cell r="BF94">
            <v>2349.3481518000003</v>
          </cell>
          <cell r="CF94">
            <v>105</v>
          </cell>
          <cell r="CG94" t="str">
            <v>N</v>
          </cell>
        </row>
        <row r="95">
          <cell r="C95">
            <v>109</v>
          </cell>
          <cell r="D95">
            <v>1864421.95</v>
          </cell>
          <cell r="I95">
            <v>109</v>
          </cell>
          <cell r="J95">
            <v>-794791.98</v>
          </cell>
          <cell r="R95">
            <v>151</v>
          </cell>
          <cell r="S95">
            <v>-392975.69</v>
          </cell>
          <cell r="X95">
            <v>108</v>
          </cell>
          <cell r="Y95">
            <v>-24687</v>
          </cell>
          <cell r="BE95">
            <v>120</v>
          </cell>
          <cell r="BF95">
            <v>19795.060191700009</v>
          </cell>
          <cell r="CF95">
            <v>106</v>
          </cell>
          <cell r="CG95" t="str">
            <v>N</v>
          </cell>
        </row>
        <row r="96">
          <cell r="C96">
            <v>120</v>
          </cell>
          <cell r="D96">
            <v>9833724.2599999998</v>
          </cell>
          <cell r="I96">
            <v>120</v>
          </cell>
          <cell r="J96">
            <v>-1744987.04</v>
          </cell>
          <cell r="R96">
            <v>160</v>
          </cell>
          <cell r="S96">
            <v>-76251.429999999993</v>
          </cell>
          <cell r="X96">
            <v>109</v>
          </cell>
          <cell r="Y96">
            <v>-79441</v>
          </cell>
          <cell r="BE96">
            <v>121</v>
          </cell>
          <cell r="BF96">
            <v>1634.3137754000006</v>
          </cell>
          <cell r="CF96">
            <v>107</v>
          </cell>
          <cell r="CG96" t="str">
            <v>N</v>
          </cell>
        </row>
        <row r="97">
          <cell r="C97">
            <v>121</v>
          </cell>
          <cell r="D97">
            <v>461430.26</v>
          </cell>
          <cell r="I97">
            <v>121</v>
          </cell>
          <cell r="J97">
            <v>-310966.19</v>
          </cell>
          <cell r="R97">
            <v>165</v>
          </cell>
          <cell r="S97">
            <v>-46098.14</v>
          </cell>
          <cell r="X97">
            <v>120</v>
          </cell>
          <cell r="Y97">
            <v>-100024</v>
          </cell>
          <cell r="BE97">
            <v>122</v>
          </cell>
          <cell r="BF97">
            <v>10397.667584499997</v>
          </cell>
          <cell r="CF97">
            <v>108</v>
          </cell>
          <cell r="CG97" t="str">
            <v>N</v>
          </cell>
        </row>
        <row r="98">
          <cell r="C98">
            <v>122</v>
          </cell>
          <cell r="D98">
            <v>3989333.29</v>
          </cell>
          <cell r="I98">
            <v>122</v>
          </cell>
          <cell r="J98">
            <v>-888980.55</v>
          </cell>
          <cell r="X98">
            <v>121</v>
          </cell>
          <cell r="Y98">
            <v>-26823</v>
          </cell>
          <cell r="BE98">
            <v>123</v>
          </cell>
          <cell r="BF98">
            <v>1379.4861351</v>
          </cell>
          <cell r="CF98">
            <v>109</v>
          </cell>
          <cell r="CG98" t="str">
            <v>Y</v>
          </cell>
        </row>
        <row r="99">
          <cell r="C99">
            <v>123</v>
          </cell>
          <cell r="D99">
            <v>546039.87</v>
          </cell>
          <cell r="I99">
            <v>123</v>
          </cell>
          <cell r="J99">
            <v>-62611.56</v>
          </cell>
          <cell r="X99">
            <v>122</v>
          </cell>
          <cell r="Y99">
            <v>-181561</v>
          </cell>
          <cell r="BE99">
            <v>133</v>
          </cell>
          <cell r="BF99">
            <v>4597.5310681999963</v>
          </cell>
          <cell r="CF99">
            <v>120</v>
          </cell>
          <cell r="CG99" t="str">
            <v>N</v>
          </cell>
        </row>
        <row r="100">
          <cell r="C100">
            <v>133</v>
          </cell>
          <cell r="D100">
            <v>2356116.27</v>
          </cell>
          <cell r="I100">
            <v>133</v>
          </cell>
          <cell r="J100">
            <v>-373811.89</v>
          </cell>
          <cell r="X100">
            <v>123</v>
          </cell>
          <cell r="Y100">
            <v>-27383</v>
          </cell>
          <cell r="BE100">
            <v>135</v>
          </cell>
          <cell r="BF100">
            <v>60878.416684899996</v>
          </cell>
          <cell r="CF100">
            <v>121</v>
          </cell>
          <cell r="CG100" t="str">
            <v>N</v>
          </cell>
        </row>
        <row r="101">
          <cell r="C101">
            <v>135</v>
          </cell>
          <cell r="D101">
            <v>10390962.67</v>
          </cell>
          <cell r="I101">
            <v>135</v>
          </cell>
          <cell r="J101">
            <v>-3805428.59</v>
          </cell>
          <cell r="X101">
            <v>133</v>
          </cell>
          <cell r="Y101">
            <v>-43217</v>
          </cell>
          <cell r="BE101">
            <v>140</v>
          </cell>
          <cell r="BF101">
            <v>55868.066294499993</v>
          </cell>
          <cell r="CF101">
            <v>122</v>
          </cell>
          <cell r="CG101" t="str">
            <v>Y</v>
          </cell>
        </row>
        <row r="102">
          <cell r="C102">
            <v>140</v>
          </cell>
          <cell r="D102">
            <v>26677223.27</v>
          </cell>
          <cell r="I102">
            <v>140</v>
          </cell>
          <cell r="J102">
            <v>-10111066.41</v>
          </cell>
          <cell r="X102">
            <v>135</v>
          </cell>
          <cell r="Y102">
            <v>-504503</v>
          </cell>
          <cell r="BE102">
            <v>150</v>
          </cell>
          <cell r="BF102">
            <v>5697.056729099997</v>
          </cell>
          <cell r="CF102">
            <v>123</v>
          </cell>
          <cell r="CG102" t="str">
            <v>N</v>
          </cell>
        </row>
        <row r="103">
          <cell r="C103">
            <v>150</v>
          </cell>
          <cell r="D103">
            <v>911439.58</v>
          </cell>
          <cell r="I103">
            <v>150</v>
          </cell>
          <cell r="J103">
            <v>-225628.1</v>
          </cell>
          <cell r="X103">
            <v>140</v>
          </cell>
          <cell r="Y103">
            <v>527767</v>
          </cell>
          <cell r="BE103">
            <v>151</v>
          </cell>
          <cell r="BF103">
            <v>12084.868768700004</v>
          </cell>
          <cell r="CF103">
            <v>133</v>
          </cell>
          <cell r="CG103" t="str">
            <v>Y</v>
          </cell>
        </row>
        <row r="104">
          <cell r="C104">
            <v>151</v>
          </cell>
          <cell r="D104">
            <v>1232028.31</v>
          </cell>
          <cell r="I104">
            <v>151</v>
          </cell>
          <cell r="J104">
            <v>-283063.76</v>
          </cell>
          <cell r="X104">
            <v>150</v>
          </cell>
          <cell r="Y104">
            <v>-146625</v>
          </cell>
          <cell r="BE104">
            <v>160</v>
          </cell>
          <cell r="BF104">
            <v>39447.98193400001</v>
          </cell>
          <cell r="CF104">
            <v>135</v>
          </cell>
          <cell r="CG104" t="str">
            <v>Y</v>
          </cell>
        </row>
        <row r="105">
          <cell r="C105">
            <v>160</v>
          </cell>
          <cell r="D105">
            <v>7692277.9299999997</v>
          </cell>
          <cell r="I105">
            <v>160</v>
          </cell>
          <cell r="J105">
            <v>-3194558</v>
          </cell>
          <cell r="X105">
            <v>151</v>
          </cell>
          <cell r="Y105">
            <v>-114843</v>
          </cell>
          <cell r="BE105">
            <v>165</v>
          </cell>
          <cell r="BF105">
            <v>15260.306241200004</v>
          </cell>
          <cell r="CF105">
            <v>140</v>
          </cell>
          <cell r="CG105" t="str">
            <v>N</v>
          </cell>
        </row>
        <row r="106">
          <cell r="C106">
            <v>165</v>
          </cell>
          <cell r="D106">
            <v>1994603.87</v>
          </cell>
          <cell r="I106">
            <v>165</v>
          </cell>
          <cell r="J106">
            <v>-121322.2</v>
          </cell>
          <cell r="X106">
            <v>160</v>
          </cell>
          <cell r="Y106">
            <v>-358150</v>
          </cell>
          <cell r="CF106">
            <v>150</v>
          </cell>
          <cell r="CG106" t="str">
            <v>Y</v>
          </cell>
        </row>
        <row r="107">
          <cell r="X107">
            <v>165</v>
          </cell>
          <cell r="Y107">
            <v>-160563</v>
          </cell>
          <cell r="CF107">
            <v>151</v>
          </cell>
          <cell r="CG107" t="str">
            <v>N</v>
          </cell>
        </row>
        <row r="108">
          <cell r="CF108">
            <v>160</v>
          </cell>
          <cell r="CG108" t="str">
            <v>Y</v>
          </cell>
        </row>
        <row r="109">
          <cell r="CF109">
            <v>165</v>
          </cell>
          <cell r="CG109" t="str">
            <v>Y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CH A, C, G, H"/>
      <sheetName val="A INC STAT, PROFORMA"/>
      <sheetName val="ACCT RECON EXCERPT"/>
      <sheetName val="B - BAL SHT"/>
      <sheetName val="C, D - RATES &amp; REV"/>
      <sheetName val="E - ANNUALIZED REVENUES"/>
      <sheetName val="F - FIXED ASSETS &amp; DEP"/>
      <sheetName val="PLANT ACCT REC"/>
      <sheetName val="G O&amp;M EXPENSE ADJUSTMENTS"/>
      <sheetName val="B 3"/>
      <sheetName val="A1 OPERATING INCOME ADJUST"/>
      <sheetName val="H - COMP O&amp;M EXP"/>
      <sheetName val="I RATE CASE EXP"/>
      <sheetName val="J1 RATE BASE &amp; ROR EXIST. RATES"/>
      <sheetName val="J2 RATE BASE &amp; ROR PROP. RATES"/>
      <sheetName val="A 3 RATE BASE ADJ."/>
      <sheetName val="R CIAC SCHED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SCHEDULE A</v>
          </cell>
          <cell r="I1" t="str">
            <v>SCHEDULE A</v>
          </cell>
        </row>
        <row r="2">
          <cell r="A2" t="str">
            <v>SANDY CREEK UTILITIES, INC.</v>
          </cell>
          <cell r="I2" t="str">
            <v>SANDY CREEK UTILITIES, INC.</v>
          </cell>
        </row>
        <row r="3">
          <cell r="A3" t="str">
            <v>SUPPORTING SCHEDULE - DETAIL DESCRIPTION OF PRO FORMA ADJUSTMENTS TO RATE BASE - WATER</v>
          </cell>
          <cell r="I3" t="str">
            <v>SUPPORTING SCHEDULE - DETAIL DESCRIPTION OF PRO FORMA ADJUSTMENTS TO RATE BASE - WATER</v>
          </cell>
        </row>
        <row r="5">
          <cell r="A5" t="str">
            <v>Line</v>
          </cell>
          <cell r="I5" t="str">
            <v>Line</v>
          </cell>
        </row>
        <row r="6">
          <cell r="A6" t="str">
            <v>No.</v>
          </cell>
          <cell r="B6" t="str">
            <v>Description</v>
          </cell>
          <cell r="G6" t="str">
            <v>Water</v>
          </cell>
          <cell r="H6" t="str">
            <v>Wastewater</v>
          </cell>
          <cell r="I6" t="str">
            <v>No.</v>
          </cell>
          <cell r="J6" t="str">
            <v>Description</v>
          </cell>
          <cell r="O6" t="str">
            <v>Water</v>
          </cell>
          <cell r="P6" t="str">
            <v>Wastewater</v>
          </cell>
        </row>
        <row r="8">
          <cell r="B8" t="str">
            <v>(A)</v>
          </cell>
          <cell r="C8" t="str">
            <v xml:space="preserve">Test year revenue </v>
          </cell>
          <cell r="J8" t="str">
            <v>(E)</v>
          </cell>
          <cell r="K8" t="str">
            <v>Revenue Increase</v>
          </cell>
        </row>
        <row r="9">
          <cell r="C9" t="str">
            <v>To accrued Fire Protection Revenues for the test year</v>
          </cell>
          <cell r="G9">
            <v>3850.59</v>
          </cell>
          <cell r="K9" t="str">
            <v>Increase in revenue required by the Utility to realize a</v>
          </cell>
        </row>
        <row r="10">
          <cell r="C10" t="str">
            <v>Test year revenue - actual per Schedule B-4</v>
          </cell>
          <cell r="G10">
            <v>0</v>
          </cell>
          <cell r="K10">
            <v>0</v>
          </cell>
          <cell r="L10" t="str">
            <v>% rate of return</v>
          </cell>
          <cell r="O10">
            <v>0</v>
          </cell>
        </row>
        <row r="12">
          <cell r="C12" t="str">
            <v>Adjustment required</v>
          </cell>
          <cell r="G12">
            <v>3850.59</v>
          </cell>
          <cell r="H12">
            <v>0</v>
          </cell>
          <cell r="J12" t="str">
            <v>(F)</v>
          </cell>
          <cell r="K12" t="str">
            <v>Operations &amp; Maintenance (O &amp; M) Expenses</v>
          </cell>
        </row>
        <row r="13">
          <cell r="K13" t="str">
            <v>(1)  Salaries &amp; Wages</v>
          </cell>
        </row>
        <row r="14">
          <cell r="B14" t="str">
            <v>(B)</v>
          </cell>
          <cell r="C14" t="str">
            <v>Operations &amp; Maintenance (O &amp; M) Expenses</v>
          </cell>
          <cell r="K14" t="str">
            <v>A) Add sewer plant laborer</v>
          </cell>
          <cell r="P14">
            <v>0</v>
          </cell>
        </row>
        <row r="15">
          <cell r="C15" t="str">
            <v>(1) Engineering</v>
          </cell>
          <cell r="K15" t="str">
            <v>B) Add plant operator</v>
          </cell>
          <cell r="O15">
            <v>0</v>
          </cell>
        </row>
        <row r="16">
          <cell r="C16" t="str">
            <v>A) Remove engineering expense benefiting future periods</v>
          </cell>
          <cell r="G16">
            <v>0</v>
          </cell>
          <cell r="H16">
            <v>0</v>
          </cell>
          <cell r="K16" t="str">
            <v>C) Reclassify salaries of general and administrative  employees</v>
          </cell>
        </row>
        <row r="17">
          <cell r="C17" t="str">
            <v>B) Remove engineering expense for abandoned projects</v>
          </cell>
          <cell r="K17" t="str">
            <v>to utility per Adjustment (F)(5)(J) (below)</v>
          </cell>
        </row>
        <row r="18">
          <cell r="C18" t="str">
            <v xml:space="preserve">C) Annual amortization of expenses benefiting future </v>
          </cell>
          <cell r="O18" t="str">
            <v>.</v>
          </cell>
        </row>
        <row r="19">
          <cell r="C19" t="str">
            <v>periods (5 years)</v>
          </cell>
          <cell r="G19">
            <v>0</v>
          </cell>
          <cell r="H19">
            <v>0</v>
          </cell>
          <cell r="K19" t="str">
            <v>Total salaries and wages</v>
          </cell>
          <cell r="O19">
            <v>0</v>
          </cell>
          <cell r="P19">
            <v>0</v>
          </cell>
        </row>
        <row r="21">
          <cell r="C21" t="str">
            <v>Net adjustment</v>
          </cell>
          <cell r="G21">
            <v>0</v>
          </cell>
          <cell r="H21">
            <v>0</v>
          </cell>
          <cell r="K21" t="str">
            <v>(2) DEP required expenses per permit renewal conditions (1)</v>
          </cell>
        </row>
        <row r="22">
          <cell r="K22" t="str">
            <v>A) Additional testing</v>
          </cell>
        </row>
        <row r="23">
          <cell r="C23" t="str">
            <v>(2) Legal</v>
          </cell>
          <cell r="K23" t="str">
            <v>B) Annual meter calibration</v>
          </cell>
        </row>
        <row r="24">
          <cell r="C24" t="str">
            <v>A) Reclassify legal expenses to deferred account</v>
          </cell>
          <cell r="K24" t="str">
            <v>C) Clean &amp; scarify pond</v>
          </cell>
        </row>
        <row r="25">
          <cell r="C25" t="str">
            <v>B) Reclassify rate case expense</v>
          </cell>
          <cell r="G25">
            <v>0</v>
          </cell>
          <cell r="H25">
            <v>0</v>
          </cell>
          <cell r="K25" t="str">
            <v>D) Aquatic weed control</v>
          </cell>
        </row>
        <row r="26">
          <cell r="K26" t="str">
            <v>E) Mow &amp; maintain pond embankments and access areas</v>
          </cell>
        </row>
        <row r="27">
          <cell r="C27" t="str">
            <v>Net adjustment</v>
          </cell>
          <cell r="G27">
            <v>0</v>
          </cell>
          <cell r="H27">
            <v>0</v>
          </cell>
          <cell r="K27" t="str">
            <v>F) Increase in purchased power due required plant additions</v>
          </cell>
        </row>
        <row r="28">
          <cell r="K28" t="str">
            <v>G) Monitor 5 sites</v>
          </cell>
        </row>
        <row r="29">
          <cell r="C29" t="str">
            <v>(3) Other Expenses</v>
          </cell>
          <cell r="K29" t="str">
            <v>H) Soil testing</v>
          </cell>
        </row>
        <row r="30">
          <cell r="C30" t="str">
            <v>A) Remove miscellaneous non-utility expenses</v>
          </cell>
          <cell r="K30" t="str">
            <v>I) Engineering reports to DEP</v>
          </cell>
          <cell r="P30">
            <v>0</v>
          </cell>
        </row>
        <row r="31">
          <cell r="C31" t="str">
            <v>B) Adjust management fees for prior period expense</v>
          </cell>
        </row>
        <row r="32">
          <cell r="C32" t="str">
            <v>C) Remove and defer cost of painting facilities</v>
          </cell>
          <cell r="K32" t="str">
            <v>Total DEP required annual expenses</v>
          </cell>
          <cell r="P32">
            <v>0</v>
          </cell>
        </row>
        <row r="33">
          <cell r="C33" t="str">
            <v>D) Amortize deferred cost of painting facilities (5 years)</v>
          </cell>
          <cell r="G33">
            <v>0</v>
          </cell>
          <cell r="H33" t="str">
            <v xml:space="preserve"> </v>
          </cell>
        </row>
        <row r="34">
          <cell r="K34" t="str">
            <v>(3) Y2k compliance expenditures</v>
          </cell>
        </row>
        <row r="35">
          <cell r="C35" t="str">
            <v>Net adjustment</v>
          </cell>
          <cell r="G35">
            <v>0</v>
          </cell>
          <cell r="H35">
            <v>0</v>
          </cell>
          <cell r="K35" t="str">
            <v>A) Service bureau access license</v>
          </cell>
        </row>
        <row r="36">
          <cell r="K36" t="str">
            <v>B) Annual software fees</v>
          </cell>
        </row>
        <row r="37">
          <cell r="C37" t="str">
            <v>Total adjustment to O &amp; M Expense</v>
          </cell>
          <cell r="G37">
            <v>0</v>
          </cell>
          <cell r="H37">
            <v>0</v>
          </cell>
          <cell r="K37" t="str">
            <v>C) Annual telecommunications charges</v>
          </cell>
        </row>
        <row r="38">
          <cell r="K38" t="str">
            <v>D) Remove test year telecommunications charges</v>
          </cell>
        </row>
        <row r="39">
          <cell r="B39" t="str">
            <v>(C)</v>
          </cell>
          <cell r="C39" t="str">
            <v>Non-used and useful depreciation</v>
          </cell>
          <cell r="K39" t="str">
            <v>E) MIS manager allocated charges</v>
          </cell>
        </row>
        <row r="40">
          <cell r="C40" t="str">
            <v>Non-used and useful depreciation per Page B-14</v>
          </cell>
          <cell r="H40">
            <v>0</v>
          </cell>
          <cell r="K40" t="str">
            <v>F) Remove test year MIS manager allocated charges</v>
          </cell>
        </row>
        <row r="41">
          <cell r="K41" t="str">
            <v>G) Service bureau processing fees</v>
          </cell>
        </row>
        <row r="42">
          <cell r="B42" t="str">
            <v>(D)</v>
          </cell>
          <cell r="C42" t="str">
            <v>Taxes Other Than Income</v>
          </cell>
          <cell r="K42" t="str">
            <v>H) Remove test year service bureau processing fees</v>
          </cell>
          <cell r="O42">
            <v>0</v>
          </cell>
          <cell r="P42">
            <v>0</v>
          </cell>
        </row>
        <row r="43">
          <cell r="C43" t="str">
            <v>(2) Regulatory Assessment Fees (RAF's)</v>
          </cell>
        </row>
        <row r="44">
          <cell r="C44" t="str">
            <v xml:space="preserve">     RAF's associated with Adjustment (A) X 4.5%</v>
          </cell>
          <cell r="G44">
            <v>173</v>
          </cell>
          <cell r="H44">
            <v>0</v>
          </cell>
          <cell r="K44" t="str">
            <v>Total Y2k compliance expenditures</v>
          </cell>
          <cell r="O44">
            <v>0</v>
          </cell>
          <cell r="P44">
            <v>0</v>
          </cell>
        </row>
        <row r="49">
          <cell r="A49" t="str">
            <v>SCHEDULE A</v>
          </cell>
          <cell r="I49" t="str">
            <v>SCHEDULE A</v>
          </cell>
        </row>
        <row r="50">
          <cell r="A50" t="str">
            <v>SANDY CREEK UTILITIES, INC.</v>
          </cell>
          <cell r="I50" t="str">
            <v>SANDY CREEK UTILITIES, INC.</v>
          </cell>
        </row>
        <row r="51">
          <cell r="A51" t="str">
            <v>SUPPORTING SCHEDULE - DETAIL DESCRIPTION OF PRO FORMA ADJUSTMENTS TO RATE BASE - WATER</v>
          </cell>
          <cell r="I51" t="str">
            <v>SUPPORTING SCHEDULE - DETAIL DESCRIPTION OF PRO FORMA ADJUSTMENTS TO RATE BASE - WATER</v>
          </cell>
        </row>
        <row r="53">
          <cell r="A53" t="str">
            <v>Line</v>
          </cell>
          <cell r="I53" t="str">
            <v>Line</v>
          </cell>
        </row>
        <row r="54">
          <cell r="A54" t="str">
            <v>No.</v>
          </cell>
          <cell r="B54" t="str">
            <v>Description</v>
          </cell>
          <cell r="G54" t="str">
            <v>Water</v>
          </cell>
          <cell r="H54" t="str">
            <v>Wastewater</v>
          </cell>
          <cell r="I54" t="str">
            <v>No.</v>
          </cell>
          <cell r="J54" t="str">
            <v>Description</v>
          </cell>
          <cell r="O54" t="str">
            <v>Water</v>
          </cell>
          <cell r="P54" t="str">
            <v>Wastewater</v>
          </cell>
        </row>
        <row r="56">
          <cell r="B56" t="str">
            <v>(F)</v>
          </cell>
          <cell r="C56" t="str">
            <v>Operations &amp; Maintenance (O &amp; M) Expenses (Continued)</v>
          </cell>
          <cell r="J56" t="str">
            <v>(G)</v>
          </cell>
          <cell r="K56" t="str">
            <v>Depreciation Expense (Continued)</v>
          </cell>
        </row>
        <row r="57">
          <cell r="C57" t="str">
            <v>(4) Amortization of rate case expense</v>
          </cell>
          <cell r="K57" t="str">
            <v>(1) Depreciation on assets per Schedule A-3 (Continued)</v>
          </cell>
        </row>
        <row r="58">
          <cell r="C58" t="str">
            <v>Amortization per Schedule B-10</v>
          </cell>
          <cell r="G58">
            <v>0</v>
          </cell>
          <cell r="H58">
            <v>0</v>
          </cell>
          <cell r="K58" t="str">
            <v>K) Convert old generator to mobile</v>
          </cell>
          <cell r="O58">
            <v>0</v>
          </cell>
          <cell r="P58">
            <v>0</v>
          </cell>
        </row>
        <row r="59">
          <cell r="C59" t="str">
            <v>Less: Test year amortization</v>
          </cell>
          <cell r="G59">
            <v>0</v>
          </cell>
          <cell r="H59">
            <v>0</v>
          </cell>
          <cell r="K59" t="str">
            <v>L) Capitalize WIP - Indian Mound Rd</v>
          </cell>
        </row>
        <row r="60">
          <cell r="K60" t="str">
            <v>M) Capitalize WIP - Berms at Ponds 6 &amp; 7</v>
          </cell>
          <cell r="O60" t="str">
            <v xml:space="preserve"> </v>
          </cell>
        </row>
        <row r="61">
          <cell r="C61" t="str">
            <v>Net rate case amortization</v>
          </cell>
          <cell r="G61">
            <v>0</v>
          </cell>
          <cell r="H61">
            <v>0</v>
          </cell>
        </row>
        <row r="62">
          <cell r="K62" t="str">
            <v>Total adjustment required</v>
          </cell>
          <cell r="O62">
            <v>0</v>
          </cell>
          <cell r="P62">
            <v>0</v>
          </cell>
        </row>
        <row r="63">
          <cell r="C63" t="str">
            <v>(5) Other Expenses</v>
          </cell>
        </row>
        <row r="64">
          <cell r="C64" t="str">
            <v>A) Indianwood maintenance (2)</v>
          </cell>
          <cell r="K64" t="str">
            <v>(2) Depreciation on assets acquired during the test year</v>
          </cell>
        </row>
        <row r="65">
          <cell r="C65" t="str">
            <v>B) Copier expenses</v>
          </cell>
          <cell r="K65" t="str">
            <v>A) Total annual depreciation</v>
          </cell>
        </row>
        <row r="66">
          <cell r="C66" t="str">
            <v>C) T-1 line expenses</v>
          </cell>
          <cell r="K66" t="str">
            <v>B) Remove depreciation taken during test year</v>
          </cell>
          <cell r="O66">
            <v>0</v>
          </cell>
          <cell r="P66">
            <v>0</v>
          </cell>
        </row>
        <row r="67">
          <cell r="C67" t="str">
            <v>D) Sludge hauling expenses</v>
          </cell>
        </row>
        <row r="68">
          <cell r="C68" t="str">
            <v>E) Remove test year sludge hauling expenses</v>
          </cell>
          <cell r="K68" t="str">
            <v>Total adjustment required</v>
          </cell>
          <cell r="O68">
            <v>0</v>
          </cell>
          <cell r="P68">
            <v>0</v>
          </cell>
        </row>
        <row r="69">
          <cell r="C69" t="str">
            <v>F) Land lease for effluent disposal</v>
          </cell>
        </row>
        <row r="70">
          <cell r="C70" t="str">
            <v>G) Remove test year land lease for effluent disposal</v>
          </cell>
          <cell r="K70" t="str">
            <v>(3) Non-used and useful depreciation</v>
          </cell>
        </row>
        <row r="71">
          <cell r="C71" t="str">
            <v>H) Adjust benefits for increase in health insurance</v>
          </cell>
          <cell r="K71" t="str">
            <v>Non-used and useful depreciation on Adjustment 1(C) above</v>
          </cell>
          <cell r="P71">
            <v>0</v>
          </cell>
        </row>
        <row r="72">
          <cell r="C72" t="str">
            <v>I) Adjust management fees for increase in health insurance</v>
          </cell>
        </row>
        <row r="73">
          <cell r="C73" t="str">
            <v>J) Adjust management fees for reclassification of utility employees</v>
          </cell>
          <cell r="K73" t="str">
            <v>Total depreciation adjustment</v>
          </cell>
          <cell r="O73">
            <v>0</v>
          </cell>
          <cell r="P73">
            <v>0</v>
          </cell>
        </row>
        <row r="74">
          <cell r="C74" t="str">
            <v>from management fees to direct utility</v>
          </cell>
        </row>
        <row r="75">
          <cell r="C75" t="str">
            <v xml:space="preserve">K) Adjust employee benefits for reclassification of utility </v>
          </cell>
          <cell r="J75" t="str">
            <v>(H)</v>
          </cell>
          <cell r="K75" t="str">
            <v>Amortization</v>
          </cell>
        </row>
        <row r="76">
          <cell r="C76" t="str">
            <v>employees per (F)(5)(J) (above)</v>
          </cell>
          <cell r="K76" t="str">
            <v>Annual amortization of deferred legal expenses for acquisition</v>
          </cell>
        </row>
        <row r="77">
          <cell r="C77" t="str">
            <v>L) Employee benefits for new employees per (F)(1)(A) and</v>
          </cell>
          <cell r="K77" t="str">
            <v>of Indianwood system per (B)(2)(A) (above)</v>
          </cell>
          <cell r="O77">
            <v>0</v>
          </cell>
          <cell r="P77">
            <v>0</v>
          </cell>
        </row>
        <row r="78">
          <cell r="C78" t="str">
            <v>(F)(1)(B) (above)</v>
          </cell>
          <cell r="G78">
            <v>0</v>
          </cell>
          <cell r="H78">
            <v>0</v>
          </cell>
        </row>
        <row r="79">
          <cell r="J79" t="str">
            <v>(I)</v>
          </cell>
          <cell r="K79" t="str">
            <v>Taxes Other Than Income</v>
          </cell>
        </row>
        <row r="80">
          <cell r="C80" t="str">
            <v>Total other expenses</v>
          </cell>
          <cell r="G80">
            <v>0</v>
          </cell>
          <cell r="H80">
            <v>0</v>
          </cell>
          <cell r="K80" t="str">
            <v>(1) Regulatory Assessment Fees (RAF's)</v>
          </cell>
        </row>
        <row r="81">
          <cell r="K81" t="str">
            <v>Total revenue requested</v>
          </cell>
          <cell r="O81">
            <v>0</v>
          </cell>
          <cell r="P81">
            <v>0</v>
          </cell>
        </row>
        <row r="82">
          <cell r="C82" t="str">
            <v>Total adjustments to O &amp; M expenses</v>
          </cell>
          <cell r="G82">
            <v>0</v>
          </cell>
          <cell r="H82">
            <v>0</v>
          </cell>
          <cell r="K82" t="str">
            <v>RAF rate</v>
          </cell>
          <cell r="O82">
            <v>4.4999999999999998E-2</v>
          </cell>
        </row>
        <row r="84">
          <cell r="B84" t="str">
            <v>(G)</v>
          </cell>
          <cell r="C84" t="str">
            <v>Depreciation Expense</v>
          </cell>
          <cell r="K84" t="str">
            <v>Total RAF's</v>
          </cell>
          <cell r="O84">
            <v>0</v>
          </cell>
          <cell r="P84">
            <v>0</v>
          </cell>
        </row>
        <row r="85">
          <cell r="C85" t="str">
            <v>(1) Depreciation on assets per Schedule A-3</v>
          </cell>
          <cell r="K85" t="str">
            <v>Adjusted test year RAF's</v>
          </cell>
          <cell r="O85">
            <v>0</v>
          </cell>
        </row>
        <row r="86">
          <cell r="C86" t="str">
            <v>A) Truck addition</v>
          </cell>
          <cell r="G86">
            <v>0</v>
          </cell>
          <cell r="H86">
            <v>0</v>
          </cell>
        </row>
        <row r="87">
          <cell r="C87" t="str">
            <v>B) Truck addition</v>
          </cell>
          <cell r="K87" t="str">
            <v>Adjustment required</v>
          </cell>
          <cell r="O87">
            <v>0</v>
          </cell>
          <cell r="P87">
            <v>0</v>
          </cell>
        </row>
        <row r="88">
          <cell r="C88" t="str">
            <v>C) DEP required improvements</v>
          </cell>
        </row>
        <row r="89">
          <cell r="C89" t="str">
            <v>D) Copier</v>
          </cell>
          <cell r="K89" t="str">
            <v>(2) Payroll Taxes</v>
          </cell>
        </row>
        <row r="90">
          <cell r="C90" t="str">
            <v>F) T-1 line</v>
          </cell>
          <cell r="K90" t="str">
            <v>Total increase in salaries per Adjustment (F)(1) (above)</v>
          </cell>
          <cell r="O90">
            <v>0</v>
          </cell>
          <cell r="P90">
            <v>0</v>
          </cell>
        </row>
        <row r="91">
          <cell r="C91" t="str">
            <v>G) Water plant improvements</v>
          </cell>
          <cell r="K91" t="str">
            <v>Payroll tax rate</v>
          </cell>
          <cell r="O91">
            <v>7.6499999999999999E-2</v>
          </cell>
        </row>
        <row r="92">
          <cell r="C92" t="str">
            <v>H) Phone system</v>
          </cell>
        </row>
        <row r="93">
          <cell r="C93" t="str">
            <v>I) Water plant tie-in to sewer plant</v>
          </cell>
          <cell r="K93" t="str">
            <v>Total increase in payroll taxes</v>
          </cell>
          <cell r="O93">
            <v>0</v>
          </cell>
          <cell r="P93">
            <v>0</v>
          </cell>
        </row>
        <row r="94">
          <cell r="C94" t="str">
            <v>J) Generator</v>
          </cell>
        </row>
        <row r="97">
          <cell r="A97" t="str">
            <v>SCHEDULE A</v>
          </cell>
          <cell r="I97" t="str">
            <v>SCHEDULE A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3"/>
  <sheetViews>
    <sheetView tabSelected="1" workbookViewId="0">
      <selection activeCell="D7" sqref="D7"/>
    </sheetView>
  </sheetViews>
  <sheetFormatPr defaultColWidth="8.85546875" defaultRowHeight="12"/>
  <cols>
    <col min="1" max="1" width="2.7109375" style="1" customWidth="1"/>
    <col min="2" max="2" width="8.85546875" style="1"/>
    <col min="3" max="3" width="38.5703125" style="1" customWidth="1"/>
    <col min="4" max="4" width="9.5703125" style="1" customWidth="1"/>
    <col min="5" max="5" width="5.5703125" style="1" customWidth="1"/>
    <col min="6" max="6" width="7.28515625" style="34" customWidth="1"/>
    <col min="7" max="7" width="1.7109375" style="1" customWidth="1"/>
    <col min="8" max="9" width="9.7109375" style="1" customWidth="1"/>
    <col min="10" max="10" width="1.42578125" style="1" customWidth="1"/>
    <col min="11" max="11" width="10.28515625" style="1" customWidth="1"/>
    <col min="12" max="12" width="9.7109375" style="1" customWidth="1"/>
    <col min="13" max="16384" width="8.85546875" style="1"/>
  </cols>
  <sheetData>
    <row r="2" spans="2:13">
      <c r="E2" s="16" t="s">
        <v>9</v>
      </c>
      <c r="F2" s="35"/>
      <c r="G2" s="14"/>
      <c r="H2" s="36" t="s">
        <v>8</v>
      </c>
      <c r="I2" s="15"/>
      <c r="K2" s="14" t="s">
        <v>7</v>
      </c>
      <c r="L2" s="11" t="s">
        <v>6</v>
      </c>
    </row>
    <row r="3" spans="2:13">
      <c r="D3" s="10" t="s">
        <v>5</v>
      </c>
      <c r="E3" s="13" t="s">
        <v>4</v>
      </c>
      <c r="F3" s="37" t="s">
        <v>3</v>
      </c>
      <c r="G3" s="14"/>
      <c r="H3" s="10" t="s">
        <v>4</v>
      </c>
      <c r="I3" s="12" t="s">
        <v>3</v>
      </c>
      <c r="K3" s="11" t="s">
        <v>2</v>
      </c>
      <c r="L3" s="10" t="s">
        <v>0</v>
      </c>
    </row>
    <row r="4" spans="2:13">
      <c r="B4" s="9" t="s">
        <v>1</v>
      </c>
      <c r="D4" s="21"/>
      <c r="E4" s="21"/>
      <c r="F4" s="30"/>
      <c r="G4" s="21"/>
      <c r="H4" s="21"/>
      <c r="I4" s="21"/>
      <c r="J4" s="21"/>
      <c r="K4" s="21"/>
      <c r="L4" s="21"/>
    </row>
    <row r="5" spans="2:13" ht="12.6" customHeight="1">
      <c r="B5" s="52" t="s">
        <v>10</v>
      </c>
      <c r="C5" s="53"/>
      <c r="D5" s="22"/>
      <c r="E5" s="20"/>
      <c r="F5" s="31"/>
      <c r="G5" s="21"/>
      <c r="H5" s="21"/>
      <c r="I5" s="21"/>
      <c r="J5" s="21"/>
      <c r="K5" s="23"/>
      <c r="L5" s="24"/>
    </row>
    <row r="6" spans="2:13">
      <c r="B6" s="4" t="s">
        <v>11</v>
      </c>
      <c r="C6" s="8"/>
      <c r="D6" s="49">
        <v>1806000</v>
      </c>
      <c r="E6" s="20">
        <v>43</v>
      </c>
      <c r="F6" s="32">
        <v>25</v>
      </c>
      <c r="G6" s="21"/>
      <c r="H6" s="24">
        <f>D6/E6</f>
        <v>42000</v>
      </c>
      <c r="I6" s="42">
        <f>(D6*0.5)+((D6*0.5)/F6)</f>
        <v>939120</v>
      </c>
      <c r="J6" s="21"/>
      <c r="K6" s="23">
        <v>0.37630000000000002</v>
      </c>
      <c r="L6" s="24">
        <f>(I6-H6)*K6</f>
        <v>337586.25599999999</v>
      </c>
      <c r="M6" s="1">
        <v>11413</v>
      </c>
    </row>
    <row r="7" spans="2:13">
      <c r="B7" s="50" t="s">
        <v>12</v>
      </c>
      <c r="C7" s="51"/>
      <c r="D7" s="49">
        <f>3045-1965</f>
        <v>1080</v>
      </c>
      <c r="E7" s="49">
        <v>15</v>
      </c>
      <c r="F7" s="32">
        <v>3</v>
      </c>
      <c r="G7" s="21"/>
      <c r="H7" s="24">
        <f t="shared" ref="H7" si="0">D7/E7</f>
        <v>72</v>
      </c>
      <c r="I7" s="48">
        <f>D7/F7</f>
        <v>360</v>
      </c>
      <c r="J7" s="7"/>
      <c r="K7" s="23">
        <v>0.37630000000000002</v>
      </c>
      <c r="L7" s="24">
        <f t="shared" ref="L7" si="1">(I7-H7)*K7</f>
        <v>108.37440000000001</v>
      </c>
    </row>
    <row r="8" spans="2:13" ht="13.9" customHeight="1">
      <c r="B8" s="4" t="s">
        <v>16</v>
      </c>
      <c r="C8" s="8"/>
      <c r="D8" s="20">
        <v>195</v>
      </c>
      <c r="E8" s="20">
        <v>5</v>
      </c>
      <c r="F8" s="32">
        <v>5</v>
      </c>
      <c r="G8" s="21"/>
      <c r="H8" s="20">
        <v>39</v>
      </c>
      <c r="I8" s="20">
        <v>39</v>
      </c>
      <c r="J8" s="21"/>
      <c r="K8" s="23">
        <v>0.37630000000000002</v>
      </c>
      <c r="L8" s="20">
        <v>0</v>
      </c>
    </row>
    <row r="9" spans="2:13" ht="13.9" customHeight="1">
      <c r="B9" s="4" t="s">
        <v>26</v>
      </c>
      <c r="C9" s="8"/>
      <c r="D9" s="20">
        <v>1844</v>
      </c>
      <c r="E9" s="20">
        <v>5</v>
      </c>
      <c r="F9" s="32">
        <v>5</v>
      </c>
      <c r="G9" s="21"/>
      <c r="H9" s="20">
        <v>368.8</v>
      </c>
      <c r="I9" s="20">
        <v>368.8</v>
      </c>
      <c r="J9" s="21"/>
      <c r="K9" s="23">
        <v>0.37630000000000002</v>
      </c>
      <c r="L9" s="20">
        <v>0</v>
      </c>
    </row>
    <row r="10" spans="2:13" ht="13.9" customHeight="1">
      <c r="B10" s="17"/>
      <c r="C10" s="18"/>
      <c r="D10" s="20"/>
      <c r="E10" s="25"/>
      <c r="F10" s="26"/>
      <c r="G10" s="21"/>
      <c r="H10" s="25"/>
      <c r="I10" s="25"/>
      <c r="J10" s="21"/>
      <c r="K10" s="23"/>
      <c r="L10" s="20"/>
    </row>
    <row r="11" spans="2:13" ht="12.75" thickBot="1">
      <c r="B11" s="3"/>
      <c r="C11" s="19" t="s">
        <v>13</v>
      </c>
      <c r="D11" s="5">
        <v>1816444</v>
      </c>
      <c r="E11" s="21"/>
      <c r="F11" s="31"/>
      <c r="G11" s="21"/>
      <c r="H11" s="21"/>
      <c r="I11" s="21"/>
      <c r="J11" s="21"/>
      <c r="K11" s="27" t="s">
        <v>0</v>
      </c>
      <c r="L11" s="5">
        <f>SUM(L6:L10)</f>
        <v>337694.63039999997</v>
      </c>
    </row>
    <row r="12" spans="2:13" ht="12.75" thickTop="1">
      <c r="B12" s="3"/>
      <c r="C12" s="4"/>
      <c r="D12" s="4"/>
      <c r="E12" s="21"/>
      <c r="F12" s="31"/>
      <c r="G12" s="21"/>
      <c r="H12" s="21"/>
      <c r="I12" s="21"/>
      <c r="J12" s="21"/>
      <c r="K12" s="23" t="s">
        <v>35</v>
      </c>
      <c r="L12" s="24">
        <v>11604</v>
      </c>
    </row>
    <row r="13" spans="2:13">
      <c r="B13" s="52" t="s">
        <v>14</v>
      </c>
      <c r="C13" s="53"/>
      <c r="D13" s="28"/>
      <c r="E13" s="29"/>
      <c r="F13" s="33"/>
      <c r="G13" s="21"/>
      <c r="H13" s="21"/>
      <c r="I13" s="21"/>
      <c r="J13" s="21"/>
      <c r="K13" s="23" t="s">
        <v>36</v>
      </c>
      <c r="L13" s="44">
        <f>L11-L12</f>
        <v>326090.63039999997</v>
      </c>
    </row>
    <row r="14" spans="2:13">
      <c r="B14" s="4" t="s">
        <v>15</v>
      </c>
      <c r="C14" s="8"/>
      <c r="D14" s="41">
        <v>800000</v>
      </c>
      <c r="E14" s="20">
        <v>43</v>
      </c>
      <c r="F14" s="32">
        <v>25</v>
      </c>
      <c r="G14" s="21"/>
      <c r="H14" s="24">
        <f>D14/E14</f>
        <v>18604.651162790698</v>
      </c>
      <c r="I14" s="42">
        <f>(D14*0.5)+((D14*0.5)/F14)</f>
        <v>416000</v>
      </c>
      <c r="J14" s="21"/>
      <c r="K14" s="23">
        <v>0.37630000000000002</v>
      </c>
      <c r="L14" s="24">
        <f>(I14-H14)*K14</f>
        <v>149539.86976744185</v>
      </c>
      <c r="M14" s="1">
        <v>6301</v>
      </c>
    </row>
    <row r="15" spans="2:13">
      <c r="B15" s="50" t="s">
        <v>12</v>
      </c>
      <c r="C15" s="51"/>
      <c r="D15" s="49">
        <f>4218-2721</f>
        <v>1497</v>
      </c>
      <c r="E15" s="49">
        <v>15</v>
      </c>
      <c r="F15" s="32">
        <v>3</v>
      </c>
      <c r="G15" s="21"/>
      <c r="H15" s="24">
        <f t="shared" ref="H15" si="2">D15/E15</f>
        <v>99.8</v>
      </c>
      <c r="I15" s="48">
        <f>D15/F15</f>
        <v>499</v>
      </c>
      <c r="J15" s="7"/>
      <c r="K15" s="23">
        <v>0.37630000000000002</v>
      </c>
      <c r="L15" s="24">
        <f t="shared" ref="L15" si="3">(I15-H15)*K15</f>
        <v>150.21896000000001</v>
      </c>
    </row>
    <row r="16" spans="2:13">
      <c r="B16" s="4" t="s">
        <v>16</v>
      </c>
      <c r="C16" s="8"/>
      <c r="D16" s="20">
        <v>270</v>
      </c>
      <c r="E16" s="20">
        <v>5</v>
      </c>
      <c r="F16" s="32">
        <v>5</v>
      </c>
      <c r="G16" s="21"/>
      <c r="H16" s="20">
        <v>54</v>
      </c>
      <c r="I16" s="20">
        <v>54</v>
      </c>
      <c r="J16" s="21"/>
      <c r="K16" s="23">
        <v>0.37630000000000002</v>
      </c>
      <c r="L16" s="20">
        <v>0</v>
      </c>
    </row>
    <row r="17" spans="2:12">
      <c r="B17" s="4" t="s">
        <v>26</v>
      </c>
      <c r="D17" s="20">
        <v>4092</v>
      </c>
      <c r="E17" s="20">
        <v>5</v>
      </c>
      <c r="F17" s="32">
        <v>5</v>
      </c>
      <c r="G17" s="21"/>
      <c r="H17" s="20">
        <v>818.4</v>
      </c>
      <c r="I17" s="20">
        <v>818.4</v>
      </c>
      <c r="J17" s="21"/>
      <c r="K17" s="23">
        <v>0.37630000000000002</v>
      </c>
      <c r="L17" s="20">
        <v>0</v>
      </c>
    </row>
    <row r="18" spans="2:12" ht="12.75" thickBot="1">
      <c r="C18" s="19" t="s">
        <v>31</v>
      </c>
      <c r="D18" s="5">
        <v>1008580</v>
      </c>
      <c r="E18" s="21"/>
      <c r="F18" s="31"/>
      <c r="G18" s="21"/>
      <c r="H18" s="21"/>
      <c r="I18" s="21"/>
      <c r="J18" s="21"/>
      <c r="K18" s="27" t="s">
        <v>0</v>
      </c>
      <c r="L18" s="5">
        <f>SUM(L14:L17)</f>
        <v>149690.08872744185</v>
      </c>
    </row>
    <row r="19" spans="2:12" ht="12.75" thickTop="1">
      <c r="D19" s="21"/>
      <c r="E19" s="21"/>
      <c r="F19" s="30"/>
      <c r="G19" s="21"/>
      <c r="H19" s="21"/>
      <c r="I19" s="21"/>
      <c r="J19" s="21"/>
      <c r="K19" s="28" t="s">
        <v>35</v>
      </c>
      <c r="L19" s="43">
        <v>6565</v>
      </c>
    </row>
    <row r="20" spans="2:12">
      <c r="B20" s="2" t="s">
        <v>17</v>
      </c>
      <c r="D20" s="21"/>
      <c r="E20" s="21"/>
      <c r="F20" s="30"/>
      <c r="G20" s="21"/>
      <c r="H20" s="21"/>
      <c r="I20" s="21"/>
      <c r="J20" s="21"/>
      <c r="K20" s="28" t="s">
        <v>36</v>
      </c>
      <c r="L20" s="44">
        <f>L18-L19</f>
        <v>143125.08872744185</v>
      </c>
    </row>
    <row r="21" spans="2:12">
      <c r="B21" s="1" t="s">
        <v>18</v>
      </c>
      <c r="D21" s="21"/>
      <c r="E21" s="21"/>
      <c r="F21" s="30"/>
      <c r="G21" s="21"/>
      <c r="H21" s="21"/>
      <c r="I21" s="21"/>
      <c r="J21" s="21"/>
      <c r="K21" s="21"/>
      <c r="L21" s="21"/>
    </row>
    <row r="22" spans="2:12">
      <c r="B22" s="50" t="s">
        <v>12</v>
      </c>
      <c r="C22" s="51"/>
      <c r="D22" s="49">
        <f>5382-3472</f>
        <v>1910</v>
      </c>
      <c r="E22" s="49">
        <v>15</v>
      </c>
      <c r="F22" s="32">
        <v>3</v>
      </c>
      <c r="G22" s="21"/>
      <c r="H22" s="24">
        <f t="shared" ref="H22" si="4">D22/E22</f>
        <v>127.33333333333333</v>
      </c>
      <c r="I22" s="48">
        <f>D22/F22</f>
        <v>636.66666666666663</v>
      </c>
      <c r="J22" s="7"/>
      <c r="K22" s="23">
        <v>0.37630000000000002</v>
      </c>
      <c r="L22" s="24">
        <f t="shared" ref="L22" si="5">(I22-H22)*K22</f>
        <v>191.66213333333334</v>
      </c>
    </row>
    <row r="23" spans="2:12">
      <c r="B23" s="4" t="s">
        <v>16</v>
      </c>
      <c r="C23" s="8"/>
      <c r="D23" s="20">
        <v>344</v>
      </c>
      <c r="E23" s="20">
        <v>5</v>
      </c>
      <c r="F23" s="32">
        <v>5</v>
      </c>
      <c r="G23" s="21"/>
      <c r="H23" s="20">
        <v>68.8</v>
      </c>
      <c r="I23" s="20">
        <v>68.8</v>
      </c>
      <c r="J23" s="21"/>
      <c r="K23" s="23">
        <v>0.37630000000000002</v>
      </c>
      <c r="L23" s="20">
        <v>0</v>
      </c>
    </row>
    <row r="24" spans="2:12">
      <c r="B24" s="4" t="s">
        <v>26</v>
      </c>
      <c r="D24" s="20">
        <v>5222</v>
      </c>
      <c r="E24" s="20">
        <v>5</v>
      </c>
      <c r="F24" s="32">
        <v>5</v>
      </c>
      <c r="G24" s="21"/>
      <c r="H24" s="20">
        <v>1044.4000000000001</v>
      </c>
      <c r="I24" s="20">
        <v>1044.4000000000001</v>
      </c>
      <c r="J24" s="21"/>
      <c r="K24" s="23">
        <v>0.37630000000000002</v>
      </c>
      <c r="L24" s="20">
        <v>0</v>
      </c>
    </row>
    <row r="25" spans="2:12">
      <c r="B25" s="1" t="s">
        <v>19</v>
      </c>
      <c r="D25" s="20"/>
      <c r="E25" s="20"/>
      <c r="F25" s="32"/>
      <c r="G25" s="21"/>
      <c r="H25" s="20"/>
      <c r="I25" s="20"/>
      <c r="J25" s="21"/>
      <c r="K25" s="23"/>
      <c r="L25" s="20"/>
    </row>
    <row r="26" spans="2:12">
      <c r="B26" s="50" t="s">
        <v>12</v>
      </c>
      <c r="C26" s="51"/>
      <c r="D26" s="49">
        <f>749-483</f>
        <v>266</v>
      </c>
      <c r="E26" s="49">
        <v>15</v>
      </c>
      <c r="F26" s="32">
        <v>3</v>
      </c>
      <c r="G26" s="21"/>
      <c r="H26" s="24">
        <f t="shared" ref="H26" si="6">D26/E26</f>
        <v>17.733333333333334</v>
      </c>
      <c r="I26" s="48">
        <f>D26/F26</f>
        <v>88.666666666666671</v>
      </c>
      <c r="J26" s="7"/>
      <c r="K26" s="23">
        <v>0.37630000000000002</v>
      </c>
      <c r="L26" s="24">
        <f t="shared" ref="L26" si="7">(I26-H26)*K26</f>
        <v>26.692213333333335</v>
      </c>
    </row>
    <row r="27" spans="2:12">
      <c r="B27" s="4" t="s">
        <v>16</v>
      </c>
      <c r="C27" s="8"/>
      <c r="D27" s="20">
        <v>48</v>
      </c>
      <c r="E27" s="20">
        <v>5</v>
      </c>
      <c r="F27" s="32">
        <v>5</v>
      </c>
      <c r="G27" s="21"/>
      <c r="H27" s="20">
        <v>9.6</v>
      </c>
      <c r="I27" s="20">
        <v>9.6</v>
      </c>
      <c r="J27" s="21"/>
      <c r="K27" s="23">
        <v>0.37630000000000002</v>
      </c>
      <c r="L27" s="20">
        <v>0</v>
      </c>
    </row>
    <row r="28" spans="2:12">
      <c r="B28" s="4" t="s">
        <v>26</v>
      </c>
      <c r="D28" s="20">
        <v>727</v>
      </c>
      <c r="E28" s="20">
        <v>5</v>
      </c>
      <c r="F28" s="32">
        <v>5</v>
      </c>
      <c r="G28" s="21"/>
      <c r="H28" s="20">
        <v>145.4</v>
      </c>
      <c r="I28" s="20">
        <v>145.4</v>
      </c>
      <c r="J28" s="21"/>
      <c r="K28" s="23">
        <v>0.37630000000000002</v>
      </c>
      <c r="L28" s="20">
        <v>0</v>
      </c>
    </row>
    <row r="29" spans="2:12" ht="12.75" thickBot="1">
      <c r="C29" s="19" t="s">
        <v>32</v>
      </c>
      <c r="D29" s="5">
        <v>12472</v>
      </c>
      <c r="F29" s="31"/>
      <c r="K29" s="6" t="s">
        <v>0</v>
      </c>
      <c r="L29" s="5">
        <v>337.54110000000003</v>
      </c>
    </row>
    <row r="30" spans="2:12" ht="12.75" thickTop="1"/>
    <row r="31" spans="2:12">
      <c r="B31" s="2" t="s">
        <v>20</v>
      </c>
    </row>
    <row r="32" spans="2:12">
      <c r="B32" s="1" t="s">
        <v>18</v>
      </c>
    </row>
    <row r="33" spans="2:12">
      <c r="B33" s="38" t="s">
        <v>21</v>
      </c>
      <c r="D33" s="7">
        <v>165000</v>
      </c>
      <c r="E33" s="7">
        <v>32</v>
      </c>
      <c r="F33" s="32">
        <v>25</v>
      </c>
      <c r="G33" s="7"/>
      <c r="H33" s="24">
        <f t="shared" ref="H33:H38" si="8">D33/E33</f>
        <v>5156.25</v>
      </c>
      <c r="I33" s="42">
        <f t="shared" ref="I33:I37" si="9">(D33*0.5)+((D33*0.5)/F33)</f>
        <v>85800</v>
      </c>
      <c r="J33" s="21"/>
      <c r="K33" s="23">
        <v>0.37630000000000002</v>
      </c>
      <c r="L33" s="24">
        <f t="shared" ref="L33:L38" si="10">(I33-H33)*K33</f>
        <v>30346.243125000001</v>
      </c>
    </row>
    <row r="34" spans="2:12">
      <c r="B34" s="38" t="s">
        <v>28</v>
      </c>
      <c r="D34" s="47">
        <v>215683</v>
      </c>
      <c r="E34" s="7">
        <v>43</v>
      </c>
      <c r="F34" s="32">
        <v>25</v>
      </c>
      <c r="G34" s="7"/>
      <c r="H34" s="24">
        <f t="shared" si="8"/>
        <v>5015.8837209302328</v>
      </c>
      <c r="I34" s="42">
        <f t="shared" si="9"/>
        <v>112155.16</v>
      </c>
      <c r="J34" s="21"/>
      <c r="K34" s="23">
        <v>0.37630000000000002</v>
      </c>
      <c r="L34" s="24">
        <f t="shared" si="10"/>
        <v>40316.509663813958</v>
      </c>
    </row>
    <row r="35" spans="2:12">
      <c r="B35" s="38" t="s">
        <v>29</v>
      </c>
      <c r="D35" s="47">
        <v>382983</v>
      </c>
      <c r="E35" s="7">
        <v>37</v>
      </c>
      <c r="F35" s="32">
        <v>25</v>
      </c>
      <c r="G35" s="7"/>
      <c r="H35" s="24">
        <f t="shared" si="8"/>
        <v>10350.891891891892</v>
      </c>
      <c r="I35" s="42">
        <f t="shared" si="9"/>
        <v>199151.16</v>
      </c>
      <c r="J35" s="21"/>
      <c r="K35" s="23">
        <v>0.37630000000000002</v>
      </c>
      <c r="L35" s="24">
        <f t="shared" si="10"/>
        <v>71045.54088908108</v>
      </c>
    </row>
    <row r="36" spans="2:12">
      <c r="B36" s="38" t="s">
        <v>30</v>
      </c>
      <c r="D36" s="47">
        <v>47335</v>
      </c>
      <c r="E36" s="7">
        <v>20</v>
      </c>
      <c r="F36" s="32">
        <v>25</v>
      </c>
      <c r="G36" s="7"/>
      <c r="H36" s="24">
        <f t="shared" si="8"/>
        <v>2366.75</v>
      </c>
      <c r="I36" s="42">
        <f t="shared" si="9"/>
        <v>24614.2</v>
      </c>
      <c r="J36" s="21"/>
      <c r="K36" s="23">
        <v>0.37630000000000002</v>
      </c>
      <c r="L36" s="24">
        <f t="shared" si="10"/>
        <v>8371.7154350000001</v>
      </c>
    </row>
    <row r="37" spans="2:12">
      <c r="B37" s="39" t="s">
        <v>27</v>
      </c>
      <c r="D37" s="47">
        <v>8513640</v>
      </c>
      <c r="E37" s="7">
        <v>43</v>
      </c>
      <c r="F37" s="32">
        <v>25</v>
      </c>
      <c r="G37" s="7"/>
      <c r="H37" s="24">
        <f t="shared" si="8"/>
        <v>197991.62790697673</v>
      </c>
      <c r="I37" s="42">
        <f t="shared" si="9"/>
        <v>4427092.8</v>
      </c>
      <c r="J37" s="21"/>
      <c r="K37" s="23">
        <v>0.37630000000000002</v>
      </c>
      <c r="L37" s="24">
        <f t="shared" si="10"/>
        <v>1591410.7710586046</v>
      </c>
    </row>
    <row r="38" spans="2:12">
      <c r="B38" s="39" t="s">
        <v>22</v>
      </c>
      <c r="D38" s="47">
        <f>26592-17156</f>
        <v>9436</v>
      </c>
      <c r="E38" s="47">
        <v>15</v>
      </c>
      <c r="F38" s="32">
        <v>3</v>
      </c>
      <c r="G38" s="7"/>
      <c r="H38" s="24">
        <f t="shared" si="8"/>
        <v>629.06666666666672</v>
      </c>
      <c r="I38" s="48">
        <f>D38/F38</f>
        <v>3145.3333333333335</v>
      </c>
      <c r="J38" s="7"/>
      <c r="K38" s="23">
        <v>0.37630000000000002</v>
      </c>
      <c r="L38" s="24">
        <f t="shared" si="10"/>
        <v>946.87114666666685</v>
      </c>
    </row>
    <row r="39" spans="2:12">
      <c r="B39" s="39" t="s">
        <v>16</v>
      </c>
      <c r="D39" s="7">
        <v>1699</v>
      </c>
      <c r="E39" s="7">
        <v>5</v>
      </c>
      <c r="F39" s="32">
        <v>5</v>
      </c>
      <c r="G39" s="7"/>
      <c r="H39" s="20">
        <v>339.8</v>
      </c>
      <c r="I39" s="20">
        <v>339.8</v>
      </c>
      <c r="J39" s="7"/>
      <c r="K39" s="23">
        <v>0.37630000000000002</v>
      </c>
      <c r="L39" s="24">
        <v>0</v>
      </c>
    </row>
    <row r="40" spans="2:12">
      <c r="B40" s="4" t="s">
        <v>26</v>
      </c>
      <c r="D40" s="7">
        <v>25798</v>
      </c>
      <c r="E40" s="7">
        <v>5</v>
      </c>
      <c r="F40" s="32">
        <v>5</v>
      </c>
      <c r="G40" s="7"/>
      <c r="H40" s="20">
        <v>5159.6000000000004</v>
      </c>
      <c r="I40" s="20">
        <v>5159.6000000000004</v>
      </c>
      <c r="J40" s="7"/>
      <c r="K40" s="23">
        <v>0.37630000000000002</v>
      </c>
      <c r="L40" s="24">
        <v>0</v>
      </c>
    </row>
    <row r="41" spans="2:12">
      <c r="D41" s="7"/>
      <c r="E41" s="7"/>
      <c r="F41" s="40"/>
      <c r="G41" s="7"/>
      <c r="H41" s="7"/>
      <c r="I41" s="7"/>
      <c r="J41" s="7"/>
      <c r="K41" s="7"/>
      <c r="L41" s="7"/>
    </row>
    <row r="42" spans="2:12">
      <c r="B42" s="1" t="s">
        <v>19</v>
      </c>
      <c r="D42" s="20"/>
      <c r="E42" s="20"/>
      <c r="F42" s="41"/>
      <c r="G42" s="20"/>
      <c r="H42" s="20"/>
      <c r="I42" s="20"/>
      <c r="J42" s="20"/>
      <c r="K42" s="20"/>
      <c r="L42" s="20"/>
    </row>
    <row r="43" spans="2:12">
      <c r="B43" s="38" t="s">
        <v>23</v>
      </c>
      <c r="D43" s="47">
        <v>120000</v>
      </c>
      <c r="E43" s="7">
        <v>30</v>
      </c>
      <c r="F43" s="32">
        <v>25</v>
      </c>
      <c r="G43" s="7"/>
      <c r="H43" s="24">
        <f t="shared" ref="H43" si="11">D43/E43</f>
        <v>4000</v>
      </c>
      <c r="I43" s="48">
        <f>D43/F43</f>
        <v>4800</v>
      </c>
      <c r="J43" s="7"/>
      <c r="K43" s="23">
        <v>0.37630000000000002</v>
      </c>
      <c r="L43" s="24">
        <f t="shared" ref="L43:L44" si="12">(I43-H43)*K43</f>
        <v>301.04000000000002</v>
      </c>
    </row>
    <row r="44" spans="2:12">
      <c r="B44" s="39" t="s">
        <v>22</v>
      </c>
      <c r="D44" s="47">
        <f>14461-9330</f>
        <v>5131</v>
      </c>
      <c r="E44" s="47">
        <v>15</v>
      </c>
      <c r="F44" s="32">
        <v>3</v>
      </c>
      <c r="G44" s="7"/>
      <c r="H44" s="24">
        <f t="shared" ref="H44" si="13">D44/E44</f>
        <v>342.06666666666666</v>
      </c>
      <c r="I44" s="48">
        <f>D44/F44</f>
        <v>1710.3333333333333</v>
      </c>
      <c r="J44" s="7"/>
      <c r="K44" s="23">
        <v>0.37630000000000002</v>
      </c>
      <c r="L44" s="24">
        <f t="shared" si="12"/>
        <v>514.87874666666664</v>
      </c>
    </row>
    <row r="45" spans="2:12">
      <c r="B45" s="39" t="s">
        <v>16</v>
      </c>
      <c r="D45" s="7">
        <v>924</v>
      </c>
      <c r="E45" s="7">
        <v>5</v>
      </c>
      <c r="F45" s="32">
        <v>5</v>
      </c>
      <c r="G45" s="7"/>
      <c r="H45" s="20">
        <v>184.8</v>
      </c>
      <c r="I45" s="20">
        <v>184.8</v>
      </c>
      <c r="J45" s="7"/>
      <c r="K45" s="23">
        <v>0.37630000000000002</v>
      </c>
      <c r="L45" s="24">
        <v>0</v>
      </c>
    </row>
    <row r="46" spans="2:12">
      <c r="B46" s="4" t="s">
        <v>26</v>
      </c>
      <c r="D46" s="7">
        <v>14029</v>
      </c>
      <c r="E46" s="7">
        <v>5</v>
      </c>
      <c r="F46" s="32">
        <v>5</v>
      </c>
      <c r="G46" s="7"/>
      <c r="H46" s="20">
        <v>2805.8</v>
      </c>
      <c r="I46" s="20">
        <v>2805.8</v>
      </c>
      <c r="J46" s="7"/>
      <c r="K46" s="23">
        <v>0.37630000000000002</v>
      </c>
      <c r="L46" s="24">
        <v>0</v>
      </c>
    </row>
    <row r="47" spans="2:12" ht="12.75" thickBot="1">
      <c r="C47" s="19" t="s">
        <v>33</v>
      </c>
      <c r="D47" s="5">
        <v>9831387</v>
      </c>
      <c r="F47" s="31"/>
      <c r="K47" s="6" t="s">
        <v>0</v>
      </c>
      <c r="L47" s="5">
        <f>SUM(L33:L46)</f>
        <v>1743253.5700648329</v>
      </c>
    </row>
    <row r="48" spans="2:12" ht="12.75" thickTop="1">
      <c r="K48" s="28" t="s">
        <v>35</v>
      </c>
      <c r="L48" s="1">
        <v>61206</v>
      </c>
    </row>
    <row r="49" spans="2:12">
      <c r="B49" s="2" t="s">
        <v>24</v>
      </c>
      <c r="K49" s="28" t="s">
        <v>36</v>
      </c>
      <c r="L49" s="44">
        <f>L47-L48</f>
        <v>1682047.5700648329</v>
      </c>
    </row>
    <row r="50" spans="2:12">
      <c r="B50" s="1" t="s">
        <v>18</v>
      </c>
    </row>
    <row r="51" spans="2:12">
      <c r="B51" s="39" t="s">
        <v>25</v>
      </c>
      <c r="D51" s="47">
        <v>0</v>
      </c>
      <c r="E51" s="7">
        <v>43</v>
      </c>
      <c r="F51" s="32">
        <v>25</v>
      </c>
      <c r="G51" s="7"/>
      <c r="H51" s="20">
        <v>34883.72</v>
      </c>
      <c r="I51" s="20">
        <v>60000</v>
      </c>
      <c r="J51" s="7"/>
      <c r="K51" s="23">
        <v>0.37630000000000002</v>
      </c>
      <c r="L51" s="42">
        <v>0</v>
      </c>
    </row>
    <row r="52" spans="2:12">
      <c r="B52" s="39" t="s">
        <v>22</v>
      </c>
      <c r="D52" s="47">
        <f>28142-18156</f>
        <v>9986</v>
      </c>
      <c r="E52" s="47">
        <v>15</v>
      </c>
      <c r="F52" s="32">
        <v>3</v>
      </c>
      <c r="G52" s="7"/>
      <c r="H52" s="24">
        <f t="shared" ref="H52" si="14">D52/E52</f>
        <v>665.73333333333335</v>
      </c>
      <c r="I52" s="48">
        <f>D52/F52</f>
        <v>3328.6666666666665</v>
      </c>
      <c r="J52" s="7"/>
      <c r="K52" s="23">
        <v>0.37630000000000002</v>
      </c>
      <c r="L52" s="24">
        <f t="shared" ref="L52" si="15">(I52-H52)*K52</f>
        <v>1002.0618133333334</v>
      </c>
    </row>
    <row r="53" spans="2:12">
      <c r="B53" s="39" t="s">
        <v>16</v>
      </c>
      <c r="D53" s="7">
        <v>1798</v>
      </c>
      <c r="E53" s="7">
        <v>5</v>
      </c>
      <c r="F53" s="32">
        <v>5</v>
      </c>
      <c r="G53" s="7"/>
      <c r="H53" s="20">
        <v>359.6</v>
      </c>
      <c r="I53" s="20">
        <v>359.6</v>
      </c>
      <c r="J53" s="7"/>
      <c r="K53" s="23">
        <v>0.37630000000000002</v>
      </c>
      <c r="L53" s="24">
        <v>0</v>
      </c>
    </row>
    <row r="54" spans="2:12">
      <c r="B54" s="4" t="s">
        <v>26</v>
      </c>
      <c r="D54" s="7">
        <v>27302</v>
      </c>
      <c r="E54" s="7">
        <v>5</v>
      </c>
      <c r="F54" s="32">
        <v>5</v>
      </c>
      <c r="G54" s="7"/>
      <c r="H54" s="20">
        <v>5460.4</v>
      </c>
      <c r="I54" s="20">
        <v>5460.4</v>
      </c>
      <c r="J54" s="7"/>
      <c r="K54" s="23">
        <v>0.37630000000000002</v>
      </c>
      <c r="L54" s="24">
        <v>0</v>
      </c>
    </row>
    <row r="55" spans="2:12">
      <c r="D55" s="7"/>
      <c r="E55" s="7"/>
      <c r="F55" s="40"/>
      <c r="G55" s="7"/>
      <c r="H55" s="7"/>
      <c r="I55" s="7"/>
      <c r="J55" s="7"/>
      <c r="K55" s="7"/>
      <c r="L55" s="7"/>
    </row>
    <row r="56" spans="2:12">
      <c r="B56" s="1" t="s">
        <v>19</v>
      </c>
      <c r="D56" s="20"/>
      <c r="E56" s="20"/>
      <c r="F56" s="41"/>
      <c r="G56" s="20"/>
      <c r="H56" s="20"/>
      <c r="I56" s="20"/>
      <c r="J56" s="20"/>
      <c r="K56" s="20"/>
      <c r="L56" s="20"/>
    </row>
    <row r="57" spans="2:12">
      <c r="B57" s="39" t="s">
        <v>22</v>
      </c>
      <c r="D57" s="47">
        <f>12212-7879</f>
        <v>4333</v>
      </c>
      <c r="E57" s="47">
        <v>15</v>
      </c>
      <c r="F57" s="32">
        <v>3</v>
      </c>
      <c r="G57" s="7"/>
      <c r="H57" s="24">
        <f t="shared" ref="H57" si="16">D57/E57</f>
        <v>288.86666666666667</v>
      </c>
      <c r="I57" s="48">
        <f>D57/F57</f>
        <v>1444.3333333333333</v>
      </c>
      <c r="J57" s="7"/>
      <c r="K57" s="23">
        <v>0.37630000000000002</v>
      </c>
      <c r="L57" s="24">
        <f t="shared" ref="L57" si="17">(I57-H57)*K57</f>
        <v>434.8021066666667</v>
      </c>
    </row>
    <row r="58" spans="2:12">
      <c r="B58" s="39" t="s">
        <v>16</v>
      </c>
      <c r="D58" s="7">
        <v>780</v>
      </c>
      <c r="E58" s="7">
        <v>5</v>
      </c>
      <c r="F58" s="32">
        <v>5</v>
      </c>
      <c r="G58" s="7"/>
      <c r="H58" s="20">
        <v>156</v>
      </c>
      <c r="I58" s="20">
        <v>156</v>
      </c>
      <c r="J58" s="7"/>
      <c r="K58" s="23">
        <v>0.37630000000000002</v>
      </c>
      <c r="L58" s="24">
        <v>0</v>
      </c>
    </row>
    <row r="59" spans="2:12">
      <c r="B59" s="4" t="s">
        <v>26</v>
      </c>
      <c r="D59" s="7">
        <v>11848</v>
      </c>
      <c r="E59" s="7">
        <v>5</v>
      </c>
      <c r="F59" s="32">
        <v>5</v>
      </c>
      <c r="G59" s="7"/>
      <c r="H59" s="20">
        <v>2369.6</v>
      </c>
      <c r="I59" s="20">
        <v>2369.6</v>
      </c>
      <c r="J59" s="7"/>
      <c r="K59" s="23">
        <v>0.37630000000000002</v>
      </c>
      <c r="L59" s="24">
        <v>0</v>
      </c>
    </row>
    <row r="60" spans="2:12" ht="12.75" thickBot="1">
      <c r="C60" s="19" t="s">
        <v>34</v>
      </c>
      <c r="D60" s="5">
        <v>1582082</v>
      </c>
      <c r="F60" s="31"/>
      <c r="K60" s="6" t="s">
        <v>0</v>
      </c>
      <c r="L60" s="5">
        <f>SUM(L51:L59)</f>
        <v>1436.86392</v>
      </c>
    </row>
    <row r="61" spans="2:12" ht="12.75" thickTop="1"/>
    <row r="62" spans="2:12">
      <c r="K62" s="45" t="s">
        <v>35</v>
      </c>
      <c r="L62" s="1">
        <v>11982</v>
      </c>
    </row>
    <row r="63" spans="2:12">
      <c r="K63" s="45" t="s">
        <v>37</v>
      </c>
      <c r="L63" s="46">
        <f>L60-L62</f>
        <v>-10545.13608</v>
      </c>
    </row>
  </sheetData>
  <mergeCells count="6">
    <mergeCell ref="B26:C26"/>
    <mergeCell ref="B5:C5"/>
    <mergeCell ref="B7:C7"/>
    <mergeCell ref="B13:C13"/>
    <mergeCell ref="B15:C15"/>
    <mergeCell ref="B22:C22"/>
  </mergeCells>
  <pageMargins left="0.7" right="0.7" top="0.75" bottom="0.75" header="0.3" footer="0.3"/>
  <pageSetup scale="75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UIF ADIT Adjustments</vt:lpstr>
      <vt:lpstr>'UIF ADIT Adjustments'!Print_Area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Yapp</dc:creator>
  <cp:lastModifiedBy>Owner</cp:lastModifiedBy>
  <cp:lastPrinted>2016-07-28T20:47:39Z</cp:lastPrinted>
  <dcterms:created xsi:type="dcterms:W3CDTF">2015-05-27T21:23:00Z</dcterms:created>
  <dcterms:modified xsi:type="dcterms:W3CDTF">2017-03-30T16:23:13Z</dcterms:modified>
</cp:coreProperties>
</file>