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itlin\Desktop\Staff 1st Request POD\3\a\"/>
    </mc:Choice>
  </mc:AlternateContent>
  <bookViews>
    <workbookView xWindow="0" yWindow="0" windowWidth="28800" windowHeight="116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7" i="1" l="1"/>
  <c r="X89" i="1"/>
  <c r="S88" i="1"/>
  <c r="X88" i="1" s="1"/>
  <c r="G88" i="1"/>
  <c r="D88" i="1"/>
  <c r="H88" i="1" s="1"/>
  <c r="U87" i="1"/>
  <c r="P87" i="1"/>
  <c r="O87" i="1"/>
  <c r="L87" i="1"/>
  <c r="G87" i="1"/>
  <c r="H87" i="1" s="1"/>
  <c r="S87" i="1" s="1"/>
  <c r="D87" i="1"/>
  <c r="U86" i="1"/>
  <c r="O86" i="1"/>
  <c r="L86" i="1"/>
  <c r="P86" i="1" s="1"/>
  <c r="G86" i="1"/>
  <c r="D86" i="1"/>
  <c r="H86" i="1" s="1"/>
  <c r="U85" i="1"/>
  <c r="P85" i="1"/>
  <c r="O85" i="1"/>
  <c r="L85" i="1"/>
  <c r="G85" i="1"/>
  <c r="H85" i="1" s="1"/>
  <c r="S85" i="1" s="1"/>
  <c r="D85" i="1"/>
  <c r="U84" i="1"/>
  <c r="O84" i="1"/>
  <c r="L84" i="1"/>
  <c r="P84" i="1" s="1"/>
  <c r="G84" i="1"/>
  <c r="D84" i="1"/>
  <c r="H84" i="1" s="1"/>
  <c r="U83" i="1"/>
  <c r="P83" i="1"/>
  <c r="O83" i="1"/>
  <c r="L83" i="1"/>
  <c r="G83" i="1"/>
  <c r="H83" i="1" s="1"/>
  <c r="S83" i="1" s="1"/>
  <c r="D83" i="1"/>
  <c r="U82" i="1"/>
  <c r="O82" i="1"/>
  <c r="L82" i="1"/>
  <c r="P82" i="1" s="1"/>
  <c r="G82" i="1"/>
  <c r="D82" i="1"/>
  <c r="H82" i="1" s="1"/>
  <c r="U81" i="1"/>
  <c r="P81" i="1"/>
  <c r="O81" i="1"/>
  <c r="L81" i="1"/>
  <c r="G81" i="1"/>
  <c r="H81" i="1" s="1"/>
  <c r="S81" i="1" s="1"/>
  <c r="D81" i="1"/>
  <c r="U80" i="1"/>
  <c r="O80" i="1"/>
  <c r="L80" i="1"/>
  <c r="P80" i="1" s="1"/>
  <c r="G80" i="1"/>
  <c r="D80" i="1"/>
  <c r="H80" i="1" s="1"/>
  <c r="U79" i="1"/>
  <c r="P79" i="1"/>
  <c r="O79" i="1"/>
  <c r="L79" i="1"/>
  <c r="G79" i="1"/>
  <c r="H79" i="1" s="1"/>
  <c r="S79" i="1" s="1"/>
  <c r="D79" i="1"/>
  <c r="U78" i="1"/>
  <c r="O78" i="1"/>
  <c r="L78" i="1"/>
  <c r="P78" i="1" s="1"/>
  <c r="G78" i="1"/>
  <c r="D78" i="1"/>
  <c r="H78" i="1" s="1"/>
  <c r="U77" i="1"/>
  <c r="P77" i="1"/>
  <c r="O77" i="1"/>
  <c r="L77" i="1"/>
  <c r="G77" i="1"/>
  <c r="H77" i="1" s="1"/>
  <c r="S77" i="1" s="1"/>
  <c r="D77" i="1"/>
  <c r="U76" i="1"/>
  <c r="O76" i="1"/>
  <c r="L76" i="1"/>
  <c r="P76" i="1" s="1"/>
  <c r="G76" i="1"/>
  <c r="D76" i="1"/>
  <c r="H76" i="1" s="1"/>
  <c r="U75" i="1"/>
  <c r="P75" i="1"/>
  <c r="O75" i="1"/>
  <c r="L75" i="1"/>
  <c r="G75" i="1"/>
  <c r="H75" i="1" s="1"/>
  <c r="S75" i="1" s="1"/>
  <c r="D75" i="1"/>
  <c r="U74" i="1"/>
  <c r="O74" i="1"/>
  <c r="L74" i="1"/>
  <c r="P74" i="1" s="1"/>
  <c r="G74" i="1"/>
  <c r="D74" i="1"/>
  <c r="H74" i="1" s="1"/>
  <c r="U73" i="1"/>
  <c r="P73" i="1"/>
  <c r="O73" i="1"/>
  <c r="L73" i="1"/>
  <c r="G73" i="1"/>
  <c r="H73" i="1" s="1"/>
  <c r="S73" i="1" s="1"/>
  <c r="D73" i="1"/>
  <c r="U72" i="1"/>
  <c r="O72" i="1"/>
  <c r="L72" i="1"/>
  <c r="P72" i="1" s="1"/>
  <c r="G72" i="1"/>
  <c r="D72" i="1"/>
  <c r="H72" i="1" s="1"/>
  <c r="U71" i="1"/>
  <c r="P71" i="1"/>
  <c r="O71" i="1"/>
  <c r="L71" i="1"/>
  <c r="G71" i="1"/>
  <c r="H71" i="1" s="1"/>
  <c r="S71" i="1" s="1"/>
  <c r="D71" i="1"/>
  <c r="U70" i="1"/>
  <c r="O70" i="1"/>
  <c r="L70" i="1"/>
  <c r="P70" i="1" s="1"/>
  <c r="G70" i="1"/>
  <c r="D70" i="1"/>
  <c r="H70" i="1" s="1"/>
  <c r="U69" i="1"/>
  <c r="P69" i="1"/>
  <c r="O69" i="1"/>
  <c r="L69" i="1"/>
  <c r="G69" i="1"/>
  <c r="H69" i="1" s="1"/>
  <c r="S69" i="1" s="1"/>
  <c r="D69" i="1"/>
  <c r="U68" i="1"/>
  <c r="O68" i="1"/>
  <c r="L68" i="1"/>
  <c r="P68" i="1" s="1"/>
  <c r="G68" i="1"/>
  <c r="D68" i="1"/>
  <c r="H68" i="1" s="1"/>
  <c r="U67" i="1"/>
  <c r="P67" i="1"/>
  <c r="O67" i="1"/>
  <c r="L67" i="1"/>
  <c r="G67" i="1"/>
  <c r="H67" i="1" s="1"/>
  <c r="S67" i="1" s="1"/>
  <c r="D67" i="1"/>
  <c r="U66" i="1"/>
  <c r="O66" i="1"/>
  <c r="L66" i="1"/>
  <c r="P66" i="1" s="1"/>
  <c r="G66" i="1"/>
  <c r="D66" i="1"/>
  <c r="H66" i="1" s="1"/>
  <c r="U65" i="1"/>
  <c r="P65" i="1"/>
  <c r="O65" i="1"/>
  <c r="L65" i="1"/>
  <c r="G65" i="1"/>
  <c r="H65" i="1" s="1"/>
  <c r="S65" i="1" s="1"/>
  <c r="D65" i="1"/>
  <c r="U64" i="1"/>
  <c r="O64" i="1"/>
  <c r="L64" i="1"/>
  <c r="P64" i="1" s="1"/>
  <c r="G64" i="1"/>
  <c r="D64" i="1"/>
  <c r="H64" i="1" s="1"/>
  <c r="U63" i="1"/>
  <c r="P63" i="1"/>
  <c r="O63" i="1"/>
  <c r="L63" i="1"/>
  <c r="G63" i="1"/>
  <c r="H63" i="1" s="1"/>
  <c r="S63" i="1" s="1"/>
  <c r="D63" i="1"/>
  <c r="U62" i="1"/>
  <c r="O62" i="1"/>
  <c r="L62" i="1"/>
  <c r="P62" i="1" s="1"/>
  <c r="G62" i="1"/>
  <c r="D62" i="1"/>
  <c r="H62" i="1" s="1"/>
  <c r="U61" i="1"/>
  <c r="P61" i="1"/>
  <c r="O61" i="1"/>
  <c r="L61" i="1"/>
  <c r="G61" i="1"/>
  <c r="H61" i="1" s="1"/>
  <c r="S61" i="1" s="1"/>
  <c r="D61" i="1"/>
  <c r="U60" i="1"/>
  <c r="O60" i="1"/>
  <c r="L60" i="1"/>
  <c r="P60" i="1" s="1"/>
  <c r="G60" i="1"/>
  <c r="D60" i="1"/>
  <c r="H60" i="1" s="1"/>
  <c r="U59" i="1"/>
  <c r="P59" i="1"/>
  <c r="O59" i="1"/>
  <c r="L59" i="1"/>
  <c r="G59" i="1"/>
  <c r="H59" i="1" s="1"/>
  <c r="S59" i="1" s="1"/>
  <c r="D59" i="1"/>
  <c r="O58" i="1"/>
  <c r="L58" i="1"/>
  <c r="P58" i="1" s="1"/>
  <c r="S58" i="1" s="1"/>
  <c r="H58" i="1"/>
  <c r="G58" i="1"/>
  <c r="D58" i="1"/>
  <c r="U57" i="1"/>
  <c r="O57" i="1"/>
  <c r="P57" i="1" s="1"/>
  <c r="L57" i="1"/>
  <c r="G57" i="1"/>
  <c r="D57" i="1"/>
  <c r="H57" i="1" s="1"/>
  <c r="U56" i="1"/>
  <c r="O56" i="1"/>
  <c r="L56" i="1"/>
  <c r="P56" i="1" s="1"/>
  <c r="H56" i="1"/>
  <c r="S56" i="1" s="1"/>
  <c r="G56" i="1"/>
  <c r="D56" i="1"/>
  <c r="U55" i="1"/>
  <c r="O55" i="1"/>
  <c r="P55" i="1" s="1"/>
  <c r="L55" i="1"/>
  <c r="G55" i="1"/>
  <c r="D55" i="1"/>
  <c r="H55" i="1" s="1"/>
  <c r="S55" i="1" s="1"/>
  <c r="U54" i="1"/>
  <c r="S54" i="1"/>
  <c r="O54" i="1"/>
  <c r="L54" i="1"/>
  <c r="P54" i="1" s="1"/>
  <c r="H54" i="1"/>
  <c r="G54" i="1"/>
  <c r="D54" i="1"/>
  <c r="U53" i="1"/>
  <c r="O53" i="1"/>
  <c r="P53" i="1" s="1"/>
  <c r="L53" i="1"/>
  <c r="G53" i="1"/>
  <c r="D53" i="1"/>
  <c r="H53" i="1" s="1"/>
  <c r="U52" i="1"/>
  <c r="O52" i="1"/>
  <c r="L52" i="1"/>
  <c r="P52" i="1" s="1"/>
  <c r="H52" i="1"/>
  <c r="S52" i="1" s="1"/>
  <c r="G52" i="1"/>
  <c r="D52" i="1"/>
  <c r="U51" i="1"/>
  <c r="O51" i="1"/>
  <c r="P51" i="1" s="1"/>
  <c r="L51" i="1"/>
  <c r="G51" i="1"/>
  <c r="D51" i="1"/>
  <c r="H51" i="1" s="1"/>
  <c r="S51" i="1" s="1"/>
  <c r="U50" i="1"/>
  <c r="O50" i="1"/>
  <c r="L50" i="1"/>
  <c r="P50" i="1" s="1"/>
  <c r="S50" i="1" s="1"/>
  <c r="H50" i="1"/>
  <c r="G50" i="1"/>
  <c r="D50" i="1"/>
  <c r="U49" i="1"/>
  <c r="O49" i="1"/>
  <c r="P49" i="1" s="1"/>
  <c r="L49" i="1"/>
  <c r="G49" i="1"/>
  <c r="D49" i="1"/>
  <c r="H49" i="1" s="1"/>
  <c r="U48" i="1"/>
  <c r="O48" i="1"/>
  <c r="L48" i="1"/>
  <c r="P48" i="1" s="1"/>
  <c r="H48" i="1"/>
  <c r="S48" i="1" s="1"/>
  <c r="G48" i="1"/>
  <c r="D48" i="1"/>
  <c r="U47" i="1"/>
  <c r="O47" i="1"/>
  <c r="P47" i="1" s="1"/>
  <c r="L47" i="1"/>
  <c r="G47" i="1"/>
  <c r="D47" i="1"/>
  <c r="H47" i="1" s="1"/>
  <c r="S47" i="1" s="1"/>
  <c r="U46" i="1"/>
  <c r="S46" i="1"/>
  <c r="O46" i="1"/>
  <c r="L46" i="1"/>
  <c r="P46" i="1" s="1"/>
  <c r="H46" i="1"/>
  <c r="G46" i="1"/>
  <c r="D46" i="1"/>
  <c r="U45" i="1"/>
  <c r="O45" i="1"/>
  <c r="P45" i="1" s="1"/>
  <c r="L45" i="1"/>
  <c r="G45" i="1"/>
  <c r="D45" i="1"/>
  <c r="H45" i="1" s="1"/>
  <c r="U44" i="1"/>
  <c r="O44" i="1"/>
  <c r="L44" i="1"/>
  <c r="P44" i="1" s="1"/>
  <c r="H44" i="1"/>
  <c r="S44" i="1" s="1"/>
  <c r="G44" i="1"/>
  <c r="D44" i="1"/>
  <c r="U43" i="1"/>
  <c r="O43" i="1"/>
  <c r="P43" i="1" s="1"/>
  <c r="L43" i="1"/>
  <c r="G43" i="1"/>
  <c r="D43" i="1"/>
  <c r="H43" i="1" s="1"/>
  <c r="S43" i="1" s="1"/>
  <c r="U42" i="1"/>
  <c r="O42" i="1"/>
  <c r="L42" i="1"/>
  <c r="P42" i="1" s="1"/>
  <c r="S42" i="1" s="1"/>
  <c r="H42" i="1"/>
  <c r="G42" i="1"/>
  <c r="D42" i="1"/>
  <c r="U41" i="1"/>
  <c r="O41" i="1"/>
  <c r="P41" i="1" s="1"/>
  <c r="L41" i="1"/>
  <c r="G41" i="1"/>
  <c r="D41" i="1"/>
  <c r="H41" i="1" s="1"/>
  <c r="U40" i="1"/>
  <c r="O40" i="1"/>
  <c r="L40" i="1"/>
  <c r="P40" i="1" s="1"/>
  <c r="H40" i="1"/>
  <c r="S40" i="1" s="1"/>
  <c r="G40" i="1"/>
  <c r="D40" i="1"/>
  <c r="U39" i="1"/>
  <c r="O39" i="1"/>
  <c r="P39" i="1" s="1"/>
  <c r="L39" i="1"/>
  <c r="G39" i="1"/>
  <c r="D39" i="1"/>
  <c r="H39" i="1" s="1"/>
  <c r="S39" i="1" s="1"/>
  <c r="U38" i="1"/>
  <c r="S38" i="1"/>
  <c r="O38" i="1"/>
  <c r="L38" i="1"/>
  <c r="P38" i="1" s="1"/>
  <c r="H38" i="1"/>
  <c r="G38" i="1"/>
  <c r="D38" i="1"/>
  <c r="U37" i="1"/>
  <c r="O37" i="1"/>
  <c r="P37" i="1" s="1"/>
  <c r="L37" i="1"/>
  <c r="G37" i="1"/>
  <c r="D37" i="1"/>
  <c r="H37" i="1" s="1"/>
  <c r="U36" i="1"/>
  <c r="O36" i="1"/>
  <c r="L36" i="1"/>
  <c r="P36" i="1" s="1"/>
  <c r="H36" i="1"/>
  <c r="S36" i="1" s="1"/>
  <c r="G36" i="1"/>
  <c r="D36" i="1"/>
  <c r="U35" i="1"/>
  <c r="P35" i="1"/>
  <c r="O35" i="1"/>
  <c r="L35" i="1"/>
  <c r="G35" i="1"/>
  <c r="D35" i="1"/>
  <c r="H35" i="1" s="1"/>
  <c r="S35" i="1" s="1"/>
  <c r="U34" i="1"/>
  <c r="S34" i="1"/>
  <c r="O34" i="1"/>
  <c r="L34" i="1"/>
  <c r="P34" i="1" s="1"/>
  <c r="H34" i="1"/>
  <c r="G34" i="1"/>
  <c r="D34" i="1"/>
  <c r="U33" i="1"/>
  <c r="O33" i="1"/>
  <c r="P33" i="1" s="1"/>
  <c r="L33" i="1"/>
  <c r="G33" i="1"/>
  <c r="D33" i="1"/>
  <c r="U32" i="1"/>
  <c r="O32" i="1"/>
  <c r="L32" i="1"/>
  <c r="P32" i="1" s="1"/>
  <c r="H32" i="1"/>
  <c r="S32" i="1" s="1"/>
  <c r="G32" i="1"/>
  <c r="D32" i="1"/>
  <c r="U31" i="1"/>
  <c r="P31" i="1"/>
  <c r="O31" i="1"/>
  <c r="L31" i="1"/>
  <c r="G31" i="1"/>
  <c r="D31" i="1"/>
  <c r="H31" i="1" s="1"/>
  <c r="S31" i="1" s="1"/>
  <c r="U30" i="1"/>
  <c r="O30" i="1"/>
  <c r="L30" i="1"/>
  <c r="P30" i="1" s="1"/>
  <c r="S30" i="1" s="1"/>
  <c r="H30" i="1"/>
  <c r="G30" i="1"/>
  <c r="D30" i="1"/>
  <c r="U29" i="1"/>
  <c r="O29" i="1"/>
  <c r="P29" i="1" s="1"/>
  <c r="L29" i="1"/>
  <c r="G29" i="1"/>
  <c r="D29" i="1"/>
  <c r="U28" i="1"/>
  <c r="O28" i="1"/>
  <c r="L28" i="1"/>
  <c r="P28" i="1" s="1"/>
  <c r="H28" i="1"/>
  <c r="S28" i="1" s="1"/>
  <c r="G28" i="1"/>
  <c r="D28" i="1"/>
  <c r="U27" i="1"/>
  <c r="P27" i="1"/>
  <c r="O27" i="1"/>
  <c r="L27" i="1"/>
  <c r="E27" i="1"/>
  <c r="D27" i="1"/>
  <c r="H27" i="1" s="1"/>
  <c r="S27" i="1" s="1"/>
  <c r="X27" i="1" s="1"/>
  <c r="U26" i="1"/>
  <c r="S26" i="1"/>
  <c r="W27" i="1" s="1"/>
  <c r="O26" i="1"/>
  <c r="L26" i="1"/>
  <c r="P26" i="1" s="1"/>
  <c r="H26" i="1"/>
  <c r="E26" i="1"/>
  <c r="D26" i="1"/>
  <c r="U25" i="1"/>
  <c r="O25" i="1"/>
  <c r="P25" i="1" s="1"/>
  <c r="L25" i="1"/>
  <c r="E25" i="1"/>
  <c r="D25" i="1"/>
  <c r="H25" i="1" s="1"/>
  <c r="U24" i="1"/>
  <c r="O24" i="1"/>
  <c r="L24" i="1"/>
  <c r="P24" i="1" s="1"/>
  <c r="H24" i="1"/>
  <c r="S24" i="1" s="1"/>
  <c r="E24" i="1"/>
  <c r="D24" i="1"/>
  <c r="U23" i="1"/>
  <c r="P23" i="1"/>
  <c r="O23" i="1"/>
  <c r="L23" i="1"/>
  <c r="E23" i="1"/>
  <c r="D23" i="1"/>
  <c r="H23" i="1" s="1"/>
  <c r="S23" i="1" s="1"/>
  <c r="U22" i="1"/>
  <c r="O22" i="1"/>
  <c r="L22" i="1"/>
  <c r="P22" i="1" s="1"/>
  <c r="S22" i="1" s="1"/>
  <c r="H22" i="1"/>
  <c r="E22" i="1"/>
  <c r="D22" i="1"/>
  <c r="U21" i="1"/>
  <c r="P21" i="1"/>
  <c r="O21" i="1"/>
  <c r="L21" i="1"/>
  <c r="E21" i="1"/>
  <c r="D21" i="1"/>
  <c r="H21" i="1" s="1"/>
  <c r="S21" i="1" s="1"/>
  <c r="U20" i="1"/>
  <c r="O20" i="1"/>
  <c r="L20" i="1"/>
  <c r="P20" i="1" s="1"/>
  <c r="H20" i="1"/>
  <c r="S20" i="1" s="1"/>
  <c r="E20" i="1"/>
  <c r="D20" i="1"/>
  <c r="U19" i="1"/>
  <c r="P19" i="1"/>
  <c r="O19" i="1"/>
  <c r="L19" i="1"/>
  <c r="E19" i="1"/>
  <c r="D19" i="1"/>
  <c r="H19" i="1" s="1"/>
  <c r="S19" i="1" s="1"/>
  <c r="U18" i="1"/>
  <c r="O18" i="1"/>
  <c r="L18" i="1"/>
  <c r="P18" i="1" s="1"/>
  <c r="H18" i="1"/>
  <c r="S18" i="1" s="1"/>
  <c r="E18" i="1"/>
  <c r="D18" i="1"/>
  <c r="U17" i="1"/>
  <c r="P17" i="1"/>
  <c r="O17" i="1"/>
  <c r="L17" i="1"/>
  <c r="E17" i="1"/>
  <c r="D17" i="1"/>
  <c r="H17" i="1" s="1"/>
  <c r="S17" i="1" s="1"/>
  <c r="U16" i="1"/>
  <c r="O16" i="1"/>
  <c r="L16" i="1"/>
  <c r="P16" i="1" s="1"/>
  <c r="H16" i="1"/>
  <c r="S16" i="1" s="1"/>
  <c r="E16" i="1"/>
  <c r="D16" i="1"/>
  <c r="U15" i="1"/>
  <c r="P15" i="1"/>
  <c r="O15" i="1"/>
  <c r="L15" i="1"/>
  <c r="E15" i="1"/>
  <c r="D15" i="1"/>
  <c r="H15" i="1" s="1"/>
  <c r="S15" i="1" s="1"/>
  <c r="U14" i="1"/>
  <c r="O14" i="1"/>
  <c r="L14" i="1"/>
  <c r="P14" i="1" s="1"/>
  <c r="H14" i="1"/>
  <c r="S14" i="1" s="1"/>
  <c r="E14" i="1"/>
  <c r="D14" i="1"/>
  <c r="U13" i="1"/>
  <c r="P13" i="1"/>
  <c r="O13" i="1"/>
  <c r="L13" i="1"/>
  <c r="E13" i="1"/>
  <c r="D13" i="1"/>
  <c r="H13" i="1" s="1"/>
  <c r="S13" i="1" s="1"/>
  <c r="U12" i="1"/>
  <c r="O12" i="1"/>
  <c r="L12" i="1"/>
  <c r="P12" i="1" s="1"/>
  <c r="H12" i="1"/>
  <c r="S12" i="1" s="1"/>
  <c r="E12" i="1"/>
  <c r="D12" i="1"/>
  <c r="U11" i="1"/>
  <c r="P11" i="1"/>
  <c r="O11" i="1"/>
  <c r="L11" i="1"/>
  <c r="E11" i="1"/>
  <c r="D11" i="1"/>
  <c r="H11" i="1" s="1"/>
  <c r="S11" i="1" s="1"/>
  <c r="U10" i="1"/>
  <c r="O10" i="1"/>
  <c r="L10" i="1"/>
  <c r="P10" i="1" s="1"/>
  <c r="H10" i="1"/>
  <c r="S10" i="1" s="1"/>
  <c r="E10" i="1"/>
  <c r="D10" i="1"/>
  <c r="U9" i="1"/>
  <c r="P9" i="1"/>
  <c r="O9" i="1"/>
  <c r="L9" i="1"/>
  <c r="E9" i="1"/>
  <c r="D9" i="1"/>
  <c r="H9" i="1" s="1"/>
  <c r="S9" i="1" s="1"/>
  <c r="U8" i="1"/>
  <c r="O8" i="1"/>
  <c r="L8" i="1"/>
  <c r="P8" i="1" s="1"/>
  <c r="H8" i="1"/>
  <c r="S8" i="1" s="1"/>
  <c r="E8" i="1"/>
  <c r="D8" i="1"/>
  <c r="U7" i="1"/>
  <c r="P7" i="1"/>
  <c r="O7" i="1"/>
  <c r="L7" i="1"/>
  <c r="E7" i="1"/>
  <c r="D7" i="1"/>
  <c r="H7" i="1" s="1"/>
  <c r="S7" i="1" s="1"/>
  <c r="U6" i="1"/>
  <c r="O6" i="1"/>
  <c r="L6" i="1"/>
  <c r="P6" i="1" s="1"/>
  <c r="H6" i="1"/>
  <c r="S6" i="1" s="1"/>
  <c r="E6" i="1"/>
  <c r="D6" i="1"/>
  <c r="U5" i="1"/>
  <c r="P5" i="1"/>
  <c r="O5" i="1"/>
  <c r="L5" i="1"/>
  <c r="E5" i="1"/>
  <c r="D5" i="1"/>
  <c r="H5" i="1" s="1"/>
  <c r="S5" i="1" s="1"/>
  <c r="U4" i="1"/>
  <c r="O4" i="1"/>
  <c r="L4" i="1"/>
  <c r="P4" i="1" s="1"/>
  <c r="G4" i="1"/>
  <c r="H4" i="1" s="1"/>
  <c r="D4" i="1"/>
  <c r="S4" i="1" l="1"/>
  <c r="W8" i="1"/>
  <c r="X8" i="1" s="1"/>
  <c r="W9" i="1"/>
  <c r="W12" i="1"/>
  <c r="X15" i="1"/>
  <c r="W16" i="1"/>
  <c r="W18" i="1"/>
  <c r="X18" i="1" s="1"/>
  <c r="W20" i="1"/>
  <c r="X20" i="1" s="1"/>
  <c r="W21" i="1"/>
  <c r="W22" i="1"/>
  <c r="X22" i="1" s="1"/>
  <c r="X21" i="1"/>
  <c r="W25" i="1"/>
  <c r="W31" i="1"/>
  <c r="W57" i="1"/>
  <c r="W59" i="1"/>
  <c r="P90" i="1"/>
  <c r="W23" i="1"/>
  <c r="X52" i="1"/>
  <c r="W53" i="1"/>
  <c r="W41" i="1"/>
  <c r="W43" i="1"/>
  <c r="X35" i="1"/>
  <c r="X36" i="1"/>
  <c r="X48" i="1"/>
  <c r="W51" i="1"/>
  <c r="W6" i="1"/>
  <c r="X6" i="1" s="1"/>
  <c r="W7" i="1"/>
  <c r="X7" i="1" s="1"/>
  <c r="W10" i="1"/>
  <c r="X10" i="1" s="1"/>
  <c r="X9" i="1"/>
  <c r="W11" i="1"/>
  <c r="X11" i="1" s="1"/>
  <c r="W13" i="1"/>
  <c r="X13" i="1" s="1"/>
  <c r="X12" i="1"/>
  <c r="W15" i="1"/>
  <c r="W17" i="1"/>
  <c r="X17" i="1" s="1"/>
  <c r="X16" i="1"/>
  <c r="W19" i="1"/>
  <c r="X19" i="1" s="1"/>
  <c r="W45" i="1"/>
  <c r="W14" i="1"/>
  <c r="X14" i="1" s="1"/>
  <c r="W24" i="1"/>
  <c r="X24" i="1" s="1"/>
  <c r="W35" i="1"/>
  <c r="W44" i="1"/>
  <c r="X44" i="1" s="1"/>
  <c r="X43" i="1"/>
  <c r="W52" i="1"/>
  <c r="X51" i="1"/>
  <c r="W60" i="1"/>
  <c r="W66" i="1"/>
  <c r="W68" i="1"/>
  <c r="W74" i="1"/>
  <c r="W76" i="1"/>
  <c r="W82" i="1"/>
  <c r="W84" i="1"/>
  <c r="H29" i="1"/>
  <c r="S29" i="1" s="1"/>
  <c r="S37" i="1"/>
  <c r="W37" i="1" s="1"/>
  <c r="S45" i="1"/>
  <c r="S53" i="1"/>
  <c r="X59" i="1"/>
  <c r="W32" i="1"/>
  <c r="X32" i="1" s="1"/>
  <c r="W48" i="1"/>
  <c r="W56" i="1"/>
  <c r="X56" i="1" s="1"/>
  <c r="S60" i="1"/>
  <c r="S62" i="1"/>
  <c r="S64" i="1"/>
  <c r="W64" i="1" s="1"/>
  <c r="S66" i="1"/>
  <c r="S68" i="1"/>
  <c r="S70" i="1"/>
  <c r="S72" i="1"/>
  <c r="W72" i="1" s="1"/>
  <c r="S74" i="1"/>
  <c r="S76" i="1"/>
  <c r="S78" i="1"/>
  <c r="S80" i="1"/>
  <c r="S82" i="1"/>
  <c r="S84" i="1"/>
  <c r="S86" i="1"/>
  <c r="W28" i="1"/>
  <c r="X28" i="1" s="1"/>
  <c r="W36" i="1"/>
  <c r="W40" i="1"/>
  <c r="X40" i="1" s="1"/>
  <c r="X39" i="1"/>
  <c r="X23" i="1"/>
  <c r="S25" i="1"/>
  <c r="X31" i="1"/>
  <c r="H33" i="1"/>
  <c r="S33" i="1" s="1"/>
  <c r="W33" i="1" s="1"/>
  <c r="W39" i="1"/>
  <c r="S41" i="1"/>
  <c r="W47" i="1"/>
  <c r="X47" i="1" s="1"/>
  <c r="S49" i="1"/>
  <c r="W55" i="1"/>
  <c r="X55" i="1" s="1"/>
  <c r="S57" i="1"/>
  <c r="W81" i="1" l="1"/>
  <c r="X81" i="1" s="1"/>
  <c r="X86" i="1"/>
  <c r="W87" i="1"/>
  <c r="X87" i="1" s="1"/>
  <c r="W79" i="1"/>
  <c r="X79" i="1" s="1"/>
  <c r="X70" i="1"/>
  <c r="W71" i="1"/>
  <c r="X71" i="1" s="1"/>
  <c r="W63" i="1"/>
  <c r="X63" i="1" s="1"/>
  <c r="W30" i="1"/>
  <c r="X30" i="1" s="1"/>
  <c r="W80" i="1"/>
  <c r="X80" i="1" s="1"/>
  <c r="W58" i="1"/>
  <c r="X58" i="1" s="1"/>
  <c r="X57" i="1"/>
  <c r="W42" i="1"/>
  <c r="X42" i="1" s="1"/>
  <c r="X41" i="1"/>
  <c r="W26" i="1"/>
  <c r="X26" i="1" s="1"/>
  <c r="X25" i="1"/>
  <c r="X84" i="1"/>
  <c r="W85" i="1"/>
  <c r="X85" i="1" s="1"/>
  <c r="X76" i="1"/>
  <c r="W77" i="1"/>
  <c r="X77" i="1" s="1"/>
  <c r="X68" i="1"/>
  <c r="W69" i="1"/>
  <c r="X69" i="1" s="1"/>
  <c r="X60" i="1"/>
  <c r="W61" i="1"/>
  <c r="X61" i="1" s="1"/>
  <c r="W54" i="1"/>
  <c r="X54" i="1" s="1"/>
  <c r="X53" i="1"/>
  <c r="W86" i="1"/>
  <c r="W78" i="1"/>
  <c r="X78" i="1" s="1"/>
  <c r="W70" i="1"/>
  <c r="W62" i="1"/>
  <c r="X62" i="1" s="1"/>
  <c r="W50" i="1"/>
  <c r="X50" i="1" s="1"/>
  <c r="X49" i="1"/>
  <c r="X64" i="1"/>
  <c r="W65" i="1"/>
  <c r="X65" i="1" s="1"/>
  <c r="W38" i="1"/>
  <c r="X38" i="1" s="1"/>
  <c r="X37" i="1"/>
  <c r="X82" i="1"/>
  <c r="W83" i="1"/>
  <c r="X83" i="1" s="1"/>
  <c r="X74" i="1"/>
  <c r="W75" i="1"/>
  <c r="X75" i="1" s="1"/>
  <c r="X66" i="1"/>
  <c r="W67" i="1"/>
  <c r="X67" i="1" s="1"/>
  <c r="W46" i="1"/>
  <c r="X46" i="1" s="1"/>
  <c r="X45" i="1"/>
  <c r="W29" i="1"/>
  <c r="X29" i="1" s="1"/>
  <c r="S91" i="1"/>
  <c r="W5" i="1"/>
  <c r="X5" i="1" s="1"/>
  <c r="X4" i="1"/>
  <c r="W4" i="1"/>
  <c r="W34" i="1"/>
  <c r="X34" i="1" s="1"/>
  <c r="X33" i="1"/>
  <c r="X72" i="1"/>
  <c r="W73" i="1"/>
  <c r="X73" i="1" s="1"/>
  <c r="W49" i="1"/>
  <c r="H90" i="1"/>
  <c r="X91" i="1" l="1"/>
  <c r="W91" i="1"/>
  <c r="J98" i="1" s="1"/>
  <c r="J99" i="1" s="1"/>
</calcChain>
</file>

<file path=xl/sharedStrings.xml><?xml version="1.0" encoding="utf-8"?>
<sst xmlns="http://schemas.openxmlformats.org/spreadsheetml/2006/main" count="120" uniqueCount="30">
  <si>
    <t>Merridian West</t>
  </si>
  <si>
    <t>Commercial</t>
  </si>
  <si>
    <t>Based on 103 BFC's and gallon charge at residential/ general service rate</t>
  </si>
  <si>
    <t>Based on meter size BFC's and gallon charge at general service rate</t>
  </si>
  <si>
    <t>Principle</t>
  </si>
  <si>
    <t>Interest Rate</t>
  </si>
  <si>
    <t>Applied Interest Rate</t>
  </si>
  <si>
    <t>Interest Period</t>
  </si>
  <si>
    <t>Interest Due</t>
  </si>
  <si>
    <t>Total Due</t>
  </si>
  <si>
    <t>Base Rates</t>
  </si>
  <si>
    <t>Base Charge</t>
  </si>
  <si>
    <t>Base Total</t>
  </si>
  <si>
    <t>Consumption</t>
  </si>
  <si>
    <t>charge per 1000 gals</t>
  </si>
  <si>
    <t>Consumption  Charge</t>
  </si>
  <si>
    <t>Total Billed</t>
  </si>
  <si>
    <t>Base Meter Size</t>
  </si>
  <si>
    <t>Charge per 1000 gals</t>
  </si>
  <si>
    <t>Consumption Charge</t>
  </si>
  <si>
    <t>Total Bill</t>
  </si>
  <si>
    <t>6" &amp; 2"</t>
  </si>
  <si>
    <t>6" &amp; 1.5"</t>
  </si>
  <si>
    <t>Credit for Base Payments paid in advance for April 1- April 20</t>
  </si>
  <si>
    <t>Adjusted Total Billed</t>
  </si>
  <si>
    <t>Billed</t>
  </si>
  <si>
    <t>Adjusted Bill</t>
  </si>
  <si>
    <t>Difference</t>
  </si>
  <si>
    <t>Interest</t>
  </si>
  <si>
    <t>Refund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</si>
</sst>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2" fontId="0" fillId="0" borderId="0" xfId="0" applyNumberFormat="1"/>
    <xf numFmtId="0" fontId="0" fillId="0" borderId="0" xfId="0" applyAlignment="1">
      <alignment vertical="center"/>
    </xf>
    <xf numFmtId="1" fontId="0" fillId="0" borderId="0" xfId="0" applyNumberForma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4" fillId="2" borderId="0" xfId="0" applyFont="1" applyFill="1"/>
    <xf numFmtId="0" fontId="5" fillId="0" borderId="0" xfId="0" applyFont="1"/>
    <xf numFmtId="0" fontId="5" fillId="0" borderId="0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2" fontId="5" fillId="0" borderId="0" xfId="0" applyNumberFormat="1" applyFont="1" applyAlignment="1">
      <alignment wrapText="1"/>
    </xf>
    <xf numFmtId="2" fontId="5" fillId="0" borderId="0" xfId="0" applyNumberFormat="1" applyFont="1"/>
    <xf numFmtId="0" fontId="0" fillId="0" borderId="5" xfId="0" applyBorder="1"/>
    <xf numFmtId="1" fontId="1" fillId="0" borderId="6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/>
    </xf>
    <xf numFmtId="0" fontId="1" fillId="3" borderId="7" xfId="0" applyFont="1" applyFill="1" applyBorder="1"/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17" fontId="0" fillId="0" borderId="5" xfId="0" applyNumberFormat="1" applyBorder="1"/>
    <xf numFmtId="1" fontId="0" fillId="0" borderId="8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8" xfId="0" applyNumberFormat="1" applyBorder="1" applyAlignment="1">
      <alignment horizontal="center" vertical="center"/>
    </xf>
    <xf numFmtId="17" fontId="0" fillId="3" borderId="5" xfId="0" applyNumberFormat="1" applyFill="1" applyBorder="1"/>
    <xf numFmtId="0" fontId="0" fillId="0" borderId="8" xfId="0" applyBorder="1" applyAlignment="1">
      <alignment horizontal="center"/>
    </xf>
    <xf numFmtId="164" fontId="0" fillId="0" borderId="8" xfId="0" applyNumberFormat="1" applyBorder="1"/>
    <xf numFmtId="164" fontId="0" fillId="0" borderId="5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7" fontId="0" fillId="0" borderId="6" xfId="0" applyNumberFormat="1" applyBorder="1"/>
    <xf numFmtId="1" fontId="0" fillId="0" borderId="9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9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/>
    </xf>
    <xf numFmtId="17" fontId="0" fillId="3" borderId="6" xfId="0" applyNumberFormat="1" applyFill="1" applyBorder="1"/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0" xfId="0" applyBorder="1"/>
    <xf numFmtId="17" fontId="0" fillId="2" borderId="8" xfId="0" applyNumberFormat="1" applyFill="1" applyBorder="1"/>
    <xf numFmtId="1" fontId="0" fillId="2" borderId="8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 vertical="center"/>
    </xf>
    <xf numFmtId="17" fontId="0" fillId="3" borderId="8" xfId="0" applyNumberFormat="1" applyFill="1" applyBorder="1"/>
    <xf numFmtId="0" fontId="0" fillId="2" borderId="5" xfId="0" applyFill="1" applyBorder="1"/>
    <xf numFmtId="17" fontId="0" fillId="0" borderId="8" xfId="0" applyNumberFormat="1" applyBorder="1"/>
    <xf numFmtId="164" fontId="0" fillId="0" borderId="5" xfId="0" applyNumberFormat="1" applyBorder="1" applyAlignment="1">
      <alignment horizontal="center" vertical="center"/>
    </xf>
    <xf numFmtId="17" fontId="0" fillId="0" borderId="1" xfId="0" applyNumberFormat="1" applyBorder="1"/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7" fontId="0" fillId="3" borderId="1" xfId="0" applyNumberFormat="1" applyFill="1" applyBorder="1"/>
    <xf numFmtId="0" fontId="0" fillId="0" borderId="10" xfId="0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17" fontId="0" fillId="2" borderId="5" xfId="0" applyNumberFormat="1" applyFill="1" applyBorder="1"/>
    <xf numFmtId="164" fontId="0" fillId="0" borderId="6" xfId="0" applyNumberFormat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164" fontId="0" fillId="2" borderId="5" xfId="0" applyNumberFormat="1" applyFill="1" applyBorder="1" applyAlignment="1">
      <alignment horizontal="center" vertical="center"/>
    </xf>
    <xf numFmtId="17" fontId="4" fillId="2" borderId="5" xfId="0" applyNumberFormat="1" applyFont="1" applyFill="1" applyBorder="1"/>
    <xf numFmtId="1" fontId="4" fillId="2" borderId="8" xfId="0" applyNumberFormat="1" applyFont="1" applyFill="1" applyBorder="1" applyAlignment="1">
      <alignment horizontal="center"/>
    </xf>
    <xf numFmtId="164" fontId="4" fillId="2" borderId="8" xfId="0" applyNumberFormat="1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 vertical="center"/>
    </xf>
    <xf numFmtId="17" fontId="4" fillId="3" borderId="5" xfId="0" applyNumberFormat="1" applyFont="1" applyFill="1" applyBorder="1"/>
    <xf numFmtId="164" fontId="0" fillId="0" borderId="0" xfId="0" applyNumberFormat="1"/>
    <xf numFmtId="2" fontId="0" fillId="0" borderId="0" xfId="0" applyNumberFormat="1" applyFont="1"/>
    <xf numFmtId="17" fontId="0" fillId="4" borderId="5" xfId="0" applyNumberFormat="1" applyFill="1" applyBorder="1"/>
    <xf numFmtId="1" fontId="0" fillId="4" borderId="8" xfId="0" applyNumberFormat="1" applyFill="1" applyBorder="1" applyAlignment="1">
      <alignment horizontal="center"/>
    </xf>
    <xf numFmtId="164" fontId="0" fillId="4" borderId="8" xfId="0" applyNumberFormat="1" applyFill="1" applyBorder="1" applyAlignment="1">
      <alignment horizontal="center"/>
    </xf>
    <xf numFmtId="0" fontId="0" fillId="3" borderId="0" xfId="0" applyFill="1"/>
    <xf numFmtId="1" fontId="0" fillId="4" borderId="5" xfId="0" applyNumberFormat="1" applyFill="1" applyBorder="1" applyAlignment="1">
      <alignment horizontal="center"/>
    </xf>
    <xf numFmtId="164" fontId="0" fillId="4" borderId="5" xfId="0" applyNumberFormat="1" applyFill="1" applyBorder="1" applyAlignment="1">
      <alignment horizontal="center" vertical="center"/>
    </xf>
    <xf numFmtId="164" fontId="0" fillId="4" borderId="5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0" fontId="0" fillId="3" borderId="5" xfId="0" applyFill="1" applyBorder="1"/>
    <xf numFmtId="164" fontId="1" fillId="5" borderId="5" xfId="0" applyNumberFormat="1" applyFont="1" applyFill="1" applyBorder="1" applyAlignment="1">
      <alignment horizontal="center"/>
    </xf>
    <xf numFmtId="164" fontId="1" fillId="5" borderId="8" xfId="0" applyNumberFormat="1" applyFont="1" applyFill="1" applyBorder="1" applyAlignment="1">
      <alignment horizontal="center"/>
    </xf>
    <xf numFmtId="0" fontId="1" fillId="5" borderId="5" xfId="0" applyFont="1" applyFill="1" applyBorder="1"/>
    <xf numFmtId="164" fontId="1" fillId="5" borderId="5" xfId="0" applyNumberFormat="1" applyFont="1" applyFill="1" applyBorder="1"/>
    <xf numFmtId="2" fontId="1" fillId="0" borderId="0" xfId="0" applyNumberFormat="1" applyFont="1"/>
    <xf numFmtId="164" fontId="0" fillId="5" borderId="5" xfId="0" applyNumberFormat="1" applyFill="1" applyBorder="1" applyAlignment="1">
      <alignment horizontal="center"/>
    </xf>
    <xf numFmtId="164" fontId="0" fillId="5" borderId="5" xfId="0" applyNumberFormat="1" applyFill="1" applyBorder="1"/>
    <xf numFmtId="165" fontId="0" fillId="0" borderId="0" xfId="0" applyNumberFormat="1"/>
    <xf numFmtId="164" fontId="1" fillId="6" borderId="5" xfId="0" applyNumberFormat="1" applyFont="1" applyFill="1" applyBorder="1" applyAlignment="1">
      <alignment horizontal="center"/>
    </xf>
    <xf numFmtId="164" fontId="1" fillId="6" borderId="5" xfId="0" applyNumberFormat="1" applyFont="1" applyFill="1" applyBorder="1"/>
    <xf numFmtId="164" fontId="0" fillId="6" borderId="5" xfId="0" applyNumberFormat="1" applyFill="1" applyBorder="1" applyAlignment="1">
      <alignment horizontal="center"/>
    </xf>
    <xf numFmtId="2" fontId="0" fillId="6" borderId="5" xfId="0" applyNumberFormat="1" applyFill="1" applyBorder="1"/>
    <xf numFmtId="164" fontId="0" fillId="7" borderId="5" xfId="0" applyNumberFormat="1" applyFill="1" applyBorder="1" applyAlignment="1">
      <alignment horizontal="center"/>
    </xf>
    <xf numFmtId="164" fontId="0" fillId="7" borderId="5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"/>
  <sheetViews>
    <sheetView tabSelected="1" workbookViewId="0">
      <selection sqref="A1:XFD1048576"/>
    </sheetView>
  </sheetViews>
  <sheetFormatPr defaultRowHeight="15" x14ac:dyDescent="0.25"/>
  <cols>
    <col min="1" max="1" width="10.85546875" customWidth="1"/>
    <col min="2" max="2" width="10.85546875" style="5" customWidth="1"/>
    <col min="3" max="3" width="11.7109375" style="7" bestFit="1" customWidth="1"/>
    <col min="4" max="4" width="10" style="7" bestFit="1" customWidth="1"/>
    <col min="5" max="5" width="12.85546875" style="5" bestFit="1" customWidth="1"/>
    <col min="6" max="6" width="18.85546875" style="6" customWidth="1"/>
    <col min="7" max="7" width="20.140625" style="7" bestFit="1" customWidth="1"/>
    <col min="8" max="9" width="18" style="7" customWidth="1"/>
    <col min="10" max="10" width="11.140625" bestFit="1" customWidth="1"/>
    <col min="11" max="11" width="15.28515625" style="8" bestFit="1" customWidth="1"/>
    <col min="12" max="12" width="11.7109375" style="7" bestFit="1" customWidth="1"/>
    <col min="13" max="13" width="12.85546875" style="8" bestFit="1" customWidth="1"/>
    <col min="14" max="14" width="19.140625" style="7" bestFit="1" customWidth="1"/>
    <col min="15" max="15" width="19.7109375" bestFit="1" customWidth="1"/>
    <col min="16" max="16" width="11.7109375" customWidth="1"/>
    <col min="17" max="17" width="15" customWidth="1"/>
    <col min="19" max="19" width="9.5703125" bestFit="1" customWidth="1"/>
    <col min="23" max="23" width="9.140625" style="10"/>
  </cols>
  <sheetData>
    <row r="1" spans="1:24" ht="27.75" customHeight="1" x14ac:dyDescent="0.3">
      <c r="A1" s="1" t="s">
        <v>0</v>
      </c>
      <c r="B1" s="2"/>
      <c r="C1" s="3"/>
      <c r="D1" s="4"/>
      <c r="T1" s="9" t="s">
        <v>1</v>
      </c>
      <c r="X1" s="10"/>
    </row>
    <row r="2" spans="1:24" ht="60" customHeight="1" x14ac:dyDescent="0.25">
      <c r="A2" s="11"/>
      <c r="B2" s="12"/>
      <c r="C2" s="13" t="s">
        <v>2</v>
      </c>
      <c r="D2" s="14"/>
      <c r="E2" s="14"/>
      <c r="F2" s="14"/>
      <c r="G2" s="15"/>
      <c r="H2" s="16"/>
      <c r="I2" s="16"/>
      <c r="J2" s="17"/>
      <c r="K2" s="13" t="s">
        <v>3</v>
      </c>
      <c r="L2" s="14"/>
      <c r="M2" s="14"/>
      <c r="N2" s="14"/>
      <c r="O2" s="14"/>
      <c r="P2" s="15"/>
      <c r="S2" s="18" t="s">
        <v>4</v>
      </c>
      <c r="T2" s="19" t="s">
        <v>5</v>
      </c>
      <c r="U2" s="19" t="s">
        <v>6</v>
      </c>
      <c r="V2" s="20" t="s">
        <v>7</v>
      </c>
      <c r="W2" s="21" t="s">
        <v>8</v>
      </c>
      <c r="X2" s="22" t="s">
        <v>9</v>
      </c>
    </row>
    <row r="3" spans="1:24" ht="15.75" thickBot="1" x14ac:dyDescent="0.3">
      <c r="A3" s="23"/>
      <c r="B3" s="24" t="s">
        <v>10</v>
      </c>
      <c r="C3" s="25" t="s">
        <v>11</v>
      </c>
      <c r="D3" s="25" t="s">
        <v>12</v>
      </c>
      <c r="E3" s="24" t="s">
        <v>13</v>
      </c>
      <c r="F3" s="26" t="s">
        <v>14</v>
      </c>
      <c r="G3" s="25" t="s">
        <v>15</v>
      </c>
      <c r="H3" s="25" t="s">
        <v>16</v>
      </c>
      <c r="I3" s="27"/>
      <c r="J3" s="28"/>
      <c r="K3" s="29" t="s">
        <v>17</v>
      </c>
      <c r="L3" s="25" t="s">
        <v>11</v>
      </c>
      <c r="M3" s="29" t="s">
        <v>13</v>
      </c>
      <c r="N3" s="25" t="s">
        <v>18</v>
      </c>
      <c r="O3" s="30" t="s">
        <v>19</v>
      </c>
      <c r="P3" s="30" t="s">
        <v>20</v>
      </c>
    </row>
    <row r="4" spans="1:24" x14ac:dyDescent="0.25">
      <c r="A4" s="31">
        <v>39904</v>
      </c>
      <c r="B4" s="32">
        <v>103</v>
      </c>
      <c r="C4" s="33">
        <v>18.39</v>
      </c>
      <c r="D4" s="33">
        <f>B4*C4</f>
        <v>1894.17</v>
      </c>
      <c r="E4" s="32">
        <v>465900</v>
      </c>
      <c r="F4" s="34">
        <v>3.99</v>
      </c>
      <c r="G4" s="33">
        <f>E4/1000*F4</f>
        <v>1858.941</v>
      </c>
      <c r="H4" s="33">
        <f>D4+G4</f>
        <v>3753.1109999999999</v>
      </c>
      <c r="I4" s="33"/>
      <c r="J4" s="35">
        <v>39904</v>
      </c>
      <c r="K4" s="36" t="s">
        <v>21</v>
      </c>
      <c r="L4" s="33">
        <f>919.5+147.12</f>
        <v>1066.6199999999999</v>
      </c>
      <c r="M4" s="32">
        <v>465899.74937343359</v>
      </c>
      <c r="N4" s="33">
        <v>4.79</v>
      </c>
      <c r="O4" s="37">
        <f>M4/1000*N4</f>
        <v>2231.6597994987469</v>
      </c>
      <c r="P4" s="37">
        <f>L4+O4</f>
        <v>3298.2797994987468</v>
      </c>
      <c r="S4" s="10">
        <f t="shared" ref="S4:S67" si="0">H4-P4</f>
        <v>454.83120050125308</v>
      </c>
      <c r="T4">
        <v>0.47499999999999998</v>
      </c>
      <c r="U4">
        <f t="shared" ref="U4:U67" si="1">PRODUCT(T4,1/365)</f>
        <v>1.3013698630136986E-3</v>
      </c>
      <c r="V4">
        <v>30</v>
      </c>
      <c r="W4" s="10">
        <f t="shared" ref="W4:W53" si="2">(S3+S4)/2*(T4)</f>
        <v>108.02241011904761</v>
      </c>
      <c r="X4" s="10">
        <f t="shared" ref="X4:X67" si="3">SUM(S4,W4)</f>
        <v>562.85361062030074</v>
      </c>
    </row>
    <row r="5" spans="1:24" x14ac:dyDescent="0.25">
      <c r="A5" s="31">
        <v>39934</v>
      </c>
      <c r="B5" s="32">
        <v>103</v>
      </c>
      <c r="C5" s="33">
        <v>18.39</v>
      </c>
      <c r="D5" s="33">
        <f t="shared" ref="D5:D68" si="4">B5*C5</f>
        <v>1894.17</v>
      </c>
      <c r="E5" s="32">
        <f>G5*1000/F5</f>
        <v>479598.99749373429</v>
      </c>
      <c r="F5" s="34">
        <v>3.99</v>
      </c>
      <c r="G5" s="33">
        <v>1913.6</v>
      </c>
      <c r="H5" s="38">
        <f>D5+G5</f>
        <v>3807.77</v>
      </c>
      <c r="I5" s="38"/>
      <c r="J5" s="35">
        <v>39934</v>
      </c>
      <c r="K5" s="36" t="s">
        <v>21</v>
      </c>
      <c r="L5" s="33">
        <f>919.5+147.12</f>
        <v>1066.6199999999999</v>
      </c>
      <c r="M5" s="39">
        <v>479598.99749373429</v>
      </c>
      <c r="N5" s="33">
        <v>4.79</v>
      </c>
      <c r="O5" s="37">
        <f t="shared" ref="O5:O68" si="5">M5/1000*N5</f>
        <v>2297.2791979949875</v>
      </c>
      <c r="P5" s="37">
        <f t="shared" ref="P5:P68" si="6">L5+O5</f>
        <v>3363.8991979949874</v>
      </c>
      <c r="S5" s="10">
        <f t="shared" si="0"/>
        <v>443.87080200501259</v>
      </c>
      <c r="T5">
        <v>0.35</v>
      </c>
      <c r="U5">
        <f t="shared" si="1"/>
        <v>9.5890410958904108E-4</v>
      </c>
      <c r="V5">
        <v>31</v>
      </c>
      <c r="W5" s="10">
        <f t="shared" si="2"/>
        <v>157.27285043859649</v>
      </c>
      <c r="X5" s="10">
        <f t="shared" si="3"/>
        <v>601.14365244360908</v>
      </c>
    </row>
    <row r="6" spans="1:24" ht="15.75" thickBot="1" x14ac:dyDescent="0.3">
      <c r="A6" s="40">
        <v>39965</v>
      </c>
      <c r="B6" s="41">
        <v>103</v>
      </c>
      <c r="C6" s="42">
        <v>18.39</v>
      </c>
      <c r="D6" s="42">
        <f t="shared" si="4"/>
        <v>1894.17</v>
      </c>
      <c r="E6" s="41">
        <f t="shared" ref="E6:E27" si="7">G6*1000/F6</f>
        <v>556000</v>
      </c>
      <c r="F6" s="43">
        <v>3.99</v>
      </c>
      <c r="G6" s="42">
        <v>2218.44</v>
      </c>
      <c r="H6" s="44">
        <f>D6+G6</f>
        <v>4112.6100000000006</v>
      </c>
      <c r="I6" s="44"/>
      <c r="J6" s="45">
        <v>39965</v>
      </c>
      <c r="K6" s="46" t="s">
        <v>21</v>
      </c>
      <c r="L6" s="44">
        <f>919.5+147.12</f>
        <v>1066.6199999999999</v>
      </c>
      <c r="M6" s="47">
        <v>556000</v>
      </c>
      <c r="N6" s="44">
        <v>4.79</v>
      </c>
      <c r="O6" s="37">
        <f t="shared" si="5"/>
        <v>2663.2400000000002</v>
      </c>
      <c r="P6" s="37">
        <f t="shared" si="6"/>
        <v>3729.86</v>
      </c>
      <c r="Q6" s="48"/>
      <c r="S6" s="10">
        <f t="shared" si="0"/>
        <v>382.75000000000045</v>
      </c>
      <c r="T6">
        <v>0.32500000000000001</v>
      </c>
      <c r="U6">
        <f t="shared" si="1"/>
        <v>8.9041095890410966E-4</v>
      </c>
      <c r="V6">
        <v>30</v>
      </c>
      <c r="W6" s="10">
        <f t="shared" si="2"/>
        <v>134.32588032581464</v>
      </c>
      <c r="X6" s="10">
        <f t="shared" si="3"/>
        <v>517.07588032581509</v>
      </c>
    </row>
    <row r="7" spans="1:24" x14ac:dyDescent="0.25">
      <c r="A7" s="49">
        <v>39995</v>
      </c>
      <c r="B7" s="50">
        <v>103</v>
      </c>
      <c r="C7" s="51">
        <v>18.89</v>
      </c>
      <c r="D7" s="51">
        <f t="shared" si="4"/>
        <v>1945.67</v>
      </c>
      <c r="E7" s="50">
        <f t="shared" si="7"/>
        <v>482200.50125313282</v>
      </c>
      <c r="F7" s="52">
        <v>3.99</v>
      </c>
      <c r="G7" s="51">
        <v>1923.98</v>
      </c>
      <c r="H7" s="51">
        <f>D7+G7</f>
        <v>3869.65</v>
      </c>
      <c r="I7" s="51"/>
      <c r="J7" s="53">
        <v>39995</v>
      </c>
      <c r="K7" s="36" t="s">
        <v>21</v>
      </c>
      <c r="L7" s="51">
        <f>944.42+151.11</f>
        <v>1095.53</v>
      </c>
      <c r="M7" s="50">
        <v>482200.50125313282</v>
      </c>
      <c r="N7" s="33">
        <v>4.79</v>
      </c>
      <c r="O7" s="37">
        <f t="shared" si="5"/>
        <v>2309.7404010025061</v>
      </c>
      <c r="P7" s="37">
        <f t="shared" si="6"/>
        <v>3405.2704010025063</v>
      </c>
      <c r="Q7" s="54"/>
      <c r="S7" s="10">
        <f t="shared" si="0"/>
        <v>464.37959899749376</v>
      </c>
      <c r="T7">
        <v>0.32500000000000001</v>
      </c>
      <c r="U7">
        <f t="shared" si="1"/>
        <v>8.9041095890410966E-4</v>
      </c>
      <c r="V7">
        <v>31</v>
      </c>
      <c r="W7" s="10">
        <f t="shared" si="2"/>
        <v>137.65855983709281</v>
      </c>
      <c r="X7" s="10">
        <f t="shared" si="3"/>
        <v>602.03815883458651</v>
      </c>
    </row>
    <row r="8" spans="1:24" x14ac:dyDescent="0.25">
      <c r="A8" s="55">
        <v>40026</v>
      </c>
      <c r="B8" s="32">
        <v>103</v>
      </c>
      <c r="C8" s="33">
        <v>18.89</v>
      </c>
      <c r="D8" s="33">
        <f t="shared" si="4"/>
        <v>1945.67</v>
      </c>
      <c r="E8" s="32">
        <f t="shared" si="7"/>
        <v>541400</v>
      </c>
      <c r="F8" s="34">
        <v>4.0999999999999996</v>
      </c>
      <c r="G8" s="51">
        <v>2219.7399999999998</v>
      </c>
      <c r="H8" s="33">
        <f t="shared" ref="H8:H50" si="8">D8+G8</f>
        <v>4165.41</v>
      </c>
      <c r="I8" s="33"/>
      <c r="J8" s="53">
        <v>40026</v>
      </c>
      <c r="K8" s="36" t="s">
        <v>21</v>
      </c>
      <c r="L8" s="51">
        <f t="shared" ref="L8:L31" si="9">944.42+151.11</f>
        <v>1095.53</v>
      </c>
      <c r="M8" s="32">
        <v>541400</v>
      </c>
      <c r="N8" s="33">
        <v>4.92</v>
      </c>
      <c r="O8" s="37">
        <f t="shared" si="5"/>
        <v>2663.6879999999996</v>
      </c>
      <c r="P8" s="37">
        <f t="shared" si="6"/>
        <v>3759.2179999999998</v>
      </c>
      <c r="S8" s="10">
        <f t="shared" si="0"/>
        <v>406.19200000000001</v>
      </c>
      <c r="T8">
        <v>0.27500000000000002</v>
      </c>
      <c r="U8">
        <f t="shared" si="1"/>
        <v>7.534246575342466E-4</v>
      </c>
      <c r="V8">
        <v>31</v>
      </c>
      <c r="W8" s="10">
        <f t="shared" si="2"/>
        <v>119.7035948621554</v>
      </c>
      <c r="X8" s="10">
        <f t="shared" si="3"/>
        <v>525.89559486215535</v>
      </c>
    </row>
    <row r="9" spans="1:24" x14ac:dyDescent="0.25">
      <c r="A9" s="31">
        <v>40057</v>
      </c>
      <c r="B9" s="32">
        <v>103</v>
      </c>
      <c r="C9" s="38">
        <v>18.89</v>
      </c>
      <c r="D9" s="33">
        <f t="shared" si="4"/>
        <v>1945.67</v>
      </c>
      <c r="E9" s="32">
        <f t="shared" si="7"/>
        <v>381400.00000000006</v>
      </c>
      <c r="F9" s="56">
        <v>4.0999999999999996</v>
      </c>
      <c r="G9" s="38">
        <v>1563.74</v>
      </c>
      <c r="H9" s="38">
        <f t="shared" si="8"/>
        <v>3509.41</v>
      </c>
      <c r="I9" s="38"/>
      <c r="J9" s="35">
        <v>40057</v>
      </c>
      <c r="K9" s="36" t="s">
        <v>21</v>
      </c>
      <c r="L9" s="51">
        <f t="shared" si="9"/>
        <v>1095.53</v>
      </c>
      <c r="M9" s="39">
        <v>381400.00000000006</v>
      </c>
      <c r="N9" s="33">
        <v>4.92</v>
      </c>
      <c r="O9" s="37">
        <f t="shared" si="5"/>
        <v>1876.4880000000001</v>
      </c>
      <c r="P9" s="37">
        <f t="shared" si="6"/>
        <v>2972.018</v>
      </c>
      <c r="S9" s="10">
        <f t="shared" si="0"/>
        <v>537.39199999999983</v>
      </c>
      <c r="T9">
        <v>0.23499999999999999</v>
      </c>
      <c r="U9">
        <f t="shared" si="1"/>
        <v>6.4383561643835613E-4</v>
      </c>
      <c r="V9">
        <v>30</v>
      </c>
      <c r="W9" s="10">
        <f t="shared" si="2"/>
        <v>110.87111999999998</v>
      </c>
      <c r="X9" s="10">
        <f t="shared" si="3"/>
        <v>648.26311999999984</v>
      </c>
    </row>
    <row r="10" spans="1:24" x14ac:dyDescent="0.25">
      <c r="A10" s="31">
        <v>40087</v>
      </c>
      <c r="B10" s="32">
        <v>103</v>
      </c>
      <c r="C10" s="38">
        <v>18.89</v>
      </c>
      <c r="D10" s="33">
        <f t="shared" si="4"/>
        <v>1945.67</v>
      </c>
      <c r="E10" s="32">
        <f t="shared" si="7"/>
        <v>384100.00000000006</v>
      </c>
      <c r="F10" s="56">
        <v>4.0999999999999996</v>
      </c>
      <c r="G10" s="38">
        <v>1574.81</v>
      </c>
      <c r="H10" s="38">
        <f t="shared" si="8"/>
        <v>3520.48</v>
      </c>
      <c r="I10" s="38"/>
      <c r="J10" s="35">
        <v>40087</v>
      </c>
      <c r="K10" s="36" t="s">
        <v>21</v>
      </c>
      <c r="L10" s="51">
        <f t="shared" si="9"/>
        <v>1095.53</v>
      </c>
      <c r="M10" s="39">
        <v>384100.00000000006</v>
      </c>
      <c r="N10" s="33">
        <v>4.92</v>
      </c>
      <c r="O10" s="37">
        <f t="shared" si="5"/>
        <v>1889.7720000000004</v>
      </c>
      <c r="P10" s="37">
        <f t="shared" si="6"/>
        <v>2985.3020000000006</v>
      </c>
      <c r="S10" s="10">
        <f t="shared" si="0"/>
        <v>535.17799999999943</v>
      </c>
      <c r="T10">
        <v>0.22</v>
      </c>
      <c r="U10">
        <f t="shared" si="1"/>
        <v>6.027397260273973E-4</v>
      </c>
      <c r="V10">
        <v>31</v>
      </c>
      <c r="W10" s="10">
        <f t="shared" si="2"/>
        <v>117.98269999999992</v>
      </c>
      <c r="X10" s="10">
        <f t="shared" si="3"/>
        <v>653.16069999999934</v>
      </c>
    </row>
    <row r="11" spans="1:24" x14ac:dyDescent="0.25">
      <c r="A11" s="31">
        <v>40118</v>
      </c>
      <c r="B11" s="32">
        <v>103</v>
      </c>
      <c r="C11" s="38">
        <v>18.89</v>
      </c>
      <c r="D11" s="33">
        <f t="shared" si="4"/>
        <v>1945.67</v>
      </c>
      <c r="E11" s="32">
        <f t="shared" si="7"/>
        <v>437300.00000000006</v>
      </c>
      <c r="F11" s="56">
        <v>4.0999999999999996</v>
      </c>
      <c r="G11" s="38">
        <v>1792.93</v>
      </c>
      <c r="H11" s="38">
        <f t="shared" si="8"/>
        <v>3738.6000000000004</v>
      </c>
      <c r="I11" s="38"/>
      <c r="J11" s="35">
        <v>40118</v>
      </c>
      <c r="K11" s="36" t="s">
        <v>21</v>
      </c>
      <c r="L11" s="51">
        <f t="shared" si="9"/>
        <v>1095.53</v>
      </c>
      <c r="M11" s="39">
        <v>437300.00000000006</v>
      </c>
      <c r="N11" s="33">
        <v>4.92</v>
      </c>
      <c r="O11" s="37">
        <f t="shared" si="5"/>
        <v>2151.5160000000005</v>
      </c>
      <c r="P11" s="37">
        <f t="shared" si="6"/>
        <v>3247.0460000000003</v>
      </c>
      <c r="S11" s="10">
        <f t="shared" si="0"/>
        <v>491.55400000000009</v>
      </c>
      <c r="T11">
        <v>0.21</v>
      </c>
      <c r="U11">
        <f t="shared" si="1"/>
        <v>5.7534246575342461E-4</v>
      </c>
      <c r="V11">
        <v>30</v>
      </c>
      <c r="W11" s="10">
        <f t="shared" si="2"/>
        <v>107.80685999999994</v>
      </c>
      <c r="X11" s="10">
        <f t="shared" si="3"/>
        <v>599.36086</v>
      </c>
    </row>
    <row r="12" spans="1:24" x14ac:dyDescent="0.25">
      <c r="A12" s="31">
        <v>40148</v>
      </c>
      <c r="B12" s="32">
        <v>103</v>
      </c>
      <c r="C12" s="38">
        <v>18.89</v>
      </c>
      <c r="D12" s="33">
        <f t="shared" si="4"/>
        <v>1945.67</v>
      </c>
      <c r="E12" s="32">
        <f t="shared" si="7"/>
        <v>310400</v>
      </c>
      <c r="F12" s="56">
        <v>4.0999999999999996</v>
      </c>
      <c r="G12" s="38">
        <v>1272.6400000000001</v>
      </c>
      <c r="H12" s="38">
        <f t="shared" si="8"/>
        <v>3218.3100000000004</v>
      </c>
      <c r="I12" s="38"/>
      <c r="J12" s="35">
        <v>40148</v>
      </c>
      <c r="K12" s="36" t="s">
        <v>21</v>
      </c>
      <c r="L12" s="51">
        <f t="shared" si="9"/>
        <v>1095.53</v>
      </c>
      <c r="M12" s="39">
        <v>310400</v>
      </c>
      <c r="N12" s="33">
        <v>4.92</v>
      </c>
      <c r="O12" s="37">
        <f t="shared" si="5"/>
        <v>1527.1679999999999</v>
      </c>
      <c r="P12" s="37">
        <f t="shared" si="6"/>
        <v>2622.6979999999999</v>
      </c>
      <c r="S12" s="10">
        <f t="shared" si="0"/>
        <v>595.61200000000053</v>
      </c>
      <c r="T12">
        <v>0.2</v>
      </c>
      <c r="U12">
        <f t="shared" si="1"/>
        <v>5.4794520547945212E-4</v>
      </c>
      <c r="V12">
        <v>31</v>
      </c>
      <c r="W12" s="10">
        <f t="shared" si="2"/>
        <v>108.71660000000007</v>
      </c>
      <c r="X12" s="10">
        <f t="shared" si="3"/>
        <v>704.32860000000062</v>
      </c>
    </row>
    <row r="13" spans="1:24" x14ac:dyDescent="0.25">
      <c r="A13" s="31">
        <v>40179</v>
      </c>
      <c r="B13" s="32">
        <v>103</v>
      </c>
      <c r="C13" s="38">
        <v>18.89</v>
      </c>
      <c r="D13" s="33">
        <f t="shared" si="4"/>
        <v>1945.67</v>
      </c>
      <c r="E13" s="32">
        <f t="shared" si="7"/>
        <v>483200.00000000006</v>
      </c>
      <c r="F13" s="56">
        <v>4.0999999999999996</v>
      </c>
      <c r="G13" s="38">
        <v>1981.12</v>
      </c>
      <c r="H13" s="38">
        <f t="shared" si="8"/>
        <v>3926.79</v>
      </c>
      <c r="I13" s="38"/>
      <c r="J13" s="35">
        <v>40179</v>
      </c>
      <c r="K13" s="36" t="s">
        <v>21</v>
      </c>
      <c r="L13" s="51">
        <f t="shared" si="9"/>
        <v>1095.53</v>
      </c>
      <c r="M13" s="39">
        <v>483200.00000000006</v>
      </c>
      <c r="N13" s="33">
        <v>4.92</v>
      </c>
      <c r="O13" s="37">
        <f t="shared" si="5"/>
        <v>2377.3440000000001</v>
      </c>
      <c r="P13" s="37">
        <f t="shared" si="6"/>
        <v>3472.8739999999998</v>
      </c>
      <c r="S13" s="10">
        <f t="shared" si="0"/>
        <v>453.91600000000017</v>
      </c>
      <c r="T13">
        <v>0.2</v>
      </c>
      <c r="U13">
        <f t="shared" si="1"/>
        <v>5.4794520547945212E-4</v>
      </c>
      <c r="V13">
        <v>31</v>
      </c>
      <c r="W13" s="10">
        <f t="shared" si="2"/>
        <v>104.95280000000008</v>
      </c>
      <c r="X13" s="10">
        <f t="shared" si="3"/>
        <v>558.86880000000019</v>
      </c>
    </row>
    <row r="14" spans="1:24" x14ac:dyDescent="0.25">
      <c r="A14" s="31">
        <v>40210</v>
      </c>
      <c r="B14" s="32">
        <v>103</v>
      </c>
      <c r="C14" s="38">
        <v>18.89</v>
      </c>
      <c r="D14" s="33">
        <f t="shared" si="4"/>
        <v>1945.67</v>
      </c>
      <c r="E14" s="32">
        <f t="shared" si="7"/>
        <v>444200.00000000006</v>
      </c>
      <c r="F14" s="56">
        <v>4.0999999999999996</v>
      </c>
      <c r="G14" s="38">
        <v>1821.22</v>
      </c>
      <c r="H14" s="38">
        <f t="shared" si="8"/>
        <v>3766.8900000000003</v>
      </c>
      <c r="I14" s="38"/>
      <c r="J14" s="35">
        <v>40210</v>
      </c>
      <c r="K14" s="36" t="s">
        <v>21</v>
      </c>
      <c r="L14" s="51">
        <f t="shared" si="9"/>
        <v>1095.53</v>
      </c>
      <c r="M14" s="39">
        <v>444200.00000000006</v>
      </c>
      <c r="N14" s="33">
        <v>4.92</v>
      </c>
      <c r="O14" s="37">
        <f t="shared" si="5"/>
        <v>2185.4640000000004</v>
      </c>
      <c r="P14" s="37">
        <f t="shared" si="6"/>
        <v>3280.9940000000006</v>
      </c>
      <c r="S14" s="10">
        <f t="shared" si="0"/>
        <v>485.89599999999973</v>
      </c>
      <c r="T14">
        <v>0.20499999999999999</v>
      </c>
      <c r="U14">
        <f t="shared" si="1"/>
        <v>5.6164383561643836E-4</v>
      </c>
      <c r="V14">
        <v>28</v>
      </c>
      <c r="W14" s="10">
        <f t="shared" si="2"/>
        <v>96.330729999999988</v>
      </c>
      <c r="X14" s="10">
        <f t="shared" si="3"/>
        <v>582.22672999999975</v>
      </c>
    </row>
    <row r="15" spans="1:24" x14ac:dyDescent="0.25">
      <c r="A15" s="31">
        <v>40238</v>
      </c>
      <c r="B15" s="32">
        <v>103</v>
      </c>
      <c r="C15" s="38">
        <v>18.89</v>
      </c>
      <c r="D15" s="33">
        <f t="shared" si="4"/>
        <v>1945.67</v>
      </c>
      <c r="E15" s="32">
        <f t="shared" si="7"/>
        <v>357395.12195121957</v>
      </c>
      <c r="F15" s="56">
        <v>4.0999999999999996</v>
      </c>
      <c r="G15" s="38">
        <v>1465.32</v>
      </c>
      <c r="H15" s="38">
        <f t="shared" si="8"/>
        <v>3410.99</v>
      </c>
      <c r="I15" s="38"/>
      <c r="J15" s="35">
        <v>40238</v>
      </c>
      <c r="K15" s="36" t="s">
        <v>21</v>
      </c>
      <c r="L15" s="51">
        <f t="shared" si="9"/>
        <v>1095.53</v>
      </c>
      <c r="M15" s="39">
        <v>357395.12195121957</v>
      </c>
      <c r="N15" s="33">
        <v>4.92</v>
      </c>
      <c r="O15" s="37">
        <f t="shared" si="5"/>
        <v>1758.3840000000002</v>
      </c>
      <c r="P15" s="37">
        <f t="shared" si="6"/>
        <v>2853.9140000000002</v>
      </c>
      <c r="S15" s="10">
        <f t="shared" si="0"/>
        <v>557.07599999999957</v>
      </c>
      <c r="T15">
        <v>0.21</v>
      </c>
      <c r="U15">
        <f t="shared" si="1"/>
        <v>5.7534246575342461E-4</v>
      </c>
      <c r="V15">
        <v>31</v>
      </c>
      <c r="W15" s="10">
        <f t="shared" si="2"/>
        <v>109.51205999999992</v>
      </c>
      <c r="X15" s="10">
        <f t="shared" si="3"/>
        <v>666.58805999999947</v>
      </c>
    </row>
    <row r="16" spans="1:24" x14ac:dyDescent="0.25">
      <c r="A16" s="31">
        <v>40269</v>
      </c>
      <c r="B16" s="32">
        <v>103</v>
      </c>
      <c r="C16" s="38">
        <v>18.89</v>
      </c>
      <c r="D16" s="33">
        <f t="shared" si="4"/>
        <v>1945.67</v>
      </c>
      <c r="E16" s="32">
        <f t="shared" si="7"/>
        <v>415000.00000000006</v>
      </c>
      <c r="F16" s="56">
        <v>4.0999999999999996</v>
      </c>
      <c r="G16" s="38">
        <v>1701.5</v>
      </c>
      <c r="H16" s="38">
        <f t="shared" si="8"/>
        <v>3647.17</v>
      </c>
      <c r="I16" s="38"/>
      <c r="J16" s="35">
        <v>40269</v>
      </c>
      <c r="K16" s="36" t="s">
        <v>21</v>
      </c>
      <c r="L16" s="51">
        <f t="shared" si="9"/>
        <v>1095.53</v>
      </c>
      <c r="M16" s="39">
        <v>415000.00000000006</v>
      </c>
      <c r="N16" s="33">
        <v>4.92</v>
      </c>
      <c r="O16" s="37">
        <f t="shared" si="5"/>
        <v>2041.8000000000002</v>
      </c>
      <c r="P16" s="37">
        <f t="shared" si="6"/>
        <v>3137.33</v>
      </c>
      <c r="S16" s="10">
        <f t="shared" si="0"/>
        <v>509.84000000000015</v>
      </c>
      <c r="T16">
        <v>0.22</v>
      </c>
      <c r="U16">
        <f t="shared" si="1"/>
        <v>6.027397260273973E-4</v>
      </c>
      <c r="V16">
        <v>30</v>
      </c>
      <c r="W16" s="10">
        <f t="shared" si="2"/>
        <v>117.36075999999997</v>
      </c>
      <c r="X16" s="10">
        <f t="shared" si="3"/>
        <v>627.20076000000017</v>
      </c>
    </row>
    <row r="17" spans="1:24" x14ac:dyDescent="0.25">
      <c r="A17" s="31">
        <v>40299</v>
      </c>
      <c r="B17" s="32">
        <v>103</v>
      </c>
      <c r="C17" s="38">
        <v>18.89</v>
      </c>
      <c r="D17" s="33">
        <f t="shared" si="4"/>
        <v>1945.67</v>
      </c>
      <c r="E17" s="32">
        <f t="shared" si="7"/>
        <v>443000.00000000006</v>
      </c>
      <c r="F17" s="56">
        <v>4.0999999999999996</v>
      </c>
      <c r="G17" s="38">
        <v>1816.3</v>
      </c>
      <c r="H17" s="38">
        <f t="shared" si="8"/>
        <v>3761.9700000000003</v>
      </c>
      <c r="I17" s="38"/>
      <c r="J17" s="35">
        <v>40299</v>
      </c>
      <c r="K17" s="36" t="s">
        <v>21</v>
      </c>
      <c r="L17" s="51">
        <f t="shared" si="9"/>
        <v>1095.53</v>
      </c>
      <c r="M17" s="39">
        <v>443000.00000000006</v>
      </c>
      <c r="N17" s="33">
        <v>4.92</v>
      </c>
      <c r="O17" s="37">
        <f t="shared" si="5"/>
        <v>2179.5600000000004</v>
      </c>
      <c r="P17" s="37">
        <f t="shared" si="6"/>
        <v>3275.09</v>
      </c>
      <c r="S17" s="10">
        <f t="shared" si="0"/>
        <v>486.88000000000011</v>
      </c>
      <c r="T17">
        <v>0.28499999999999998</v>
      </c>
      <c r="U17">
        <f t="shared" si="1"/>
        <v>7.8082191780821908E-4</v>
      </c>
      <c r="V17">
        <v>31</v>
      </c>
      <c r="W17" s="10">
        <f t="shared" si="2"/>
        <v>142.03260000000003</v>
      </c>
      <c r="X17" s="10">
        <f t="shared" si="3"/>
        <v>628.91260000000011</v>
      </c>
    </row>
    <row r="18" spans="1:24" x14ac:dyDescent="0.25">
      <c r="A18" s="31">
        <v>40330</v>
      </c>
      <c r="B18" s="32">
        <v>103</v>
      </c>
      <c r="C18" s="38">
        <v>18.89</v>
      </c>
      <c r="D18" s="33">
        <f t="shared" si="4"/>
        <v>1945.67</v>
      </c>
      <c r="E18" s="32">
        <f t="shared" si="7"/>
        <v>399100.00000000006</v>
      </c>
      <c r="F18" s="56">
        <v>4.0999999999999996</v>
      </c>
      <c r="G18" s="38">
        <v>1636.31</v>
      </c>
      <c r="H18" s="38">
        <f t="shared" si="8"/>
        <v>3581.98</v>
      </c>
      <c r="I18" s="38"/>
      <c r="J18" s="35">
        <v>40330</v>
      </c>
      <c r="K18" s="36" t="s">
        <v>21</v>
      </c>
      <c r="L18" s="51">
        <f t="shared" si="9"/>
        <v>1095.53</v>
      </c>
      <c r="M18" s="39">
        <v>399100.00000000006</v>
      </c>
      <c r="N18" s="33">
        <v>4.92</v>
      </c>
      <c r="O18" s="37">
        <f t="shared" si="5"/>
        <v>1963.5720000000003</v>
      </c>
      <c r="P18" s="37">
        <f t="shared" si="6"/>
        <v>3059.1020000000003</v>
      </c>
      <c r="S18" s="10">
        <f t="shared" si="0"/>
        <v>522.8779999999997</v>
      </c>
      <c r="T18">
        <v>0.34499999999999997</v>
      </c>
      <c r="U18">
        <f t="shared" si="1"/>
        <v>9.4520547945205473E-4</v>
      </c>
      <c r="V18">
        <v>30</v>
      </c>
      <c r="W18" s="10">
        <f t="shared" si="2"/>
        <v>174.18325499999995</v>
      </c>
      <c r="X18" s="10">
        <f t="shared" si="3"/>
        <v>697.06125499999962</v>
      </c>
    </row>
    <row r="19" spans="1:24" x14ac:dyDescent="0.25">
      <c r="A19" s="31">
        <v>40360</v>
      </c>
      <c r="B19" s="32">
        <v>103</v>
      </c>
      <c r="C19" s="38">
        <v>18.89</v>
      </c>
      <c r="D19" s="33">
        <f t="shared" si="4"/>
        <v>1945.67</v>
      </c>
      <c r="E19" s="32">
        <f t="shared" si="7"/>
        <v>403400.00000000006</v>
      </c>
      <c r="F19" s="56">
        <v>4.0999999999999996</v>
      </c>
      <c r="G19" s="38">
        <v>1653.94</v>
      </c>
      <c r="H19" s="38">
        <f t="shared" si="8"/>
        <v>3599.61</v>
      </c>
      <c r="I19" s="38"/>
      <c r="J19" s="35">
        <v>40360</v>
      </c>
      <c r="K19" s="36" t="s">
        <v>21</v>
      </c>
      <c r="L19" s="51">
        <f t="shared" si="9"/>
        <v>1095.53</v>
      </c>
      <c r="M19" s="39">
        <v>403400.00000000006</v>
      </c>
      <c r="N19" s="33">
        <v>4.92</v>
      </c>
      <c r="O19" s="37">
        <f t="shared" si="5"/>
        <v>1984.7280000000001</v>
      </c>
      <c r="P19" s="37">
        <f t="shared" si="6"/>
        <v>3080.2579999999998</v>
      </c>
      <c r="S19" s="10">
        <f t="shared" si="0"/>
        <v>519.35200000000032</v>
      </c>
      <c r="T19">
        <v>0.315</v>
      </c>
      <c r="U19">
        <f t="shared" si="1"/>
        <v>8.6301369863013696E-4</v>
      </c>
      <c r="V19">
        <v>31</v>
      </c>
      <c r="W19" s="10">
        <f t="shared" si="2"/>
        <v>164.15122500000001</v>
      </c>
      <c r="X19" s="10">
        <f t="shared" si="3"/>
        <v>683.50322500000038</v>
      </c>
    </row>
    <row r="20" spans="1:24" x14ac:dyDescent="0.25">
      <c r="A20" s="31">
        <v>40391</v>
      </c>
      <c r="B20" s="32">
        <v>103</v>
      </c>
      <c r="C20" s="38">
        <v>18.89</v>
      </c>
      <c r="D20" s="33">
        <f t="shared" si="4"/>
        <v>1945.67</v>
      </c>
      <c r="E20" s="32">
        <f t="shared" si="7"/>
        <v>434100.00000000006</v>
      </c>
      <c r="F20" s="56">
        <v>4.0999999999999996</v>
      </c>
      <c r="G20" s="38">
        <v>1779.81</v>
      </c>
      <c r="H20" s="38">
        <f t="shared" si="8"/>
        <v>3725.48</v>
      </c>
      <c r="I20" s="38"/>
      <c r="J20" s="35">
        <v>40391</v>
      </c>
      <c r="K20" s="36" t="s">
        <v>21</v>
      </c>
      <c r="L20" s="51">
        <f t="shared" si="9"/>
        <v>1095.53</v>
      </c>
      <c r="M20" s="39">
        <v>434100.00000000006</v>
      </c>
      <c r="N20" s="33">
        <v>4.92</v>
      </c>
      <c r="O20" s="37">
        <f t="shared" si="5"/>
        <v>2135.7720000000004</v>
      </c>
      <c r="P20" s="37">
        <f t="shared" si="6"/>
        <v>3231.3020000000006</v>
      </c>
      <c r="S20" s="10">
        <f t="shared" si="0"/>
        <v>494.17799999999943</v>
      </c>
      <c r="T20">
        <v>0.28000000000000003</v>
      </c>
      <c r="U20">
        <f t="shared" si="1"/>
        <v>7.6712328767123295E-4</v>
      </c>
      <c r="V20">
        <v>31</v>
      </c>
      <c r="W20" s="10">
        <f t="shared" si="2"/>
        <v>141.89419999999998</v>
      </c>
      <c r="X20" s="10">
        <f t="shared" si="3"/>
        <v>636.07219999999938</v>
      </c>
    </row>
    <row r="21" spans="1:24" x14ac:dyDescent="0.25">
      <c r="A21" s="31">
        <v>40422</v>
      </c>
      <c r="B21" s="32">
        <v>103</v>
      </c>
      <c r="C21" s="38">
        <v>18.89</v>
      </c>
      <c r="D21" s="33">
        <f t="shared" si="4"/>
        <v>1945.67</v>
      </c>
      <c r="E21" s="32">
        <f t="shared" si="7"/>
        <v>418500.00000000006</v>
      </c>
      <c r="F21" s="56">
        <v>4.0999999999999996</v>
      </c>
      <c r="G21" s="38">
        <v>1715.85</v>
      </c>
      <c r="H21" s="38">
        <f t="shared" si="8"/>
        <v>3661.52</v>
      </c>
      <c r="I21" s="38"/>
      <c r="J21" s="35">
        <v>40422</v>
      </c>
      <c r="K21" s="36" t="s">
        <v>21</v>
      </c>
      <c r="L21" s="51">
        <f t="shared" si="9"/>
        <v>1095.53</v>
      </c>
      <c r="M21" s="39">
        <v>418500.00000000006</v>
      </c>
      <c r="N21" s="33">
        <v>4.92</v>
      </c>
      <c r="O21" s="37">
        <f t="shared" si="5"/>
        <v>2059.0200000000004</v>
      </c>
      <c r="P21" s="37">
        <f t="shared" si="6"/>
        <v>3154.55</v>
      </c>
      <c r="S21" s="10">
        <f t="shared" si="0"/>
        <v>506.9699999999998</v>
      </c>
      <c r="T21">
        <v>0.26500000000000001</v>
      </c>
      <c r="U21">
        <f t="shared" si="1"/>
        <v>7.2602739726027401E-4</v>
      </c>
      <c r="V21">
        <v>30</v>
      </c>
      <c r="W21" s="10">
        <f t="shared" si="2"/>
        <v>132.65210999999991</v>
      </c>
      <c r="X21" s="10">
        <f t="shared" si="3"/>
        <v>639.62210999999968</v>
      </c>
    </row>
    <row r="22" spans="1:24" x14ac:dyDescent="0.25">
      <c r="A22" s="31">
        <v>40452</v>
      </c>
      <c r="B22" s="32">
        <v>103</v>
      </c>
      <c r="C22" s="38">
        <v>18.89</v>
      </c>
      <c r="D22" s="33">
        <f t="shared" si="4"/>
        <v>1945.67</v>
      </c>
      <c r="E22" s="32">
        <f t="shared" si="7"/>
        <v>446200.00000000006</v>
      </c>
      <c r="F22" s="56">
        <v>4.0999999999999996</v>
      </c>
      <c r="G22" s="38">
        <v>1829.42</v>
      </c>
      <c r="H22" s="38">
        <f t="shared" si="8"/>
        <v>3775.09</v>
      </c>
      <c r="I22" s="38"/>
      <c r="J22" s="35">
        <v>40452</v>
      </c>
      <c r="K22" s="36" t="s">
        <v>21</v>
      </c>
      <c r="L22" s="51">
        <f t="shared" si="9"/>
        <v>1095.53</v>
      </c>
      <c r="M22" s="39">
        <v>446200.00000000006</v>
      </c>
      <c r="N22" s="33">
        <v>4.92</v>
      </c>
      <c r="O22" s="37">
        <f t="shared" si="5"/>
        <v>2195.3040000000001</v>
      </c>
      <c r="P22" s="37">
        <f t="shared" si="6"/>
        <v>3290.8339999999998</v>
      </c>
      <c r="S22" s="10">
        <f t="shared" si="0"/>
        <v>484.25600000000031</v>
      </c>
      <c r="T22">
        <v>0.25</v>
      </c>
      <c r="U22">
        <f t="shared" si="1"/>
        <v>6.8493150684931507E-4</v>
      </c>
      <c r="V22">
        <v>31</v>
      </c>
      <c r="W22" s="10">
        <f t="shared" si="2"/>
        <v>123.90325000000001</v>
      </c>
      <c r="X22" s="10">
        <f t="shared" si="3"/>
        <v>608.15925000000038</v>
      </c>
    </row>
    <row r="23" spans="1:24" x14ac:dyDescent="0.25">
      <c r="A23" s="31">
        <v>40483</v>
      </c>
      <c r="B23" s="32">
        <v>103</v>
      </c>
      <c r="C23" s="38">
        <v>18.89</v>
      </c>
      <c r="D23" s="33">
        <f t="shared" si="4"/>
        <v>1945.67</v>
      </c>
      <c r="E23" s="32">
        <f t="shared" si="7"/>
        <v>390900.00000000006</v>
      </c>
      <c r="F23" s="56">
        <v>4.0999999999999996</v>
      </c>
      <c r="G23" s="38">
        <v>1602.69</v>
      </c>
      <c r="H23" s="38">
        <f t="shared" si="8"/>
        <v>3548.36</v>
      </c>
      <c r="I23" s="38"/>
      <c r="J23" s="35">
        <v>40483</v>
      </c>
      <c r="K23" s="36" t="s">
        <v>21</v>
      </c>
      <c r="L23" s="51">
        <f t="shared" si="9"/>
        <v>1095.53</v>
      </c>
      <c r="M23" s="39">
        <v>390900.00000000006</v>
      </c>
      <c r="N23" s="33">
        <v>4.92</v>
      </c>
      <c r="O23" s="37">
        <f t="shared" si="5"/>
        <v>1923.2280000000001</v>
      </c>
      <c r="P23" s="37">
        <f t="shared" si="6"/>
        <v>3018.7579999999998</v>
      </c>
      <c r="S23" s="10">
        <f t="shared" si="0"/>
        <v>529.60200000000032</v>
      </c>
      <c r="T23">
        <v>0.25</v>
      </c>
      <c r="U23">
        <f t="shared" si="1"/>
        <v>6.8493150684931507E-4</v>
      </c>
      <c r="V23">
        <v>30</v>
      </c>
      <c r="W23" s="10">
        <f t="shared" si="2"/>
        <v>126.73225000000008</v>
      </c>
      <c r="X23" s="10">
        <f t="shared" si="3"/>
        <v>656.33425000000034</v>
      </c>
    </row>
    <row r="24" spans="1:24" x14ac:dyDescent="0.25">
      <c r="A24" s="31">
        <v>40513</v>
      </c>
      <c r="B24" s="32">
        <v>103</v>
      </c>
      <c r="C24" s="38">
        <v>18.89</v>
      </c>
      <c r="D24" s="33">
        <f t="shared" si="4"/>
        <v>1945.67</v>
      </c>
      <c r="E24" s="32">
        <f t="shared" si="7"/>
        <v>404000.00000000006</v>
      </c>
      <c r="F24" s="56">
        <v>4.0999999999999996</v>
      </c>
      <c r="G24" s="38">
        <v>1656.4</v>
      </c>
      <c r="H24" s="38">
        <f t="shared" si="8"/>
        <v>3602.07</v>
      </c>
      <c r="I24" s="38"/>
      <c r="J24" s="35">
        <v>40513</v>
      </c>
      <c r="K24" s="36" t="s">
        <v>21</v>
      </c>
      <c r="L24" s="51">
        <f t="shared" si="9"/>
        <v>1095.53</v>
      </c>
      <c r="M24" s="39">
        <v>404000.00000000006</v>
      </c>
      <c r="N24" s="33">
        <v>4.92</v>
      </c>
      <c r="O24" s="37">
        <f t="shared" si="5"/>
        <v>1987.6800000000003</v>
      </c>
      <c r="P24" s="37">
        <f t="shared" si="6"/>
        <v>3083.21</v>
      </c>
      <c r="S24" s="10">
        <f t="shared" si="0"/>
        <v>518.86000000000013</v>
      </c>
      <c r="T24">
        <v>0.25</v>
      </c>
      <c r="U24">
        <f t="shared" si="1"/>
        <v>6.8493150684931507E-4</v>
      </c>
      <c r="V24">
        <v>31</v>
      </c>
      <c r="W24" s="10">
        <f t="shared" si="2"/>
        <v>131.05775000000006</v>
      </c>
      <c r="X24" s="10">
        <f t="shared" si="3"/>
        <v>649.91775000000018</v>
      </c>
    </row>
    <row r="25" spans="1:24" x14ac:dyDescent="0.25">
      <c r="A25" s="31">
        <v>40544</v>
      </c>
      <c r="B25" s="39">
        <v>103</v>
      </c>
      <c r="C25" s="38">
        <v>18.89</v>
      </c>
      <c r="D25" s="33">
        <f t="shared" si="4"/>
        <v>1945.67</v>
      </c>
      <c r="E25" s="32">
        <f t="shared" si="7"/>
        <v>394300.00000000006</v>
      </c>
      <c r="F25" s="56">
        <v>4.0999999999999996</v>
      </c>
      <c r="G25" s="38">
        <v>1616.63</v>
      </c>
      <c r="H25" s="38">
        <f t="shared" si="8"/>
        <v>3562.3</v>
      </c>
      <c r="I25" s="38"/>
      <c r="J25" s="35">
        <v>40544</v>
      </c>
      <c r="K25" s="36" t="s">
        <v>21</v>
      </c>
      <c r="L25" s="51">
        <f t="shared" si="9"/>
        <v>1095.53</v>
      </c>
      <c r="M25" s="39">
        <v>394300.00000000006</v>
      </c>
      <c r="N25" s="33">
        <v>4.92</v>
      </c>
      <c r="O25" s="37">
        <f t="shared" si="5"/>
        <v>1939.9560000000004</v>
      </c>
      <c r="P25" s="37">
        <f t="shared" si="6"/>
        <v>3035.4860000000003</v>
      </c>
      <c r="S25" s="10">
        <f t="shared" si="0"/>
        <v>526.81399999999985</v>
      </c>
      <c r="T25">
        <v>0.25</v>
      </c>
      <c r="U25">
        <f t="shared" si="1"/>
        <v>6.8493150684931507E-4</v>
      </c>
      <c r="V25">
        <v>31</v>
      </c>
      <c r="W25" s="10">
        <f t="shared" si="2"/>
        <v>130.70925</v>
      </c>
      <c r="X25" s="10">
        <f t="shared" si="3"/>
        <v>657.52324999999985</v>
      </c>
    </row>
    <row r="26" spans="1:24" x14ac:dyDescent="0.25">
      <c r="A26" s="57">
        <v>40575</v>
      </c>
      <c r="B26" s="58">
        <v>103</v>
      </c>
      <c r="C26" s="59">
        <v>18.89</v>
      </c>
      <c r="D26" s="60">
        <f t="shared" si="4"/>
        <v>1945.67</v>
      </c>
      <c r="E26" s="61">
        <f t="shared" si="7"/>
        <v>464400.00000000006</v>
      </c>
      <c r="F26" s="62">
        <v>4.0999999999999996</v>
      </c>
      <c r="G26" s="59">
        <v>1904.04</v>
      </c>
      <c r="H26" s="59">
        <f t="shared" si="8"/>
        <v>3849.71</v>
      </c>
      <c r="I26" s="59"/>
      <c r="J26" s="63">
        <v>40575</v>
      </c>
      <c r="K26" s="64" t="s">
        <v>21</v>
      </c>
      <c r="L26" s="65">
        <f t="shared" si="9"/>
        <v>1095.53</v>
      </c>
      <c r="M26" s="58">
        <v>464400.00000000006</v>
      </c>
      <c r="N26" s="33">
        <v>4.92</v>
      </c>
      <c r="O26" s="37">
        <f t="shared" si="5"/>
        <v>2284.848</v>
      </c>
      <c r="P26" s="37">
        <f t="shared" si="6"/>
        <v>3380.3779999999997</v>
      </c>
      <c r="S26" s="10">
        <f t="shared" si="0"/>
        <v>469.33200000000033</v>
      </c>
      <c r="T26">
        <v>0.25</v>
      </c>
      <c r="U26">
        <f t="shared" si="1"/>
        <v>6.8493150684931507E-4</v>
      </c>
      <c r="V26">
        <v>28</v>
      </c>
      <c r="W26" s="10">
        <f t="shared" si="2"/>
        <v>124.51825000000002</v>
      </c>
      <c r="X26" s="10">
        <f t="shared" si="3"/>
        <v>593.85025000000041</v>
      </c>
    </row>
    <row r="27" spans="1:24" x14ac:dyDescent="0.25">
      <c r="A27" s="31">
        <v>40603</v>
      </c>
      <c r="B27" s="39">
        <v>103</v>
      </c>
      <c r="C27" s="38">
        <v>18.89</v>
      </c>
      <c r="D27" s="38">
        <f t="shared" si="4"/>
        <v>1945.67</v>
      </c>
      <c r="E27" s="66">
        <f t="shared" si="7"/>
        <v>418700.00000000006</v>
      </c>
      <c r="F27" s="56">
        <v>4.0999999999999996</v>
      </c>
      <c r="G27" s="38">
        <v>1716.67</v>
      </c>
      <c r="H27" s="67">
        <f t="shared" si="8"/>
        <v>3662.34</v>
      </c>
      <c r="I27" s="38"/>
      <c r="J27" s="35">
        <v>40603</v>
      </c>
      <c r="K27" s="68" t="s">
        <v>21</v>
      </c>
      <c r="L27" s="67">
        <f t="shared" si="9"/>
        <v>1095.53</v>
      </c>
      <c r="M27" s="39">
        <v>418700.00000000006</v>
      </c>
      <c r="N27" s="33">
        <v>4.92</v>
      </c>
      <c r="O27" s="37">
        <f t="shared" si="5"/>
        <v>2060.0040000000004</v>
      </c>
      <c r="P27" s="37">
        <f t="shared" si="6"/>
        <v>3155.5340000000006</v>
      </c>
      <c r="Q27" s="23"/>
      <c r="S27" s="10">
        <f t="shared" si="0"/>
        <v>506.80599999999959</v>
      </c>
      <c r="T27">
        <v>0.22500000000000001</v>
      </c>
      <c r="U27">
        <f t="shared" si="1"/>
        <v>6.1643835616438354E-4</v>
      </c>
      <c r="V27">
        <v>31</v>
      </c>
      <c r="W27" s="10">
        <f t="shared" si="2"/>
        <v>109.81552499999999</v>
      </c>
      <c r="X27" s="10">
        <f t="shared" si="3"/>
        <v>616.62152499999956</v>
      </c>
    </row>
    <row r="28" spans="1:24" x14ac:dyDescent="0.25">
      <c r="A28" s="55">
        <v>40634</v>
      </c>
      <c r="B28" s="32">
        <v>103</v>
      </c>
      <c r="C28" s="33">
        <v>18.89</v>
      </c>
      <c r="D28" s="33">
        <f t="shared" si="4"/>
        <v>1945.67</v>
      </c>
      <c r="E28" s="50">
        <v>382900</v>
      </c>
      <c r="F28" s="34">
        <v>4.92</v>
      </c>
      <c r="G28" s="33">
        <f>E28*F28/1000</f>
        <v>1883.8679999999999</v>
      </c>
      <c r="H28" s="51">
        <f t="shared" si="8"/>
        <v>3829.538</v>
      </c>
      <c r="I28" s="51"/>
      <c r="J28" s="53">
        <v>40634</v>
      </c>
      <c r="K28" s="36" t="s">
        <v>21</v>
      </c>
      <c r="L28" s="51">
        <f>944.42+151.11</f>
        <v>1095.53</v>
      </c>
      <c r="M28" s="32">
        <v>382900</v>
      </c>
      <c r="N28" s="33">
        <v>4.92</v>
      </c>
      <c r="O28" s="37">
        <f t="shared" si="5"/>
        <v>1883.8679999999999</v>
      </c>
      <c r="P28" s="37">
        <f t="shared" si="6"/>
        <v>2979.3980000000001</v>
      </c>
      <c r="S28">
        <f t="shared" si="0"/>
        <v>850.13999999999987</v>
      </c>
      <c r="T28">
        <v>0.19500000000000001</v>
      </c>
      <c r="U28">
        <f t="shared" si="1"/>
        <v>5.3424657534246577E-4</v>
      </c>
      <c r="V28">
        <v>30</v>
      </c>
      <c r="W28" s="10">
        <f t="shared" si="2"/>
        <v>132.30223499999994</v>
      </c>
      <c r="X28" s="10">
        <f t="shared" si="3"/>
        <v>982.44223499999976</v>
      </c>
    </row>
    <row r="29" spans="1:24" x14ac:dyDescent="0.25">
      <c r="A29" s="69">
        <v>40664</v>
      </c>
      <c r="B29" s="50">
        <v>103</v>
      </c>
      <c r="C29" s="51">
        <v>18.89</v>
      </c>
      <c r="D29" s="51">
        <f t="shared" si="4"/>
        <v>1945.67</v>
      </c>
      <c r="E29" s="50">
        <v>382900</v>
      </c>
      <c r="F29" s="52">
        <v>4.92</v>
      </c>
      <c r="G29" s="51">
        <f t="shared" ref="G29:G88" si="10">E29*F29/1000</f>
        <v>1883.8679999999999</v>
      </c>
      <c r="H29" s="67">
        <f t="shared" si="8"/>
        <v>3829.538</v>
      </c>
      <c r="I29" s="67"/>
      <c r="J29" s="35">
        <v>40664</v>
      </c>
      <c r="K29" s="36" t="s">
        <v>21</v>
      </c>
      <c r="L29" s="51">
        <f t="shared" si="9"/>
        <v>1095.53</v>
      </c>
      <c r="M29" s="39">
        <v>382900</v>
      </c>
      <c r="N29" s="33">
        <v>4.92</v>
      </c>
      <c r="O29" s="37">
        <f t="shared" si="5"/>
        <v>1883.8679999999999</v>
      </c>
      <c r="P29" s="37">
        <f t="shared" si="6"/>
        <v>2979.3980000000001</v>
      </c>
      <c r="S29">
        <f t="shared" si="0"/>
        <v>850.13999999999987</v>
      </c>
      <c r="T29">
        <v>0.17499999999999999</v>
      </c>
      <c r="U29">
        <f t="shared" si="1"/>
        <v>4.7945205479452054E-4</v>
      </c>
      <c r="V29">
        <v>31</v>
      </c>
      <c r="W29" s="10">
        <f t="shared" si="2"/>
        <v>148.77449999999996</v>
      </c>
      <c r="X29" s="10">
        <f t="shared" si="3"/>
        <v>998.91449999999986</v>
      </c>
    </row>
    <row r="30" spans="1:24" x14ac:dyDescent="0.25">
      <c r="A30" s="69">
        <v>40695</v>
      </c>
      <c r="B30" s="50">
        <v>103</v>
      </c>
      <c r="C30" s="51">
        <v>18.89</v>
      </c>
      <c r="D30" s="51">
        <f t="shared" si="4"/>
        <v>1945.67</v>
      </c>
      <c r="E30" s="50">
        <v>382900</v>
      </c>
      <c r="F30" s="52">
        <v>4.92</v>
      </c>
      <c r="G30" s="51">
        <f t="shared" si="10"/>
        <v>1883.8679999999999</v>
      </c>
      <c r="H30" s="67">
        <f t="shared" si="8"/>
        <v>3829.538</v>
      </c>
      <c r="I30" s="67"/>
      <c r="J30" s="35">
        <v>40695</v>
      </c>
      <c r="K30" s="36" t="s">
        <v>21</v>
      </c>
      <c r="L30" s="51">
        <f t="shared" si="9"/>
        <v>1095.53</v>
      </c>
      <c r="M30" s="39">
        <v>382900</v>
      </c>
      <c r="N30" s="33">
        <v>4.92</v>
      </c>
      <c r="O30" s="37">
        <f t="shared" si="5"/>
        <v>1883.8679999999999</v>
      </c>
      <c r="P30" s="37">
        <f t="shared" si="6"/>
        <v>2979.3980000000001</v>
      </c>
      <c r="S30">
        <f t="shared" si="0"/>
        <v>850.13999999999987</v>
      </c>
      <c r="T30">
        <v>0.16</v>
      </c>
      <c r="U30">
        <f t="shared" si="1"/>
        <v>4.3835616438356166E-4</v>
      </c>
      <c r="V30">
        <v>30</v>
      </c>
      <c r="W30" s="10">
        <f t="shared" si="2"/>
        <v>136.02239999999998</v>
      </c>
      <c r="X30" s="10">
        <f t="shared" si="3"/>
        <v>986.16239999999982</v>
      </c>
    </row>
    <row r="31" spans="1:24" ht="15.75" thickBot="1" x14ac:dyDescent="0.3">
      <c r="A31" s="40">
        <v>40725</v>
      </c>
      <c r="B31" s="47">
        <v>103</v>
      </c>
      <c r="C31" s="44">
        <v>18.89</v>
      </c>
      <c r="D31" s="44">
        <f t="shared" si="4"/>
        <v>1945.67</v>
      </c>
      <c r="E31" s="47">
        <v>380400</v>
      </c>
      <c r="F31" s="70">
        <v>4.92</v>
      </c>
      <c r="G31" s="44">
        <f t="shared" si="10"/>
        <v>1871.568</v>
      </c>
      <c r="H31" s="44">
        <f t="shared" si="8"/>
        <v>3817.2380000000003</v>
      </c>
      <c r="I31" s="44"/>
      <c r="J31" s="45">
        <v>40725</v>
      </c>
      <c r="K31" s="46" t="s">
        <v>21</v>
      </c>
      <c r="L31" s="71">
        <f t="shared" si="9"/>
        <v>1095.53</v>
      </c>
      <c r="M31" s="47">
        <v>380400</v>
      </c>
      <c r="N31" s="72">
        <v>4.92</v>
      </c>
      <c r="O31" s="37">
        <f t="shared" si="5"/>
        <v>1871.5679999999998</v>
      </c>
      <c r="P31" s="37">
        <f t="shared" si="6"/>
        <v>2967.098</v>
      </c>
      <c r="S31">
        <f t="shared" si="0"/>
        <v>850.14000000000033</v>
      </c>
      <c r="T31">
        <v>0.14000000000000001</v>
      </c>
      <c r="U31">
        <f t="shared" si="1"/>
        <v>3.8356164383561648E-4</v>
      </c>
      <c r="V31">
        <v>31</v>
      </c>
      <c r="W31" s="10">
        <f t="shared" si="2"/>
        <v>119.01960000000003</v>
      </c>
      <c r="X31" s="10">
        <f t="shared" si="3"/>
        <v>969.15960000000041</v>
      </c>
    </row>
    <row r="32" spans="1:24" x14ac:dyDescent="0.25">
      <c r="A32" s="55">
        <v>40756</v>
      </c>
      <c r="B32" s="32">
        <v>103</v>
      </c>
      <c r="C32" s="33">
        <v>19.05</v>
      </c>
      <c r="D32" s="33">
        <f t="shared" si="4"/>
        <v>1962.15</v>
      </c>
      <c r="E32" s="32">
        <v>360000</v>
      </c>
      <c r="F32" s="34">
        <v>4.96</v>
      </c>
      <c r="G32" s="33">
        <f t="shared" si="10"/>
        <v>1785.6</v>
      </c>
      <c r="H32" s="33">
        <f t="shared" si="8"/>
        <v>3747.75</v>
      </c>
      <c r="I32" s="33"/>
      <c r="J32" s="53">
        <v>40756</v>
      </c>
      <c r="K32" s="36" t="s">
        <v>21</v>
      </c>
      <c r="L32" s="51">
        <f>952.64+152.42</f>
        <v>1105.06</v>
      </c>
      <c r="M32" s="32">
        <v>360000</v>
      </c>
      <c r="N32" s="33">
        <v>4.96</v>
      </c>
      <c r="O32" s="37">
        <f t="shared" si="5"/>
        <v>1785.6</v>
      </c>
      <c r="P32" s="37">
        <f t="shared" si="6"/>
        <v>2890.66</v>
      </c>
      <c r="S32">
        <f t="shared" si="0"/>
        <v>857.09000000000015</v>
      </c>
      <c r="T32">
        <v>9.5000000000000001E-2</v>
      </c>
      <c r="U32">
        <f t="shared" si="1"/>
        <v>2.6027397260273971E-4</v>
      </c>
      <c r="V32">
        <v>31</v>
      </c>
      <c r="W32" s="10">
        <f t="shared" si="2"/>
        <v>81.093425000000025</v>
      </c>
      <c r="X32" s="10">
        <f t="shared" si="3"/>
        <v>938.18342500000017</v>
      </c>
    </row>
    <row r="33" spans="1:24" x14ac:dyDescent="0.25">
      <c r="A33" s="69">
        <v>40787</v>
      </c>
      <c r="B33" s="50">
        <v>103</v>
      </c>
      <c r="C33" s="51">
        <v>19.05</v>
      </c>
      <c r="D33" s="51">
        <f t="shared" si="4"/>
        <v>1962.15</v>
      </c>
      <c r="E33" s="50">
        <v>406700</v>
      </c>
      <c r="F33" s="73">
        <v>4.96</v>
      </c>
      <c r="G33" s="51">
        <f t="shared" si="10"/>
        <v>2017.232</v>
      </c>
      <c r="H33" s="67">
        <f t="shared" si="8"/>
        <v>3979.3820000000001</v>
      </c>
      <c r="I33" s="67"/>
      <c r="J33" s="35">
        <v>40787</v>
      </c>
      <c r="K33" s="36" t="s">
        <v>21</v>
      </c>
      <c r="L33" s="51">
        <f t="shared" ref="L33:L42" si="11">952.64+152.42</f>
        <v>1105.06</v>
      </c>
      <c r="M33" s="39">
        <v>406700</v>
      </c>
      <c r="N33" s="33">
        <v>4.96</v>
      </c>
      <c r="O33" s="37">
        <f t="shared" si="5"/>
        <v>2017.232</v>
      </c>
      <c r="P33" s="37">
        <f t="shared" si="6"/>
        <v>3122.2919999999999</v>
      </c>
      <c r="S33">
        <f t="shared" si="0"/>
        <v>857.09000000000015</v>
      </c>
      <c r="T33">
        <v>5.5E-2</v>
      </c>
      <c r="U33">
        <f t="shared" si="1"/>
        <v>1.5068493150684933E-4</v>
      </c>
      <c r="V33">
        <v>30</v>
      </c>
      <c r="W33" s="10">
        <f t="shared" si="2"/>
        <v>47.139950000000006</v>
      </c>
      <c r="X33" s="10">
        <f t="shared" si="3"/>
        <v>904.22995000000014</v>
      </c>
    </row>
    <row r="34" spans="1:24" x14ac:dyDescent="0.25">
      <c r="A34" s="31">
        <v>40817</v>
      </c>
      <c r="B34" s="32">
        <v>103</v>
      </c>
      <c r="C34" s="33">
        <v>19.05</v>
      </c>
      <c r="D34" s="33">
        <f t="shared" si="4"/>
        <v>1962.15</v>
      </c>
      <c r="E34" s="32">
        <v>373500</v>
      </c>
      <c r="F34" s="73">
        <v>4.96</v>
      </c>
      <c r="G34" s="33">
        <f t="shared" si="10"/>
        <v>1852.56</v>
      </c>
      <c r="H34" s="38">
        <f t="shared" si="8"/>
        <v>3814.71</v>
      </c>
      <c r="I34" s="38"/>
      <c r="J34" s="35">
        <v>40817</v>
      </c>
      <c r="K34" s="36" t="s">
        <v>21</v>
      </c>
      <c r="L34" s="51">
        <f t="shared" si="11"/>
        <v>1105.06</v>
      </c>
      <c r="M34" s="39">
        <v>373500</v>
      </c>
      <c r="N34" s="33">
        <v>4.96</v>
      </c>
      <c r="O34" s="37">
        <f t="shared" si="5"/>
        <v>1852.56</v>
      </c>
      <c r="P34" s="37">
        <f t="shared" si="6"/>
        <v>2957.62</v>
      </c>
      <c r="S34">
        <f t="shared" si="0"/>
        <v>857.09000000000015</v>
      </c>
      <c r="T34">
        <v>6.5000000000000002E-2</v>
      </c>
      <c r="U34">
        <f t="shared" si="1"/>
        <v>1.7808219178082192E-4</v>
      </c>
      <c r="V34">
        <v>31</v>
      </c>
      <c r="W34" s="10">
        <f t="shared" si="2"/>
        <v>55.710850000000015</v>
      </c>
      <c r="X34" s="10">
        <f t="shared" si="3"/>
        <v>912.8008500000002</v>
      </c>
    </row>
    <row r="35" spans="1:24" x14ac:dyDescent="0.25">
      <c r="A35" s="31">
        <v>40848</v>
      </c>
      <c r="B35" s="32">
        <v>103</v>
      </c>
      <c r="C35" s="33">
        <v>19.05</v>
      </c>
      <c r="D35" s="33">
        <f t="shared" si="4"/>
        <v>1962.15</v>
      </c>
      <c r="E35" s="32">
        <v>418400</v>
      </c>
      <c r="F35" s="73">
        <v>4.96</v>
      </c>
      <c r="G35" s="33">
        <f t="shared" si="10"/>
        <v>2075.2640000000001</v>
      </c>
      <c r="H35" s="38">
        <f t="shared" si="8"/>
        <v>4037.4140000000002</v>
      </c>
      <c r="I35" s="38"/>
      <c r="J35" s="35">
        <v>40848</v>
      </c>
      <c r="K35" s="36" t="s">
        <v>21</v>
      </c>
      <c r="L35" s="51">
        <f t="shared" si="11"/>
        <v>1105.06</v>
      </c>
      <c r="M35" s="39">
        <v>418400</v>
      </c>
      <c r="N35" s="33">
        <v>4.96</v>
      </c>
      <c r="O35" s="37">
        <f t="shared" si="5"/>
        <v>2075.2639999999997</v>
      </c>
      <c r="P35" s="37">
        <f t="shared" si="6"/>
        <v>3180.3239999999996</v>
      </c>
      <c r="S35">
        <f t="shared" si="0"/>
        <v>857.0900000000006</v>
      </c>
      <c r="T35">
        <v>0.09</v>
      </c>
      <c r="U35">
        <f t="shared" si="1"/>
        <v>2.4657534246575342E-4</v>
      </c>
      <c r="V35">
        <v>30</v>
      </c>
      <c r="W35" s="10">
        <f t="shared" si="2"/>
        <v>77.138100000000037</v>
      </c>
      <c r="X35" s="10">
        <f t="shared" si="3"/>
        <v>934.22810000000061</v>
      </c>
    </row>
    <row r="36" spans="1:24" x14ac:dyDescent="0.25">
      <c r="A36" s="31">
        <v>40878</v>
      </c>
      <c r="B36" s="32">
        <v>103</v>
      </c>
      <c r="C36" s="33">
        <v>19.05</v>
      </c>
      <c r="D36" s="38">
        <f t="shared" si="4"/>
        <v>1962.15</v>
      </c>
      <c r="E36" s="66">
        <v>347300</v>
      </c>
      <c r="F36" s="73">
        <v>4.96</v>
      </c>
      <c r="G36" s="33">
        <f t="shared" si="10"/>
        <v>1722.6079999999999</v>
      </c>
      <c r="H36" s="67">
        <f t="shared" si="8"/>
        <v>3684.7579999999998</v>
      </c>
      <c r="I36" s="38"/>
      <c r="J36" s="35">
        <v>40878</v>
      </c>
      <c r="K36" s="36" t="s">
        <v>21</v>
      </c>
      <c r="L36" s="51">
        <f t="shared" si="11"/>
        <v>1105.06</v>
      </c>
      <c r="M36" s="39">
        <v>347300</v>
      </c>
      <c r="N36" s="33">
        <v>4.96</v>
      </c>
      <c r="O36" s="37">
        <f t="shared" si="5"/>
        <v>1722.6079999999999</v>
      </c>
      <c r="P36" s="37">
        <f t="shared" si="6"/>
        <v>2827.6679999999997</v>
      </c>
      <c r="S36">
        <f t="shared" si="0"/>
        <v>857.09000000000015</v>
      </c>
      <c r="T36">
        <v>0.08</v>
      </c>
      <c r="U36">
        <f t="shared" si="1"/>
        <v>2.1917808219178083E-4</v>
      </c>
      <c r="V36">
        <v>31</v>
      </c>
      <c r="W36" s="10">
        <f t="shared" si="2"/>
        <v>68.567200000000028</v>
      </c>
      <c r="X36" s="10">
        <f t="shared" si="3"/>
        <v>925.65720000000022</v>
      </c>
    </row>
    <row r="37" spans="1:24" x14ac:dyDescent="0.25">
      <c r="A37" s="31">
        <v>40909</v>
      </c>
      <c r="B37" s="32">
        <v>103</v>
      </c>
      <c r="C37" s="33">
        <v>19.05</v>
      </c>
      <c r="D37" s="38">
        <f t="shared" si="4"/>
        <v>1962.15</v>
      </c>
      <c r="E37" s="66">
        <v>382000</v>
      </c>
      <c r="F37" s="73">
        <v>4.96</v>
      </c>
      <c r="G37" s="33">
        <f t="shared" si="10"/>
        <v>1894.72</v>
      </c>
      <c r="H37" s="67">
        <f t="shared" si="8"/>
        <v>3856.87</v>
      </c>
      <c r="I37" s="67"/>
      <c r="J37" s="35">
        <v>40909</v>
      </c>
      <c r="K37" s="36" t="s">
        <v>21</v>
      </c>
      <c r="L37" s="51">
        <f t="shared" si="11"/>
        <v>1105.06</v>
      </c>
      <c r="M37" s="39">
        <v>382000</v>
      </c>
      <c r="N37" s="33">
        <v>4.96</v>
      </c>
      <c r="O37" s="37">
        <f t="shared" si="5"/>
        <v>1894.72</v>
      </c>
      <c r="P37" s="37">
        <f t="shared" si="6"/>
        <v>2999.7799999999997</v>
      </c>
      <c r="S37">
        <f t="shared" si="0"/>
        <v>857.09000000000015</v>
      </c>
      <c r="T37">
        <v>7.4999999999999997E-2</v>
      </c>
      <c r="U37">
        <f t="shared" si="1"/>
        <v>2.0547945205479451E-4</v>
      </c>
      <c r="V37">
        <v>31</v>
      </c>
      <c r="W37" s="10">
        <f t="shared" si="2"/>
        <v>64.281750000000002</v>
      </c>
      <c r="X37" s="10">
        <f t="shared" si="3"/>
        <v>921.37175000000013</v>
      </c>
    </row>
    <row r="38" spans="1:24" x14ac:dyDescent="0.25">
      <c r="A38" s="74">
        <v>40940</v>
      </c>
      <c r="B38" s="75">
        <v>103</v>
      </c>
      <c r="C38" s="76">
        <v>19.05</v>
      </c>
      <c r="D38" s="77">
        <f t="shared" si="4"/>
        <v>1962.15</v>
      </c>
      <c r="E38" s="78">
        <v>382000</v>
      </c>
      <c r="F38" s="79">
        <v>4.96</v>
      </c>
      <c r="G38" s="76">
        <f t="shared" si="10"/>
        <v>1894.72</v>
      </c>
      <c r="H38" s="77">
        <f t="shared" si="8"/>
        <v>3856.87</v>
      </c>
      <c r="I38" s="77"/>
      <c r="J38" s="80">
        <v>40940</v>
      </c>
      <c r="K38" s="68" t="s">
        <v>21</v>
      </c>
      <c r="L38" s="51">
        <f t="shared" si="11"/>
        <v>1105.06</v>
      </c>
      <c r="M38" s="39">
        <v>382000</v>
      </c>
      <c r="N38" s="33">
        <v>4.96</v>
      </c>
      <c r="O38" s="37">
        <f t="shared" si="5"/>
        <v>1894.72</v>
      </c>
      <c r="P38" s="37">
        <f t="shared" si="6"/>
        <v>2999.7799999999997</v>
      </c>
      <c r="S38">
        <f t="shared" si="0"/>
        <v>857.09000000000015</v>
      </c>
      <c r="T38">
        <v>0.105</v>
      </c>
      <c r="U38">
        <f t="shared" si="1"/>
        <v>2.876712328767123E-4</v>
      </c>
      <c r="V38">
        <v>28</v>
      </c>
      <c r="W38" s="10">
        <f t="shared" si="2"/>
        <v>89.994450000000015</v>
      </c>
      <c r="X38" s="10">
        <f t="shared" si="3"/>
        <v>947.08445000000017</v>
      </c>
    </row>
    <row r="39" spans="1:24" x14ac:dyDescent="0.25">
      <c r="A39" s="31">
        <v>40969</v>
      </c>
      <c r="B39" s="32">
        <v>103</v>
      </c>
      <c r="C39" s="33">
        <v>19.05</v>
      </c>
      <c r="D39" s="38">
        <f t="shared" si="4"/>
        <v>1962.15</v>
      </c>
      <c r="E39" s="66">
        <v>374500</v>
      </c>
      <c r="F39" s="56">
        <v>4.96</v>
      </c>
      <c r="G39" s="33">
        <f t="shared" si="10"/>
        <v>1857.52</v>
      </c>
      <c r="H39" s="67">
        <f t="shared" si="8"/>
        <v>3819.67</v>
      </c>
      <c r="I39" s="38"/>
      <c r="J39" s="35">
        <v>40969</v>
      </c>
      <c r="K39" s="68" t="s">
        <v>21</v>
      </c>
      <c r="L39" s="51">
        <f t="shared" si="11"/>
        <v>1105.06</v>
      </c>
      <c r="M39" s="39">
        <v>374500</v>
      </c>
      <c r="N39" s="33">
        <v>4.96</v>
      </c>
      <c r="O39" s="37">
        <f t="shared" si="5"/>
        <v>1857.52</v>
      </c>
      <c r="P39" s="37">
        <f t="shared" si="6"/>
        <v>2962.58</v>
      </c>
      <c r="S39">
        <f t="shared" si="0"/>
        <v>857.09000000000015</v>
      </c>
      <c r="T39">
        <v>0.12</v>
      </c>
      <c r="U39">
        <f t="shared" si="1"/>
        <v>3.2876712328767124E-4</v>
      </c>
      <c r="V39">
        <v>31</v>
      </c>
      <c r="W39" s="10">
        <f t="shared" si="2"/>
        <v>102.85080000000001</v>
      </c>
      <c r="X39" s="10">
        <f t="shared" si="3"/>
        <v>959.94080000000019</v>
      </c>
    </row>
    <row r="40" spans="1:24" x14ac:dyDescent="0.25">
      <c r="A40" s="31">
        <v>41000</v>
      </c>
      <c r="B40" s="32">
        <v>103</v>
      </c>
      <c r="C40" s="33">
        <v>19.05</v>
      </c>
      <c r="D40" s="38">
        <f t="shared" si="4"/>
        <v>1962.15</v>
      </c>
      <c r="E40" s="39">
        <v>427300</v>
      </c>
      <c r="F40" s="56">
        <v>4.96</v>
      </c>
      <c r="G40" s="38">
        <f t="shared" si="10"/>
        <v>2119.4079999999999</v>
      </c>
      <c r="H40" s="38">
        <f t="shared" si="8"/>
        <v>4081.558</v>
      </c>
      <c r="I40" s="38"/>
      <c r="J40" s="35">
        <v>41000</v>
      </c>
      <c r="K40" s="68" t="s">
        <v>21</v>
      </c>
      <c r="L40" s="51">
        <f t="shared" si="11"/>
        <v>1105.06</v>
      </c>
      <c r="M40" s="39">
        <v>427300</v>
      </c>
      <c r="N40" s="33">
        <v>4.96</v>
      </c>
      <c r="O40" s="37">
        <f t="shared" si="5"/>
        <v>2119.4079999999999</v>
      </c>
      <c r="P40" s="37">
        <f t="shared" si="6"/>
        <v>3224.4679999999998</v>
      </c>
      <c r="S40">
        <f t="shared" si="0"/>
        <v>857.09000000000015</v>
      </c>
      <c r="T40">
        <v>0.12</v>
      </c>
      <c r="U40">
        <f t="shared" si="1"/>
        <v>3.2876712328767124E-4</v>
      </c>
      <c r="V40">
        <v>30</v>
      </c>
      <c r="W40" s="10">
        <f t="shared" si="2"/>
        <v>102.85080000000001</v>
      </c>
      <c r="X40" s="10">
        <f t="shared" si="3"/>
        <v>959.94080000000019</v>
      </c>
    </row>
    <row r="41" spans="1:24" x14ac:dyDescent="0.25">
      <c r="A41" s="31">
        <v>41030</v>
      </c>
      <c r="B41" s="32">
        <v>103</v>
      </c>
      <c r="C41" s="33">
        <v>19.05</v>
      </c>
      <c r="D41" s="38">
        <f t="shared" si="4"/>
        <v>1962.15</v>
      </c>
      <c r="E41" s="39">
        <v>402200</v>
      </c>
      <c r="F41" s="56">
        <v>4.96</v>
      </c>
      <c r="G41" s="38">
        <f t="shared" si="10"/>
        <v>1994.912</v>
      </c>
      <c r="H41" s="38">
        <f t="shared" si="8"/>
        <v>3957.0619999999999</v>
      </c>
      <c r="I41" s="38"/>
      <c r="J41" s="35">
        <v>41030</v>
      </c>
      <c r="K41" s="68" t="s">
        <v>21</v>
      </c>
      <c r="L41" s="51">
        <f t="shared" si="11"/>
        <v>1105.06</v>
      </c>
      <c r="M41" s="39">
        <v>402200</v>
      </c>
      <c r="N41" s="33">
        <v>4.96</v>
      </c>
      <c r="O41" s="37">
        <f t="shared" si="5"/>
        <v>1994.912</v>
      </c>
      <c r="P41" s="37">
        <f t="shared" si="6"/>
        <v>3099.9719999999998</v>
      </c>
      <c r="S41">
        <f t="shared" si="0"/>
        <v>857.09000000000015</v>
      </c>
      <c r="T41">
        <v>0.125</v>
      </c>
      <c r="U41">
        <f t="shared" si="1"/>
        <v>3.4246575342465754E-4</v>
      </c>
      <c r="V41">
        <v>31</v>
      </c>
      <c r="W41" s="10">
        <f t="shared" si="2"/>
        <v>107.13625000000002</v>
      </c>
      <c r="X41" s="10">
        <f t="shared" si="3"/>
        <v>964.22625000000016</v>
      </c>
    </row>
    <row r="42" spans="1:24" x14ac:dyDescent="0.25">
      <c r="A42" s="31">
        <v>41061</v>
      </c>
      <c r="B42" s="32">
        <v>103</v>
      </c>
      <c r="C42" s="33">
        <v>19.05</v>
      </c>
      <c r="D42" s="38">
        <f t="shared" si="4"/>
        <v>1962.15</v>
      </c>
      <c r="E42" s="39">
        <v>405400</v>
      </c>
      <c r="F42" s="56">
        <v>4.96</v>
      </c>
      <c r="G42" s="38">
        <f t="shared" si="10"/>
        <v>2010.7840000000001</v>
      </c>
      <c r="H42" s="38">
        <f t="shared" si="8"/>
        <v>3972.9340000000002</v>
      </c>
      <c r="I42" s="38"/>
      <c r="J42" s="35">
        <v>41061</v>
      </c>
      <c r="K42" s="68" t="s">
        <v>21</v>
      </c>
      <c r="L42" s="51">
        <f t="shared" si="11"/>
        <v>1105.06</v>
      </c>
      <c r="M42" s="39">
        <v>405400</v>
      </c>
      <c r="N42" s="33">
        <v>4.96</v>
      </c>
      <c r="O42" s="37">
        <f t="shared" si="5"/>
        <v>2010.7839999999999</v>
      </c>
      <c r="P42" s="37">
        <f t="shared" si="6"/>
        <v>3115.8440000000001</v>
      </c>
      <c r="S42">
        <f t="shared" si="0"/>
        <v>857.09000000000015</v>
      </c>
      <c r="T42">
        <v>0.13500000000000001</v>
      </c>
      <c r="U42">
        <f t="shared" si="1"/>
        <v>3.6986301369863018E-4</v>
      </c>
      <c r="V42">
        <v>30</v>
      </c>
      <c r="W42" s="10">
        <f t="shared" si="2"/>
        <v>115.70715000000003</v>
      </c>
      <c r="X42" s="10">
        <f t="shared" si="3"/>
        <v>972.79715000000022</v>
      </c>
    </row>
    <row r="43" spans="1:24" x14ac:dyDescent="0.25">
      <c r="A43" s="31">
        <v>41091</v>
      </c>
      <c r="B43" s="32">
        <v>103</v>
      </c>
      <c r="C43" s="33">
        <v>19.05</v>
      </c>
      <c r="D43" s="38">
        <f t="shared" si="4"/>
        <v>1962.15</v>
      </c>
      <c r="E43" s="39">
        <v>388380</v>
      </c>
      <c r="F43" s="56">
        <v>4.96</v>
      </c>
      <c r="G43" s="38">
        <f t="shared" si="10"/>
        <v>1926.3648000000001</v>
      </c>
      <c r="H43" s="38">
        <f t="shared" si="8"/>
        <v>3888.5147999999999</v>
      </c>
      <c r="I43" s="38"/>
      <c r="J43" s="35">
        <v>41091</v>
      </c>
      <c r="K43" s="68" t="s">
        <v>22</v>
      </c>
      <c r="L43" s="38">
        <f>952.64+95.26</f>
        <v>1047.9000000000001</v>
      </c>
      <c r="M43" s="39">
        <v>388380</v>
      </c>
      <c r="N43" s="33">
        <v>4.96</v>
      </c>
      <c r="O43" s="37">
        <f t="shared" si="5"/>
        <v>1926.3648000000001</v>
      </c>
      <c r="P43" s="37">
        <f t="shared" si="6"/>
        <v>2974.2647999999999</v>
      </c>
      <c r="S43">
        <f t="shared" si="0"/>
        <v>914.25</v>
      </c>
      <c r="T43">
        <v>0.14499999999999999</v>
      </c>
      <c r="U43">
        <f t="shared" si="1"/>
        <v>3.9726027397260272E-4</v>
      </c>
      <c r="V43">
        <v>31</v>
      </c>
      <c r="W43" s="10">
        <f t="shared" si="2"/>
        <v>128.42214999999999</v>
      </c>
      <c r="X43" s="10">
        <f t="shared" si="3"/>
        <v>1042.6721499999999</v>
      </c>
    </row>
    <row r="44" spans="1:24" x14ac:dyDescent="0.25">
      <c r="A44" s="31">
        <v>41122</v>
      </c>
      <c r="B44" s="32">
        <v>103</v>
      </c>
      <c r="C44" s="33">
        <v>19.05</v>
      </c>
      <c r="D44" s="38">
        <f t="shared" si="4"/>
        <v>1962.15</v>
      </c>
      <c r="E44" s="39">
        <v>387700</v>
      </c>
      <c r="F44" s="56">
        <v>4.96</v>
      </c>
      <c r="G44" s="38">
        <f t="shared" si="10"/>
        <v>1922.992</v>
      </c>
      <c r="H44" s="38">
        <f t="shared" si="8"/>
        <v>3885.1419999999998</v>
      </c>
      <c r="I44" s="38"/>
      <c r="J44" s="35">
        <v>41122</v>
      </c>
      <c r="K44" s="68" t="s">
        <v>22</v>
      </c>
      <c r="L44" s="38">
        <f t="shared" ref="L44:L50" si="12">952.64+95.26</f>
        <v>1047.9000000000001</v>
      </c>
      <c r="M44" s="39">
        <v>387700</v>
      </c>
      <c r="N44" s="33">
        <v>4.96</v>
      </c>
      <c r="O44" s="37">
        <f t="shared" si="5"/>
        <v>1922.992</v>
      </c>
      <c r="P44" s="37">
        <f t="shared" si="6"/>
        <v>2970.8919999999998</v>
      </c>
      <c r="S44">
        <f t="shared" si="0"/>
        <v>914.25</v>
      </c>
      <c r="T44">
        <v>0.13500000000000001</v>
      </c>
      <c r="U44">
        <f t="shared" si="1"/>
        <v>3.6986301369863018E-4</v>
      </c>
      <c r="V44">
        <v>31</v>
      </c>
      <c r="W44" s="10">
        <f t="shared" si="2"/>
        <v>123.42375000000001</v>
      </c>
      <c r="X44" s="10">
        <f t="shared" si="3"/>
        <v>1037.6737499999999</v>
      </c>
    </row>
    <row r="45" spans="1:24" x14ac:dyDescent="0.25">
      <c r="A45" s="31">
        <v>41153</v>
      </c>
      <c r="B45" s="32">
        <v>103</v>
      </c>
      <c r="C45" s="33">
        <v>19.05</v>
      </c>
      <c r="D45" s="38">
        <f t="shared" si="4"/>
        <v>1962.15</v>
      </c>
      <c r="E45" s="39">
        <v>376200</v>
      </c>
      <c r="F45" s="56">
        <v>4.96</v>
      </c>
      <c r="G45" s="38">
        <f t="shared" si="10"/>
        <v>1865.952</v>
      </c>
      <c r="H45" s="38">
        <f t="shared" si="8"/>
        <v>3828.1019999999999</v>
      </c>
      <c r="I45" s="38"/>
      <c r="J45" s="35">
        <v>41153</v>
      </c>
      <c r="K45" s="68" t="s">
        <v>22</v>
      </c>
      <c r="L45" s="38">
        <f t="shared" si="12"/>
        <v>1047.9000000000001</v>
      </c>
      <c r="M45" s="39">
        <v>376200</v>
      </c>
      <c r="N45" s="33">
        <v>4.96</v>
      </c>
      <c r="O45" s="37">
        <f t="shared" si="5"/>
        <v>1865.952</v>
      </c>
      <c r="P45" s="37">
        <f t="shared" si="6"/>
        <v>2913.8519999999999</v>
      </c>
      <c r="S45">
        <f t="shared" si="0"/>
        <v>914.25</v>
      </c>
      <c r="T45">
        <v>0.125</v>
      </c>
      <c r="U45">
        <f t="shared" si="1"/>
        <v>3.4246575342465754E-4</v>
      </c>
      <c r="V45">
        <v>30</v>
      </c>
      <c r="W45" s="10">
        <f t="shared" si="2"/>
        <v>114.28125</v>
      </c>
      <c r="X45" s="10">
        <f t="shared" si="3"/>
        <v>1028.53125</v>
      </c>
    </row>
    <row r="46" spans="1:24" x14ac:dyDescent="0.25">
      <c r="A46" s="31">
        <v>41183</v>
      </c>
      <c r="B46" s="32">
        <v>103</v>
      </c>
      <c r="C46" s="33">
        <v>19.05</v>
      </c>
      <c r="D46" s="38">
        <f t="shared" si="4"/>
        <v>1962.15</v>
      </c>
      <c r="E46" s="39">
        <v>362500</v>
      </c>
      <c r="F46" s="56">
        <v>4.96</v>
      </c>
      <c r="G46" s="38">
        <f t="shared" si="10"/>
        <v>1798</v>
      </c>
      <c r="H46" s="38">
        <f t="shared" si="8"/>
        <v>3760.15</v>
      </c>
      <c r="I46" s="38"/>
      <c r="J46" s="35">
        <v>41183</v>
      </c>
      <c r="K46" s="68" t="s">
        <v>22</v>
      </c>
      <c r="L46" s="38">
        <f t="shared" si="12"/>
        <v>1047.9000000000001</v>
      </c>
      <c r="M46" s="39">
        <v>362500</v>
      </c>
      <c r="N46" s="33">
        <v>4.96</v>
      </c>
      <c r="O46" s="37">
        <f t="shared" si="5"/>
        <v>1798</v>
      </c>
      <c r="P46" s="37">
        <f t="shared" si="6"/>
        <v>2845.9</v>
      </c>
      <c r="S46">
        <f t="shared" si="0"/>
        <v>914.25</v>
      </c>
      <c r="T46">
        <v>0.13500000000000001</v>
      </c>
      <c r="U46">
        <f t="shared" si="1"/>
        <v>3.6986301369863018E-4</v>
      </c>
      <c r="V46">
        <v>31</v>
      </c>
      <c r="W46" s="10">
        <f t="shared" si="2"/>
        <v>123.42375000000001</v>
      </c>
      <c r="X46" s="10">
        <f t="shared" si="3"/>
        <v>1037.6737499999999</v>
      </c>
    </row>
    <row r="47" spans="1:24" x14ac:dyDescent="0.25">
      <c r="A47" s="31">
        <v>41214</v>
      </c>
      <c r="B47" s="32">
        <v>103</v>
      </c>
      <c r="C47" s="33">
        <v>19.05</v>
      </c>
      <c r="D47" s="38">
        <f t="shared" si="4"/>
        <v>1962.15</v>
      </c>
      <c r="E47" s="39">
        <v>351800</v>
      </c>
      <c r="F47" s="56">
        <v>4.96</v>
      </c>
      <c r="G47" s="38">
        <f t="shared" si="10"/>
        <v>1744.9280000000001</v>
      </c>
      <c r="H47" s="38">
        <f t="shared" si="8"/>
        <v>3707.0780000000004</v>
      </c>
      <c r="I47" s="38"/>
      <c r="J47" s="35">
        <v>41214</v>
      </c>
      <c r="K47" s="68" t="s">
        <v>22</v>
      </c>
      <c r="L47" s="38">
        <f t="shared" si="12"/>
        <v>1047.9000000000001</v>
      </c>
      <c r="M47" s="39">
        <v>351800</v>
      </c>
      <c r="N47" s="33">
        <v>4.96</v>
      </c>
      <c r="O47" s="37">
        <f t="shared" si="5"/>
        <v>1744.9280000000001</v>
      </c>
      <c r="P47" s="37">
        <f t="shared" si="6"/>
        <v>2792.8280000000004</v>
      </c>
      <c r="S47">
        <f t="shared" si="0"/>
        <v>914.25</v>
      </c>
      <c r="T47">
        <v>0.14000000000000001</v>
      </c>
      <c r="U47">
        <f t="shared" si="1"/>
        <v>3.8356164383561648E-4</v>
      </c>
      <c r="V47">
        <v>30</v>
      </c>
      <c r="W47" s="10">
        <f t="shared" si="2"/>
        <v>127.99500000000002</v>
      </c>
      <c r="X47" s="10">
        <f t="shared" si="3"/>
        <v>1042.2450000000001</v>
      </c>
    </row>
    <row r="48" spans="1:24" x14ac:dyDescent="0.25">
      <c r="A48" s="31">
        <v>41244</v>
      </c>
      <c r="B48" s="32">
        <v>103</v>
      </c>
      <c r="C48" s="33">
        <v>19.05</v>
      </c>
      <c r="D48" s="38">
        <f t="shared" si="4"/>
        <v>1962.15</v>
      </c>
      <c r="E48" s="39">
        <v>363900</v>
      </c>
      <c r="F48" s="56">
        <v>4.96</v>
      </c>
      <c r="G48" s="38">
        <f t="shared" si="10"/>
        <v>1804.944</v>
      </c>
      <c r="H48" s="38">
        <f t="shared" si="8"/>
        <v>3767.0940000000001</v>
      </c>
      <c r="I48" s="38"/>
      <c r="J48" s="35">
        <v>41244</v>
      </c>
      <c r="K48" s="68" t="s">
        <v>22</v>
      </c>
      <c r="L48" s="38">
        <f t="shared" si="12"/>
        <v>1047.9000000000001</v>
      </c>
      <c r="M48" s="39">
        <v>363900</v>
      </c>
      <c r="N48" s="33">
        <v>4.96</v>
      </c>
      <c r="O48" s="37">
        <f t="shared" si="5"/>
        <v>1804.944</v>
      </c>
      <c r="P48" s="37">
        <f t="shared" si="6"/>
        <v>2852.8440000000001</v>
      </c>
      <c r="S48">
        <f t="shared" si="0"/>
        <v>914.25</v>
      </c>
      <c r="T48">
        <v>0.115</v>
      </c>
      <c r="U48">
        <f t="shared" si="1"/>
        <v>3.1506849315068495E-4</v>
      </c>
      <c r="V48">
        <v>31</v>
      </c>
      <c r="W48" s="10">
        <f t="shared" si="2"/>
        <v>105.13875</v>
      </c>
      <c r="X48" s="10">
        <f t="shared" si="3"/>
        <v>1019.38875</v>
      </c>
    </row>
    <row r="49" spans="1:24" x14ac:dyDescent="0.25">
      <c r="A49" s="31">
        <v>41275</v>
      </c>
      <c r="B49" s="32">
        <v>103</v>
      </c>
      <c r="C49" s="33">
        <v>19.05</v>
      </c>
      <c r="D49" s="38">
        <f t="shared" si="4"/>
        <v>1962.15</v>
      </c>
      <c r="E49" s="39">
        <v>400700</v>
      </c>
      <c r="F49" s="56">
        <v>4.96</v>
      </c>
      <c r="G49" s="38">
        <f t="shared" si="10"/>
        <v>1987.472</v>
      </c>
      <c r="H49" s="38">
        <f t="shared" si="8"/>
        <v>3949.6220000000003</v>
      </c>
      <c r="I49" s="38"/>
      <c r="J49" s="35">
        <v>41275</v>
      </c>
      <c r="K49" s="68" t="s">
        <v>22</v>
      </c>
      <c r="L49" s="38">
        <f t="shared" si="12"/>
        <v>1047.9000000000001</v>
      </c>
      <c r="M49" s="39">
        <v>400700</v>
      </c>
      <c r="N49" s="33">
        <v>4.96</v>
      </c>
      <c r="O49" s="37">
        <f t="shared" si="5"/>
        <v>1987.472</v>
      </c>
      <c r="P49" s="37">
        <f t="shared" si="6"/>
        <v>3035.3720000000003</v>
      </c>
      <c r="S49">
        <f t="shared" si="0"/>
        <v>914.25</v>
      </c>
      <c r="T49">
        <v>0.125</v>
      </c>
      <c r="U49">
        <f t="shared" si="1"/>
        <v>3.4246575342465754E-4</v>
      </c>
      <c r="V49">
        <v>31</v>
      </c>
      <c r="W49" s="10">
        <f t="shared" si="2"/>
        <v>114.28125</v>
      </c>
      <c r="X49" s="10">
        <f t="shared" si="3"/>
        <v>1028.53125</v>
      </c>
    </row>
    <row r="50" spans="1:24" ht="15.75" thickBot="1" x14ac:dyDescent="0.3">
      <c r="A50" s="40">
        <v>41306</v>
      </c>
      <c r="B50" s="47">
        <v>103</v>
      </c>
      <c r="C50" s="44">
        <v>19.05</v>
      </c>
      <c r="D50" s="44">
        <f t="shared" si="4"/>
        <v>1962.15</v>
      </c>
      <c r="E50" s="47">
        <v>352000</v>
      </c>
      <c r="F50" s="70">
        <v>4.96</v>
      </c>
      <c r="G50" s="44">
        <f t="shared" si="10"/>
        <v>1745.92</v>
      </c>
      <c r="H50" s="44">
        <f t="shared" si="8"/>
        <v>3708.07</v>
      </c>
      <c r="I50" s="44"/>
      <c r="J50" s="45">
        <v>41306</v>
      </c>
      <c r="K50" s="46" t="s">
        <v>22</v>
      </c>
      <c r="L50" s="44">
        <f t="shared" si="12"/>
        <v>1047.9000000000001</v>
      </c>
      <c r="M50" s="47">
        <v>352000</v>
      </c>
      <c r="N50" s="44">
        <v>4.96</v>
      </c>
      <c r="O50" s="37">
        <f t="shared" si="5"/>
        <v>1745.92</v>
      </c>
      <c r="P50" s="37">
        <f t="shared" si="6"/>
        <v>2793.82</v>
      </c>
      <c r="S50">
        <f t="shared" si="0"/>
        <v>914.25</v>
      </c>
      <c r="T50">
        <v>0.14499999999999999</v>
      </c>
      <c r="U50">
        <f t="shared" si="1"/>
        <v>3.9726027397260272E-4</v>
      </c>
      <c r="V50">
        <v>28</v>
      </c>
      <c r="W50" s="10">
        <f t="shared" si="2"/>
        <v>132.56625</v>
      </c>
      <c r="X50" s="10">
        <f t="shared" si="3"/>
        <v>1046.8162500000001</v>
      </c>
    </row>
    <row r="51" spans="1:24" x14ac:dyDescent="0.25">
      <c r="A51" s="49">
        <v>41334</v>
      </c>
      <c r="B51" s="50">
        <v>103</v>
      </c>
      <c r="C51" s="51">
        <v>17.809999999999999</v>
      </c>
      <c r="D51" s="51">
        <f t="shared" si="4"/>
        <v>1834.4299999999998</v>
      </c>
      <c r="E51" s="50">
        <v>311200</v>
      </c>
      <c r="F51" s="34">
        <v>4.96</v>
      </c>
      <c r="G51" s="33">
        <f t="shared" si="10"/>
        <v>1543.5519999999999</v>
      </c>
      <c r="H51" s="33">
        <f>D51+G51</f>
        <v>3377.982</v>
      </c>
      <c r="I51" s="33"/>
      <c r="J51" s="53">
        <v>41334</v>
      </c>
      <c r="K51" s="36" t="s">
        <v>22</v>
      </c>
      <c r="L51" s="33">
        <f>890.49+89.05</f>
        <v>979.54</v>
      </c>
      <c r="M51" s="32">
        <v>311200</v>
      </c>
      <c r="N51" s="33">
        <v>4.96</v>
      </c>
      <c r="O51" s="37">
        <f t="shared" si="5"/>
        <v>1543.5519999999999</v>
      </c>
      <c r="P51" s="37">
        <f t="shared" si="6"/>
        <v>2523.0919999999996</v>
      </c>
      <c r="S51">
        <f t="shared" si="0"/>
        <v>854.89000000000033</v>
      </c>
      <c r="T51">
        <v>0.115</v>
      </c>
      <c r="U51">
        <f t="shared" si="1"/>
        <v>3.1506849315068495E-4</v>
      </c>
      <c r="V51">
        <v>31</v>
      </c>
      <c r="W51" s="10">
        <f t="shared" si="2"/>
        <v>101.72555000000003</v>
      </c>
      <c r="X51" s="10">
        <f t="shared" si="3"/>
        <v>956.61555000000033</v>
      </c>
    </row>
    <row r="52" spans="1:24" x14ac:dyDescent="0.25">
      <c r="A52" s="31">
        <v>41365</v>
      </c>
      <c r="B52" s="32">
        <v>103</v>
      </c>
      <c r="C52" s="51">
        <v>17.809999999999999</v>
      </c>
      <c r="D52" s="67">
        <f t="shared" si="4"/>
        <v>1834.4299999999998</v>
      </c>
      <c r="E52" s="39">
        <v>378100</v>
      </c>
      <c r="F52" s="56">
        <v>4.6399999999999997</v>
      </c>
      <c r="G52" s="38">
        <f t="shared" si="10"/>
        <v>1754.3839999999998</v>
      </c>
      <c r="H52" s="38">
        <f>D52+G52</f>
        <v>3588.8139999999994</v>
      </c>
      <c r="I52" s="38"/>
      <c r="J52" s="35">
        <v>41365</v>
      </c>
      <c r="K52" s="68" t="s">
        <v>22</v>
      </c>
      <c r="L52" s="33">
        <f t="shared" ref="L52:L87" si="13">890.49+89.05</f>
        <v>979.54</v>
      </c>
      <c r="M52" s="39">
        <v>378100</v>
      </c>
      <c r="N52" s="38">
        <v>4.6399999999999997</v>
      </c>
      <c r="O52" s="37">
        <f t="shared" si="5"/>
        <v>1754.384</v>
      </c>
      <c r="P52" s="37">
        <f t="shared" si="6"/>
        <v>2733.924</v>
      </c>
      <c r="S52">
        <f t="shared" si="0"/>
        <v>854.88999999999942</v>
      </c>
      <c r="T52">
        <v>0.09</v>
      </c>
      <c r="U52">
        <f t="shared" si="1"/>
        <v>2.4657534246575342E-4</v>
      </c>
      <c r="V52">
        <v>30</v>
      </c>
      <c r="W52" s="10">
        <f t="shared" si="2"/>
        <v>76.940099999999987</v>
      </c>
      <c r="X52" s="10">
        <f t="shared" si="3"/>
        <v>931.83009999999945</v>
      </c>
    </row>
    <row r="53" spans="1:24" x14ac:dyDescent="0.25">
      <c r="A53" s="31">
        <v>41395</v>
      </c>
      <c r="B53" s="32">
        <v>103</v>
      </c>
      <c r="C53" s="51">
        <v>17.809999999999999</v>
      </c>
      <c r="D53" s="67">
        <f t="shared" si="4"/>
        <v>1834.4299999999998</v>
      </c>
      <c r="E53" s="39">
        <v>350500</v>
      </c>
      <c r="F53" s="56">
        <v>4.6399999999999997</v>
      </c>
      <c r="G53" s="38">
        <f t="shared" si="10"/>
        <v>1626.32</v>
      </c>
      <c r="H53" s="38">
        <f t="shared" ref="H53:H88" si="14">D53+G53</f>
        <v>3460.75</v>
      </c>
      <c r="I53" s="38"/>
      <c r="J53" s="35">
        <v>41395</v>
      </c>
      <c r="K53" s="68" t="s">
        <v>22</v>
      </c>
      <c r="L53" s="33">
        <f t="shared" si="13"/>
        <v>979.54</v>
      </c>
      <c r="M53" s="39">
        <v>350500</v>
      </c>
      <c r="N53" s="38">
        <v>4.6399999999999997</v>
      </c>
      <c r="O53" s="37">
        <f t="shared" si="5"/>
        <v>1626.32</v>
      </c>
      <c r="P53" s="37">
        <f t="shared" si="6"/>
        <v>2605.8599999999997</v>
      </c>
      <c r="S53">
        <f t="shared" si="0"/>
        <v>854.89000000000033</v>
      </c>
      <c r="T53">
        <v>7.0000000000000007E-2</v>
      </c>
      <c r="U53">
        <f t="shared" si="1"/>
        <v>1.9178082191780824E-4</v>
      </c>
      <c r="V53">
        <v>31</v>
      </c>
      <c r="W53" s="10">
        <f t="shared" si="2"/>
        <v>59.842299999999994</v>
      </c>
      <c r="X53" s="10">
        <f t="shared" si="3"/>
        <v>914.73230000000035</v>
      </c>
    </row>
    <row r="54" spans="1:24" x14ac:dyDescent="0.25">
      <c r="A54" s="31">
        <v>41426</v>
      </c>
      <c r="B54" s="32">
        <v>103</v>
      </c>
      <c r="C54" s="51">
        <v>17.809999999999999</v>
      </c>
      <c r="D54" s="67">
        <f t="shared" si="4"/>
        <v>1834.4299999999998</v>
      </c>
      <c r="E54" s="39">
        <v>361400</v>
      </c>
      <c r="F54" s="56">
        <v>4.6399999999999997</v>
      </c>
      <c r="G54" s="38">
        <f t="shared" si="10"/>
        <v>1676.896</v>
      </c>
      <c r="H54" s="38">
        <f t="shared" si="14"/>
        <v>3511.326</v>
      </c>
      <c r="I54" s="38"/>
      <c r="J54" s="35">
        <v>41426</v>
      </c>
      <c r="K54" s="68" t="s">
        <v>22</v>
      </c>
      <c r="L54" s="33">
        <f t="shared" si="13"/>
        <v>979.54</v>
      </c>
      <c r="M54" s="39">
        <v>361400</v>
      </c>
      <c r="N54" s="38">
        <v>4.6399999999999997</v>
      </c>
      <c r="O54" s="37">
        <f t="shared" si="5"/>
        <v>1676.8959999999997</v>
      </c>
      <c r="P54" s="37">
        <f t="shared" si="6"/>
        <v>2656.4359999999997</v>
      </c>
      <c r="S54">
        <f t="shared" si="0"/>
        <v>854.89000000000033</v>
      </c>
      <c r="T54">
        <v>6.5000000000000002E-2</v>
      </c>
      <c r="U54">
        <f t="shared" si="1"/>
        <v>1.7808219178082192E-4</v>
      </c>
      <c r="V54">
        <v>30</v>
      </c>
      <c r="W54" s="10">
        <f>(S53+S54)/2*(T54)</f>
        <v>55.567850000000021</v>
      </c>
      <c r="X54" s="10">
        <f t="shared" si="3"/>
        <v>910.45785000000035</v>
      </c>
    </row>
    <row r="55" spans="1:24" x14ac:dyDescent="0.25">
      <c r="A55" s="31">
        <v>41456</v>
      </c>
      <c r="B55" s="32">
        <v>103</v>
      </c>
      <c r="C55" s="51">
        <v>17.809999999999999</v>
      </c>
      <c r="D55" s="67">
        <f t="shared" si="4"/>
        <v>1834.4299999999998</v>
      </c>
      <c r="E55" s="39">
        <v>367700</v>
      </c>
      <c r="F55" s="56">
        <v>4.6399999999999997</v>
      </c>
      <c r="G55" s="38">
        <f t="shared" si="10"/>
        <v>1706.1279999999997</v>
      </c>
      <c r="H55" s="38">
        <f t="shared" si="14"/>
        <v>3540.5579999999995</v>
      </c>
      <c r="I55" s="38"/>
      <c r="J55" s="35">
        <v>41456</v>
      </c>
      <c r="K55" s="68" t="s">
        <v>22</v>
      </c>
      <c r="L55" s="33">
        <f t="shared" si="13"/>
        <v>979.54</v>
      </c>
      <c r="M55" s="39">
        <v>367700</v>
      </c>
      <c r="N55" s="38">
        <v>4.6399999999999997</v>
      </c>
      <c r="O55" s="37">
        <f t="shared" si="5"/>
        <v>1706.1279999999999</v>
      </c>
      <c r="P55" s="37">
        <f t="shared" si="6"/>
        <v>2685.6679999999997</v>
      </c>
      <c r="S55" s="81">
        <f t="shared" si="0"/>
        <v>854.88999999999987</v>
      </c>
      <c r="T55">
        <v>6.5000000000000002E-2</v>
      </c>
      <c r="U55">
        <f t="shared" si="1"/>
        <v>1.7808219178082192E-4</v>
      </c>
      <c r="V55">
        <v>31</v>
      </c>
      <c r="W55" s="10">
        <f t="shared" ref="W55:W87" si="15">(S54+S55)/2*(T55)</f>
        <v>55.567850000000007</v>
      </c>
      <c r="X55" s="10">
        <f t="shared" si="3"/>
        <v>910.45784999999989</v>
      </c>
    </row>
    <row r="56" spans="1:24" x14ac:dyDescent="0.25">
      <c r="A56" s="31">
        <v>41487</v>
      </c>
      <c r="B56" s="32">
        <v>103</v>
      </c>
      <c r="C56" s="51">
        <v>17.809999999999999</v>
      </c>
      <c r="D56" s="67">
        <f t="shared" si="4"/>
        <v>1834.4299999999998</v>
      </c>
      <c r="E56" s="39">
        <v>354100</v>
      </c>
      <c r="F56" s="56">
        <v>4.6399999999999997</v>
      </c>
      <c r="G56" s="38">
        <f t="shared" si="10"/>
        <v>1643.0239999999999</v>
      </c>
      <c r="H56" s="38">
        <f t="shared" si="14"/>
        <v>3477.4539999999997</v>
      </c>
      <c r="I56" s="38"/>
      <c r="J56" s="35">
        <v>41487</v>
      </c>
      <c r="K56" s="68" t="s">
        <v>22</v>
      </c>
      <c r="L56" s="33">
        <f t="shared" si="13"/>
        <v>979.54</v>
      </c>
      <c r="M56" s="39">
        <v>354100</v>
      </c>
      <c r="N56" s="38">
        <v>4.6399999999999997</v>
      </c>
      <c r="O56" s="37">
        <f t="shared" si="5"/>
        <v>1643.0239999999999</v>
      </c>
      <c r="P56" s="37">
        <f t="shared" si="6"/>
        <v>2622.5639999999999</v>
      </c>
      <c r="S56">
        <f t="shared" si="0"/>
        <v>854.88999999999987</v>
      </c>
      <c r="T56">
        <v>0.05</v>
      </c>
      <c r="U56">
        <f t="shared" si="1"/>
        <v>1.3698630136986303E-4</v>
      </c>
      <c r="V56">
        <v>31</v>
      </c>
      <c r="W56" s="10">
        <f t="shared" si="15"/>
        <v>42.744499999999995</v>
      </c>
      <c r="X56" s="10">
        <f t="shared" si="3"/>
        <v>897.63449999999989</v>
      </c>
    </row>
    <row r="57" spans="1:24" x14ac:dyDescent="0.25">
      <c r="A57" s="31">
        <v>41518</v>
      </c>
      <c r="B57" s="32">
        <v>103</v>
      </c>
      <c r="C57" s="51">
        <v>17.809999999999999</v>
      </c>
      <c r="D57" s="67">
        <f t="shared" si="4"/>
        <v>1834.4299999999998</v>
      </c>
      <c r="E57" s="39">
        <v>398200</v>
      </c>
      <c r="F57" s="56">
        <v>4.6399999999999997</v>
      </c>
      <c r="G57" s="38">
        <f t="shared" si="10"/>
        <v>1847.6479999999997</v>
      </c>
      <c r="H57" s="38">
        <f t="shared" si="14"/>
        <v>3682.0779999999995</v>
      </c>
      <c r="I57" s="38"/>
      <c r="J57" s="35">
        <v>41518</v>
      </c>
      <c r="K57" s="68" t="s">
        <v>22</v>
      </c>
      <c r="L57" s="33">
        <f t="shared" si="13"/>
        <v>979.54</v>
      </c>
      <c r="M57" s="39">
        <v>398200</v>
      </c>
      <c r="N57" s="38">
        <v>4.6399999999999997</v>
      </c>
      <c r="O57" s="37">
        <f t="shared" si="5"/>
        <v>1847.6479999999999</v>
      </c>
      <c r="P57" s="37">
        <f t="shared" si="6"/>
        <v>2827.1880000000001</v>
      </c>
      <c r="S57">
        <f t="shared" si="0"/>
        <v>854.88999999999942</v>
      </c>
      <c r="T57">
        <v>0.05</v>
      </c>
      <c r="U57">
        <f t="shared" si="1"/>
        <v>1.3698630136986303E-4</v>
      </c>
      <c r="V57">
        <v>30</v>
      </c>
      <c r="W57" s="10">
        <f t="shared" si="15"/>
        <v>42.744499999999988</v>
      </c>
      <c r="X57" s="10">
        <f t="shared" si="3"/>
        <v>897.63449999999943</v>
      </c>
    </row>
    <row r="58" spans="1:24" x14ac:dyDescent="0.25">
      <c r="A58" s="31">
        <v>41548</v>
      </c>
      <c r="B58" s="32">
        <v>103</v>
      </c>
      <c r="C58" s="51">
        <v>17.809999999999999</v>
      </c>
      <c r="D58" s="67">
        <f t="shared" si="4"/>
        <v>1834.4299999999998</v>
      </c>
      <c r="E58" s="39">
        <v>372700</v>
      </c>
      <c r="F58" s="56">
        <v>4.6399999999999997</v>
      </c>
      <c r="G58" s="38">
        <f t="shared" si="10"/>
        <v>1729.3279999999997</v>
      </c>
      <c r="H58" s="38">
        <f t="shared" si="14"/>
        <v>3563.7579999999998</v>
      </c>
      <c r="I58" s="38"/>
      <c r="J58" s="35">
        <v>41548</v>
      </c>
      <c r="K58" s="68" t="s">
        <v>22</v>
      </c>
      <c r="L58" s="33">
        <f t="shared" si="13"/>
        <v>979.54</v>
      </c>
      <c r="M58" s="39">
        <v>372700</v>
      </c>
      <c r="N58" s="38">
        <v>4.6399999999999997</v>
      </c>
      <c r="O58" s="37">
        <f t="shared" si="5"/>
        <v>1729.3279999999997</v>
      </c>
      <c r="P58" s="37">
        <f t="shared" si="6"/>
        <v>2708.8679999999995</v>
      </c>
      <c r="S58">
        <f t="shared" si="0"/>
        <v>854.89000000000033</v>
      </c>
      <c r="T58">
        <v>0.03</v>
      </c>
      <c r="U58">
        <v>1.37E-4</v>
      </c>
      <c r="V58">
        <v>31</v>
      </c>
      <c r="W58" s="10">
        <f t="shared" si="15"/>
        <v>25.646699999999996</v>
      </c>
      <c r="X58" s="10">
        <f t="shared" si="3"/>
        <v>880.53670000000034</v>
      </c>
    </row>
    <row r="59" spans="1:24" x14ac:dyDescent="0.25">
      <c r="A59" s="31">
        <v>41579</v>
      </c>
      <c r="B59" s="32">
        <v>103</v>
      </c>
      <c r="C59" s="51">
        <v>17.809999999999999</v>
      </c>
      <c r="D59" s="67">
        <f t="shared" si="4"/>
        <v>1834.4299999999998</v>
      </c>
      <c r="E59" s="39">
        <v>336900</v>
      </c>
      <c r="F59" s="56">
        <v>4.6399999999999997</v>
      </c>
      <c r="G59" s="38">
        <f t="shared" si="10"/>
        <v>1563.2159999999999</v>
      </c>
      <c r="H59" s="38">
        <f t="shared" si="14"/>
        <v>3397.6459999999997</v>
      </c>
      <c r="I59" s="38"/>
      <c r="J59" s="35">
        <v>41579</v>
      </c>
      <c r="K59" s="68" t="s">
        <v>22</v>
      </c>
      <c r="L59" s="33">
        <f t="shared" si="13"/>
        <v>979.54</v>
      </c>
      <c r="M59" s="39">
        <v>336900</v>
      </c>
      <c r="N59" s="38">
        <v>4.6399999999999997</v>
      </c>
      <c r="O59" s="37">
        <f t="shared" si="5"/>
        <v>1563.2159999999999</v>
      </c>
      <c r="P59" s="37">
        <f t="shared" si="6"/>
        <v>2542.7559999999999</v>
      </c>
      <c r="S59">
        <f t="shared" si="0"/>
        <v>854.88999999999987</v>
      </c>
      <c r="T59">
        <v>0.06</v>
      </c>
      <c r="U59">
        <f t="shared" si="1"/>
        <v>1.6438356164383562E-4</v>
      </c>
      <c r="V59">
        <v>30</v>
      </c>
      <c r="W59" s="10">
        <f t="shared" si="15"/>
        <v>51.293400000000005</v>
      </c>
      <c r="X59" s="10">
        <f t="shared" si="3"/>
        <v>906.18339999999989</v>
      </c>
    </row>
    <row r="60" spans="1:24" x14ac:dyDescent="0.25">
      <c r="A60" s="31">
        <v>41609</v>
      </c>
      <c r="B60" s="32">
        <v>103</v>
      </c>
      <c r="C60" s="51">
        <v>17.809999999999999</v>
      </c>
      <c r="D60" s="67">
        <f t="shared" si="4"/>
        <v>1834.4299999999998</v>
      </c>
      <c r="E60" s="39">
        <v>339300</v>
      </c>
      <c r="F60" s="56">
        <v>4.6399999999999997</v>
      </c>
      <c r="G60" s="38">
        <f t="shared" si="10"/>
        <v>1574.3520000000001</v>
      </c>
      <c r="H60" s="38">
        <f t="shared" si="14"/>
        <v>3408.7820000000002</v>
      </c>
      <c r="I60" s="38"/>
      <c r="J60" s="35">
        <v>41609</v>
      </c>
      <c r="K60" s="68" t="s">
        <v>22</v>
      </c>
      <c r="L60" s="33">
        <f t="shared" si="13"/>
        <v>979.54</v>
      </c>
      <c r="M60" s="39">
        <v>339300</v>
      </c>
      <c r="N60" s="38">
        <v>4.6399999999999997</v>
      </c>
      <c r="O60" s="37">
        <f t="shared" si="5"/>
        <v>1574.3519999999999</v>
      </c>
      <c r="P60" s="37">
        <f t="shared" si="6"/>
        <v>2553.8919999999998</v>
      </c>
      <c r="S60">
        <f t="shared" si="0"/>
        <v>854.89000000000033</v>
      </c>
      <c r="T60">
        <v>0.04</v>
      </c>
      <c r="U60">
        <f t="shared" si="1"/>
        <v>1.0958904109589041E-4</v>
      </c>
      <c r="V60">
        <v>31</v>
      </c>
      <c r="W60" s="10">
        <f t="shared" si="15"/>
        <v>34.195600000000006</v>
      </c>
      <c r="X60" s="10">
        <f t="shared" si="3"/>
        <v>889.08560000000034</v>
      </c>
    </row>
    <row r="61" spans="1:24" x14ac:dyDescent="0.25">
      <c r="A61" s="31">
        <v>41640</v>
      </c>
      <c r="B61" s="32">
        <v>103</v>
      </c>
      <c r="C61" s="51">
        <v>17.809999999999999</v>
      </c>
      <c r="D61" s="67">
        <f t="shared" si="4"/>
        <v>1834.4299999999998</v>
      </c>
      <c r="E61" s="39">
        <v>406500</v>
      </c>
      <c r="F61" s="56">
        <v>4.6399999999999997</v>
      </c>
      <c r="G61" s="38">
        <f t="shared" si="10"/>
        <v>1886.1599999999999</v>
      </c>
      <c r="H61" s="38">
        <f t="shared" si="14"/>
        <v>3720.5899999999997</v>
      </c>
      <c r="I61" s="38"/>
      <c r="J61" s="35">
        <v>41640</v>
      </c>
      <c r="K61" s="68" t="s">
        <v>22</v>
      </c>
      <c r="L61" s="33">
        <f t="shared" si="13"/>
        <v>979.54</v>
      </c>
      <c r="M61" s="39">
        <v>406500</v>
      </c>
      <c r="N61" s="38">
        <v>4.6399999999999997</v>
      </c>
      <c r="O61" s="37">
        <f t="shared" si="5"/>
        <v>1886.1599999999999</v>
      </c>
      <c r="P61" s="37">
        <f t="shared" si="6"/>
        <v>2865.7</v>
      </c>
      <c r="S61">
        <f t="shared" si="0"/>
        <v>854.88999999999987</v>
      </c>
      <c r="T61">
        <v>0.04</v>
      </c>
      <c r="U61">
        <f t="shared" si="1"/>
        <v>1.0958904109589041E-4</v>
      </c>
      <c r="V61">
        <v>31</v>
      </c>
      <c r="W61" s="10">
        <f t="shared" si="15"/>
        <v>34.195600000000006</v>
      </c>
      <c r="X61" s="10">
        <f t="shared" si="3"/>
        <v>889.08559999999989</v>
      </c>
    </row>
    <row r="62" spans="1:24" x14ac:dyDescent="0.25">
      <c r="A62" s="31">
        <v>41671</v>
      </c>
      <c r="B62" s="32">
        <v>103</v>
      </c>
      <c r="C62" s="51">
        <v>17.809999999999999</v>
      </c>
      <c r="D62" s="67">
        <f t="shared" si="4"/>
        <v>1834.4299999999998</v>
      </c>
      <c r="E62" s="39">
        <v>372100</v>
      </c>
      <c r="F62" s="56">
        <v>4.6399999999999997</v>
      </c>
      <c r="G62" s="38">
        <f t="shared" si="10"/>
        <v>1726.5439999999999</v>
      </c>
      <c r="H62" s="38">
        <f t="shared" si="14"/>
        <v>3560.9739999999997</v>
      </c>
      <c r="I62" s="38"/>
      <c r="J62" s="35">
        <v>41671</v>
      </c>
      <c r="K62" s="68" t="s">
        <v>22</v>
      </c>
      <c r="L62" s="33">
        <f t="shared" si="13"/>
        <v>979.54</v>
      </c>
      <c r="M62" s="39">
        <v>372100</v>
      </c>
      <c r="N62" s="38">
        <v>4.6399999999999997</v>
      </c>
      <c r="O62" s="37">
        <f t="shared" si="5"/>
        <v>1726.5440000000001</v>
      </c>
      <c r="P62" s="37">
        <f t="shared" si="6"/>
        <v>2706.0839999999998</v>
      </c>
      <c r="S62">
        <f t="shared" si="0"/>
        <v>854.88999999999987</v>
      </c>
      <c r="T62">
        <v>0.05</v>
      </c>
      <c r="U62">
        <f t="shared" si="1"/>
        <v>1.3698630136986303E-4</v>
      </c>
      <c r="V62">
        <v>28</v>
      </c>
      <c r="W62" s="10">
        <f t="shared" si="15"/>
        <v>42.744499999999995</v>
      </c>
      <c r="X62" s="10">
        <f t="shared" si="3"/>
        <v>897.63449999999989</v>
      </c>
    </row>
    <row r="63" spans="1:24" x14ac:dyDescent="0.25">
      <c r="A63" s="31">
        <v>41699</v>
      </c>
      <c r="B63" s="32">
        <v>103</v>
      </c>
      <c r="C63" s="51">
        <v>17.809999999999999</v>
      </c>
      <c r="D63" s="67">
        <f t="shared" si="4"/>
        <v>1834.4299999999998</v>
      </c>
      <c r="E63" s="39">
        <v>347900</v>
      </c>
      <c r="F63" s="56">
        <v>4.6399999999999997</v>
      </c>
      <c r="G63" s="38">
        <f t="shared" si="10"/>
        <v>1614.2560000000001</v>
      </c>
      <c r="H63" s="38">
        <f t="shared" si="14"/>
        <v>3448.6859999999997</v>
      </c>
      <c r="I63" s="38"/>
      <c r="J63" s="35">
        <v>41699</v>
      </c>
      <c r="K63" s="68" t="s">
        <v>22</v>
      </c>
      <c r="L63" s="33">
        <f t="shared" si="13"/>
        <v>979.54</v>
      </c>
      <c r="M63" s="39">
        <v>347900</v>
      </c>
      <c r="N63" s="38">
        <v>4.6399999999999997</v>
      </c>
      <c r="O63" s="37">
        <f t="shared" si="5"/>
        <v>1614.2559999999999</v>
      </c>
      <c r="P63" s="37">
        <f t="shared" si="6"/>
        <v>2593.7959999999998</v>
      </c>
      <c r="S63">
        <f t="shared" si="0"/>
        <v>854.88999999999987</v>
      </c>
      <c r="T63">
        <v>5.5E-2</v>
      </c>
      <c r="U63">
        <f t="shared" si="1"/>
        <v>1.5068493150684933E-4</v>
      </c>
      <c r="V63">
        <v>31</v>
      </c>
      <c r="W63" s="10">
        <f t="shared" si="15"/>
        <v>47.018949999999997</v>
      </c>
      <c r="X63" s="10">
        <f t="shared" si="3"/>
        <v>901.90894999999989</v>
      </c>
    </row>
    <row r="64" spans="1:24" x14ac:dyDescent="0.25">
      <c r="A64" s="31">
        <v>41730</v>
      </c>
      <c r="B64" s="32">
        <v>103</v>
      </c>
      <c r="C64" s="51">
        <v>17.809999999999999</v>
      </c>
      <c r="D64" s="67">
        <f t="shared" si="4"/>
        <v>1834.4299999999998</v>
      </c>
      <c r="E64" s="39">
        <v>397400</v>
      </c>
      <c r="F64" s="56">
        <v>4.6399999999999997</v>
      </c>
      <c r="G64" s="38">
        <f t="shared" si="10"/>
        <v>1843.9359999999997</v>
      </c>
      <c r="H64" s="38">
        <f t="shared" si="14"/>
        <v>3678.3659999999995</v>
      </c>
      <c r="I64" s="38"/>
      <c r="J64" s="35">
        <v>41730</v>
      </c>
      <c r="K64" s="68" t="s">
        <v>22</v>
      </c>
      <c r="L64" s="33">
        <f t="shared" si="13"/>
        <v>979.54</v>
      </c>
      <c r="M64" s="39">
        <v>397400</v>
      </c>
      <c r="N64" s="38">
        <v>4.6399999999999997</v>
      </c>
      <c r="O64" s="37">
        <f t="shared" si="5"/>
        <v>1843.9359999999997</v>
      </c>
      <c r="P64" s="37">
        <f t="shared" si="6"/>
        <v>2823.4759999999997</v>
      </c>
      <c r="S64">
        <f t="shared" si="0"/>
        <v>854.88999999999987</v>
      </c>
      <c r="T64">
        <v>5.5E-2</v>
      </c>
      <c r="U64">
        <f t="shared" si="1"/>
        <v>1.5068493150684933E-4</v>
      </c>
      <c r="V64">
        <v>30</v>
      </c>
      <c r="W64" s="10">
        <f t="shared" si="15"/>
        <v>47.018949999999997</v>
      </c>
      <c r="X64" s="10">
        <f t="shared" si="3"/>
        <v>901.90894999999989</v>
      </c>
    </row>
    <row r="65" spans="1:24" x14ac:dyDescent="0.25">
      <c r="A65" s="31">
        <v>41760</v>
      </c>
      <c r="B65" s="32">
        <v>103</v>
      </c>
      <c r="C65" s="51">
        <v>17.809999999999999</v>
      </c>
      <c r="D65" s="67">
        <f t="shared" si="4"/>
        <v>1834.4299999999998</v>
      </c>
      <c r="E65" s="39">
        <v>364100</v>
      </c>
      <c r="F65" s="56">
        <v>4.6399999999999997</v>
      </c>
      <c r="G65" s="38">
        <f t="shared" si="10"/>
        <v>1689.424</v>
      </c>
      <c r="H65" s="38">
        <f t="shared" si="14"/>
        <v>3523.8539999999998</v>
      </c>
      <c r="I65" s="38"/>
      <c r="J65" s="35">
        <v>41760</v>
      </c>
      <c r="K65" s="68" t="s">
        <v>22</v>
      </c>
      <c r="L65" s="33">
        <f t="shared" si="13"/>
        <v>979.54</v>
      </c>
      <c r="M65" s="39">
        <v>364100</v>
      </c>
      <c r="N65" s="38">
        <v>4.6399999999999997</v>
      </c>
      <c r="O65" s="37">
        <f t="shared" si="5"/>
        <v>1689.424</v>
      </c>
      <c r="P65" s="37">
        <f t="shared" si="6"/>
        <v>2668.9639999999999</v>
      </c>
      <c r="S65">
        <f t="shared" si="0"/>
        <v>854.88999999999987</v>
      </c>
      <c r="T65">
        <v>0.05</v>
      </c>
      <c r="U65">
        <f t="shared" si="1"/>
        <v>1.3698630136986303E-4</v>
      </c>
      <c r="V65">
        <v>31</v>
      </c>
      <c r="W65" s="10">
        <f t="shared" si="15"/>
        <v>42.744499999999995</v>
      </c>
      <c r="X65" s="10">
        <f t="shared" si="3"/>
        <v>897.63449999999989</v>
      </c>
    </row>
    <row r="66" spans="1:24" x14ac:dyDescent="0.25">
      <c r="A66" s="31">
        <v>41791</v>
      </c>
      <c r="B66" s="32">
        <v>103</v>
      </c>
      <c r="C66" s="51">
        <v>17.809999999999999</v>
      </c>
      <c r="D66" s="67">
        <f t="shared" si="4"/>
        <v>1834.4299999999998</v>
      </c>
      <c r="E66" s="39">
        <v>366400</v>
      </c>
      <c r="F66" s="56">
        <v>4.6399999999999997</v>
      </c>
      <c r="G66" s="38">
        <f t="shared" si="10"/>
        <v>1700.0959999999998</v>
      </c>
      <c r="H66" s="38">
        <f t="shared" si="14"/>
        <v>3534.5259999999998</v>
      </c>
      <c r="I66" s="38"/>
      <c r="J66" s="35">
        <v>41791</v>
      </c>
      <c r="K66" s="68" t="s">
        <v>22</v>
      </c>
      <c r="L66" s="33">
        <f t="shared" si="13"/>
        <v>979.54</v>
      </c>
      <c r="M66" s="39">
        <v>366400</v>
      </c>
      <c r="N66" s="38">
        <v>4.6399999999999997</v>
      </c>
      <c r="O66" s="37">
        <f t="shared" si="5"/>
        <v>1700.0959999999998</v>
      </c>
      <c r="P66" s="37">
        <f t="shared" si="6"/>
        <v>2679.6359999999995</v>
      </c>
      <c r="S66">
        <f t="shared" si="0"/>
        <v>854.89000000000033</v>
      </c>
      <c r="T66">
        <v>5.5E-2</v>
      </c>
      <c r="U66">
        <f t="shared" si="1"/>
        <v>1.5068493150684933E-4</v>
      </c>
      <c r="V66">
        <v>30</v>
      </c>
      <c r="W66" s="10">
        <f t="shared" si="15"/>
        <v>47.018950000000004</v>
      </c>
      <c r="X66" s="10">
        <f t="shared" si="3"/>
        <v>901.90895000000035</v>
      </c>
    </row>
    <row r="67" spans="1:24" x14ac:dyDescent="0.25">
      <c r="A67" s="31">
        <v>41821</v>
      </c>
      <c r="B67" s="32">
        <v>103</v>
      </c>
      <c r="C67" s="51">
        <v>17.809999999999999</v>
      </c>
      <c r="D67" s="67">
        <f t="shared" si="4"/>
        <v>1834.4299999999998</v>
      </c>
      <c r="E67" s="39">
        <v>362400</v>
      </c>
      <c r="F67" s="56">
        <v>4.6399999999999997</v>
      </c>
      <c r="G67" s="38">
        <f t="shared" si="10"/>
        <v>1681.5360000000001</v>
      </c>
      <c r="H67" s="38">
        <f t="shared" si="14"/>
        <v>3515.9659999999999</v>
      </c>
      <c r="I67" s="38"/>
      <c r="J67" s="35">
        <v>41821</v>
      </c>
      <c r="K67" s="68" t="s">
        <v>22</v>
      </c>
      <c r="L67" s="33">
        <f t="shared" si="13"/>
        <v>979.54</v>
      </c>
      <c r="M67" s="39">
        <v>362400</v>
      </c>
      <c r="N67" s="38">
        <v>4.6399999999999997</v>
      </c>
      <c r="O67" s="37">
        <f t="shared" si="5"/>
        <v>1681.5359999999998</v>
      </c>
      <c r="P67" s="37">
        <f t="shared" si="6"/>
        <v>2661.076</v>
      </c>
      <c r="S67">
        <f t="shared" si="0"/>
        <v>854.88999999999987</v>
      </c>
      <c r="T67">
        <v>6.5000000000000002E-2</v>
      </c>
      <c r="U67">
        <f t="shared" si="1"/>
        <v>1.7808219178082192E-4</v>
      </c>
      <c r="V67">
        <v>31</v>
      </c>
      <c r="W67" s="10">
        <f t="shared" si="15"/>
        <v>55.567850000000007</v>
      </c>
      <c r="X67" s="10">
        <f t="shared" si="3"/>
        <v>910.45784999999989</v>
      </c>
    </row>
    <row r="68" spans="1:24" x14ac:dyDescent="0.25">
      <c r="A68" s="31">
        <v>41852</v>
      </c>
      <c r="B68" s="32">
        <v>103</v>
      </c>
      <c r="C68" s="51">
        <v>17.809999999999999</v>
      </c>
      <c r="D68" s="67">
        <f t="shared" si="4"/>
        <v>1834.4299999999998</v>
      </c>
      <c r="E68" s="39">
        <v>353900</v>
      </c>
      <c r="F68" s="56">
        <v>4.6399999999999997</v>
      </c>
      <c r="G68" s="38">
        <f t="shared" si="10"/>
        <v>1642.096</v>
      </c>
      <c r="H68" s="38">
        <f t="shared" si="14"/>
        <v>3476.5259999999998</v>
      </c>
      <c r="I68" s="38"/>
      <c r="J68" s="35">
        <v>41852</v>
      </c>
      <c r="K68" s="68" t="s">
        <v>22</v>
      </c>
      <c r="L68" s="33">
        <f t="shared" si="13"/>
        <v>979.54</v>
      </c>
      <c r="M68" s="39">
        <v>353900</v>
      </c>
      <c r="N68" s="38">
        <v>4.6399999999999997</v>
      </c>
      <c r="O68" s="37">
        <f t="shared" si="5"/>
        <v>1642.0959999999998</v>
      </c>
      <c r="P68" s="37">
        <f t="shared" si="6"/>
        <v>2621.6359999999995</v>
      </c>
      <c r="S68">
        <f t="shared" ref="S68:S102" si="16">H68-P68</f>
        <v>854.89000000000033</v>
      </c>
      <c r="T68">
        <v>6.5000000000000002E-2</v>
      </c>
      <c r="U68">
        <f t="shared" ref="U68:U88" si="17">PRODUCT(T68,1/365)</f>
        <v>1.7808219178082192E-4</v>
      </c>
      <c r="V68">
        <v>31</v>
      </c>
      <c r="W68" s="10">
        <f t="shared" si="15"/>
        <v>55.567850000000007</v>
      </c>
      <c r="X68" s="10">
        <f t="shared" ref="X68:X100" si="18">SUM(S68,W68)</f>
        <v>910.45785000000035</v>
      </c>
    </row>
    <row r="69" spans="1:24" x14ac:dyDescent="0.25">
      <c r="A69" s="31">
        <v>41883</v>
      </c>
      <c r="B69" s="32">
        <v>103</v>
      </c>
      <c r="C69" s="51">
        <v>17.809999999999999</v>
      </c>
      <c r="D69" s="67">
        <f t="shared" ref="D69:D88" si="19">B69*C69</f>
        <v>1834.4299999999998</v>
      </c>
      <c r="E69" s="39">
        <v>375000</v>
      </c>
      <c r="F69" s="56">
        <v>4.6399999999999997</v>
      </c>
      <c r="G69" s="38">
        <f t="shared" si="10"/>
        <v>1739.9999999999998</v>
      </c>
      <c r="H69" s="38">
        <f t="shared" si="14"/>
        <v>3574.4299999999994</v>
      </c>
      <c r="I69" s="38"/>
      <c r="J69" s="35">
        <v>41883</v>
      </c>
      <c r="K69" s="68" t="s">
        <v>22</v>
      </c>
      <c r="L69" s="33">
        <f t="shared" si="13"/>
        <v>979.54</v>
      </c>
      <c r="M69" s="39">
        <v>375000</v>
      </c>
      <c r="N69" s="38">
        <v>4.6399999999999997</v>
      </c>
      <c r="O69" s="37">
        <f t="shared" ref="O69:O87" si="20">M69/1000*N69</f>
        <v>1739.9999999999998</v>
      </c>
      <c r="P69" s="37">
        <f t="shared" ref="P69:P87" si="21">L69+O69</f>
        <v>2719.54</v>
      </c>
      <c r="S69">
        <f t="shared" si="16"/>
        <v>854.88999999999942</v>
      </c>
      <c r="T69">
        <v>0.05</v>
      </c>
      <c r="U69">
        <f t="shared" si="17"/>
        <v>1.3698630136986303E-4</v>
      </c>
      <c r="V69">
        <v>30</v>
      </c>
      <c r="W69" s="10">
        <f t="shared" si="15"/>
        <v>42.744499999999995</v>
      </c>
      <c r="X69" s="10">
        <f t="shared" si="18"/>
        <v>897.63449999999943</v>
      </c>
    </row>
    <row r="70" spans="1:24" x14ac:dyDescent="0.25">
      <c r="A70" s="31">
        <v>41913</v>
      </c>
      <c r="B70" s="32">
        <v>103</v>
      </c>
      <c r="C70" s="51">
        <v>17.809999999999999</v>
      </c>
      <c r="D70" s="67">
        <f t="shared" si="19"/>
        <v>1834.4299999999998</v>
      </c>
      <c r="E70" s="39">
        <v>358300</v>
      </c>
      <c r="F70" s="56">
        <v>4.6399999999999997</v>
      </c>
      <c r="G70" s="38">
        <f t="shared" si="10"/>
        <v>1662.5119999999999</v>
      </c>
      <c r="H70" s="38">
        <f t="shared" si="14"/>
        <v>3496.942</v>
      </c>
      <c r="I70" s="38"/>
      <c r="J70" s="35">
        <v>41913</v>
      </c>
      <c r="K70" s="68" t="s">
        <v>22</v>
      </c>
      <c r="L70" s="33">
        <f t="shared" si="13"/>
        <v>979.54</v>
      </c>
      <c r="M70" s="39">
        <v>358300</v>
      </c>
      <c r="N70" s="38">
        <v>4.6399999999999997</v>
      </c>
      <c r="O70" s="37">
        <f t="shared" si="20"/>
        <v>1662.5119999999999</v>
      </c>
      <c r="P70" s="37">
        <f t="shared" si="21"/>
        <v>2642.0519999999997</v>
      </c>
      <c r="S70">
        <f t="shared" si="16"/>
        <v>854.89000000000033</v>
      </c>
      <c r="T70">
        <v>0.05</v>
      </c>
      <c r="U70">
        <f t="shared" si="17"/>
        <v>1.3698630136986303E-4</v>
      </c>
      <c r="V70">
        <v>31</v>
      </c>
      <c r="W70" s="10">
        <f t="shared" si="15"/>
        <v>42.744499999999995</v>
      </c>
      <c r="X70" s="10">
        <f t="shared" si="18"/>
        <v>897.63450000000034</v>
      </c>
    </row>
    <row r="71" spans="1:24" x14ac:dyDescent="0.25">
      <c r="A71" s="31">
        <v>41944</v>
      </c>
      <c r="B71" s="32">
        <v>103</v>
      </c>
      <c r="C71" s="51">
        <v>17.809999999999999</v>
      </c>
      <c r="D71" s="67">
        <f t="shared" si="19"/>
        <v>1834.4299999999998</v>
      </c>
      <c r="E71" s="39">
        <v>395100</v>
      </c>
      <c r="F71" s="56">
        <v>4.6399999999999997</v>
      </c>
      <c r="G71" s="38">
        <f t="shared" si="10"/>
        <v>1833.2639999999997</v>
      </c>
      <c r="H71" s="38">
        <f t="shared" si="14"/>
        <v>3667.6939999999995</v>
      </c>
      <c r="I71" s="38"/>
      <c r="J71" s="35">
        <v>41944</v>
      </c>
      <c r="K71" s="68" t="s">
        <v>22</v>
      </c>
      <c r="L71" s="33">
        <f t="shared" si="13"/>
        <v>979.54</v>
      </c>
      <c r="M71" s="39">
        <v>395100</v>
      </c>
      <c r="N71" s="38">
        <v>4.6399999999999997</v>
      </c>
      <c r="O71" s="37">
        <f t="shared" si="20"/>
        <v>1833.2639999999999</v>
      </c>
      <c r="P71" s="37">
        <f t="shared" si="21"/>
        <v>2812.8040000000001</v>
      </c>
      <c r="S71">
        <f t="shared" si="16"/>
        <v>854.88999999999942</v>
      </c>
      <c r="T71">
        <v>6.5000000000000002E-2</v>
      </c>
      <c r="U71">
        <f t="shared" si="17"/>
        <v>1.7808219178082192E-4</v>
      </c>
      <c r="V71">
        <v>30</v>
      </c>
      <c r="W71" s="10">
        <f t="shared" si="15"/>
        <v>55.567849999999993</v>
      </c>
      <c r="X71" s="10">
        <f t="shared" si="18"/>
        <v>910.45784999999944</v>
      </c>
    </row>
    <row r="72" spans="1:24" x14ac:dyDescent="0.25">
      <c r="A72" s="31">
        <v>41974</v>
      </c>
      <c r="B72" s="32">
        <v>103</v>
      </c>
      <c r="C72" s="51">
        <v>17.809999999999999</v>
      </c>
      <c r="D72" s="67">
        <f t="shared" si="19"/>
        <v>1834.4299999999998</v>
      </c>
      <c r="E72" s="39">
        <v>293000</v>
      </c>
      <c r="F72" s="56">
        <v>4.6399999999999997</v>
      </c>
      <c r="G72" s="38">
        <f t="shared" si="10"/>
        <v>1359.52</v>
      </c>
      <c r="H72" s="38">
        <f t="shared" si="14"/>
        <v>3193.95</v>
      </c>
      <c r="I72" s="38"/>
      <c r="J72" s="35">
        <v>41974</v>
      </c>
      <c r="K72" s="68" t="s">
        <v>22</v>
      </c>
      <c r="L72" s="33">
        <f t="shared" si="13"/>
        <v>979.54</v>
      </c>
      <c r="M72" s="39">
        <v>293000</v>
      </c>
      <c r="N72" s="38">
        <v>4.6399999999999997</v>
      </c>
      <c r="O72" s="37">
        <f t="shared" si="20"/>
        <v>1359.52</v>
      </c>
      <c r="P72" s="37">
        <f t="shared" si="21"/>
        <v>2339.06</v>
      </c>
      <c r="S72">
        <f t="shared" si="16"/>
        <v>854.88999999999987</v>
      </c>
      <c r="T72">
        <v>7.4999999999999997E-2</v>
      </c>
      <c r="U72">
        <f t="shared" si="17"/>
        <v>2.0547945205479451E-4</v>
      </c>
      <c r="V72">
        <v>31</v>
      </c>
      <c r="W72" s="10">
        <f t="shared" si="15"/>
        <v>64.116749999999968</v>
      </c>
      <c r="X72" s="10">
        <f t="shared" si="18"/>
        <v>919.00674999999978</v>
      </c>
    </row>
    <row r="73" spans="1:24" x14ac:dyDescent="0.25">
      <c r="A73" s="31">
        <v>42005</v>
      </c>
      <c r="B73" s="32">
        <v>103</v>
      </c>
      <c r="C73" s="51">
        <v>17.809999999999999</v>
      </c>
      <c r="D73" s="67">
        <f t="shared" si="19"/>
        <v>1834.4299999999998</v>
      </c>
      <c r="E73" s="39">
        <v>418400</v>
      </c>
      <c r="F73" s="56">
        <v>4.6399999999999997</v>
      </c>
      <c r="G73" s="38">
        <f t="shared" si="10"/>
        <v>1941.3759999999997</v>
      </c>
      <c r="H73" s="38">
        <f t="shared" si="14"/>
        <v>3775.8059999999996</v>
      </c>
      <c r="I73" s="38"/>
      <c r="J73" s="35">
        <v>42005</v>
      </c>
      <c r="K73" s="68" t="s">
        <v>22</v>
      </c>
      <c r="L73" s="33">
        <f t="shared" si="13"/>
        <v>979.54</v>
      </c>
      <c r="M73" s="39">
        <v>418400</v>
      </c>
      <c r="N73" s="38">
        <v>4.6399999999999997</v>
      </c>
      <c r="O73" s="37">
        <f t="shared" si="20"/>
        <v>1941.3759999999997</v>
      </c>
      <c r="P73" s="37">
        <f t="shared" si="21"/>
        <v>2920.9159999999997</v>
      </c>
      <c r="S73">
        <f t="shared" si="16"/>
        <v>854.88999999999987</v>
      </c>
      <c r="T73">
        <v>8.5000000000000006E-2</v>
      </c>
      <c r="U73">
        <f t="shared" si="17"/>
        <v>2.3287671232876715E-4</v>
      </c>
      <c r="V73">
        <v>31</v>
      </c>
      <c r="W73" s="10">
        <f t="shared" si="15"/>
        <v>72.665649999999999</v>
      </c>
      <c r="X73" s="10">
        <f t="shared" si="18"/>
        <v>927.5556499999999</v>
      </c>
    </row>
    <row r="74" spans="1:24" x14ac:dyDescent="0.25">
      <c r="A74" s="31">
        <v>42036</v>
      </c>
      <c r="B74" s="32">
        <v>103</v>
      </c>
      <c r="C74" s="51">
        <v>17.809999999999999</v>
      </c>
      <c r="D74" s="67">
        <f t="shared" si="19"/>
        <v>1834.4299999999998</v>
      </c>
      <c r="E74" s="39">
        <v>332400</v>
      </c>
      <c r="F74" s="56">
        <v>4.6399999999999997</v>
      </c>
      <c r="G74" s="38">
        <f t="shared" si="10"/>
        <v>1542.336</v>
      </c>
      <c r="H74" s="38">
        <f t="shared" si="14"/>
        <v>3376.7659999999996</v>
      </c>
      <c r="I74" s="38"/>
      <c r="J74" s="35">
        <v>42036</v>
      </c>
      <c r="K74" s="68" t="s">
        <v>22</v>
      </c>
      <c r="L74" s="33">
        <f t="shared" si="13"/>
        <v>979.54</v>
      </c>
      <c r="M74" s="39">
        <v>332400</v>
      </c>
      <c r="N74" s="38">
        <v>4.6399999999999997</v>
      </c>
      <c r="O74" s="37">
        <f t="shared" si="20"/>
        <v>1542.3359999999998</v>
      </c>
      <c r="P74" s="37">
        <f t="shared" si="21"/>
        <v>2521.8759999999997</v>
      </c>
      <c r="S74">
        <f t="shared" si="16"/>
        <v>854.88999999999987</v>
      </c>
      <c r="T74">
        <v>8.5000000000000006E-2</v>
      </c>
      <c r="U74">
        <f t="shared" si="17"/>
        <v>2.3287671232876715E-4</v>
      </c>
      <c r="V74">
        <v>28</v>
      </c>
      <c r="W74" s="10">
        <f t="shared" si="15"/>
        <v>72.665649999999999</v>
      </c>
      <c r="X74" s="10">
        <f t="shared" si="18"/>
        <v>927.5556499999999</v>
      </c>
    </row>
    <row r="75" spans="1:24" x14ac:dyDescent="0.25">
      <c r="A75" s="31">
        <v>42064</v>
      </c>
      <c r="B75" s="32">
        <v>103</v>
      </c>
      <c r="C75" s="51">
        <v>17.809999999999999</v>
      </c>
      <c r="D75" s="67">
        <f t="shared" si="19"/>
        <v>1834.4299999999998</v>
      </c>
      <c r="E75" s="39">
        <v>341100</v>
      </c>
      <c r="F75" s="56">
        <v>4.6399999999999997</v>
      </c>
      <c r="G75" s="38">
        <f t="shared" si="10"/>
        <v>1582.704</v>
      </c>
      <c r="H75" s="38">
        <f t="shared" si="14"/>
        <v>3417.134</v>
      </c>
      <c r="I75" s="38"/>
      <c r="J75" s="35">
        <v>42064</v>
      </c>
      <c r="K75" s="68" t="s">
        <v>22</v>
      </c>
      <c r="L75" s="33">
        <f t="shared" si="13"/>
        <v>979.54</v>
      </c>
      <c r="M75" s="39">
        <v>341100</v>
      </c>
      <c r="N75" s="38">
        <v>4.6399999999999997</v>
      </c>
      <c r="O75" s="37">
        <f t="shared" si="20"/>
        <v>1582.704</v>
      </c>
      <c r="P75" s="37">
        <f t="shared" si="21"/>
        <v>2562.2439999999997</v>
      </c>
      <c r="S75">
        <f t="shared" si="16"/>
        <v>854.89000000000033</v>
      </c>
      <c r="T75">
        <v>7.0000000000000007E-2</v>
      </c>
      <c r="U75">
        <f>PRODUCT(T75,1/365)</f>
        <v>1.9178082191780824E-4</v>
      </c>
      <c r="V75">
        <v>31</v>
      </c>
      <c r="W75" s="10">
        <f t="shared" si="15"/>
        <v>59.842300000000016</v>
      </c>
      <c r="X75" s="10">
        <f t="shared" si="18"/>
        <v>914.73230000000035</v>
      </c>
    </row>
    <row r="76" spans="1:24" x14ac:dyDescent="0.25">
      <c r="A76" s="31">
        <v>42095</v>
      </c>
      <c r="B76" s="32">
        <v>103</v>
      </c>
      <c r="C76" s="51">
        <v>17.809999999999999</v>
      </c>
      <c r="D76" s="67">
        <f t="shared" si="19"/>
        <v>1834.4299999999998</v>
      </c>
      <c r="E76" s="39">
        <v>399000</v>
      </c>
      <c r="F76" s="56">
        <v>4.6399999999999997</v>
      </c>
      <c r="G76" s="38">
        <f t="shared" si="10"/>
        <v>1851.3599999999997</v>
      </c>
      <c r="H76" s="38">
        <f t="shared" si="14"/>
        <v>3685.7899999999995</v>
      </c>
      <c r="I76" s="38"/>
      <c r="J76" s="35">
        <v>42095</v>
      </c>
      <c r="K76" s="68" t="s">
        <v>22</v>
      </c>
      <c r="L76" s="33">
        <f t="shared" si="13"/>
        <v>979.54</v>
      </c>
      <c r="M76" s="39">
        <v>399000</v>
      </c>
      <c r="N76" s="38">
        <v>4.6399999999999997</v>
      </c>
      <c r="O76" s="37">
        <f t="shared" si="20"/>
        <v>1851.36</v>
      </c>
      <c r="P76" s="37">
        <f t="shared" si="21"/>
        <v>2830.8999999999996</v>
      </c>
      <c r="S76">
        <f t="shared" si="16"/>
        <v>854.88999999999987</v>
      </c>
      <c r="T76">
        <v>7.0000000000000007E-2</v>
      </c>
      <c r="U76">
        <f t="shared" ref="U76:U87" si="22">PRODUCT(T76,1/365)</f>
        <v>1.9178082191780824E-4</v>
      </c>
      <c r="V76">
        <v>30</v>
      </c>
      <c r="W76" s="10">
        <f t="shared" si="15"/>
        <v>59.842300000000016</v>
      </c>
      <c r="X76" s="10">
        <f t="shared" si="18"/>
        <v>914.7322999999999</v>
      </c>
    </row>
    <row r="77" spans="1:24" x14ac:dyDescent="0.25">
      <c r="A77" s="31">
        <v>42125</v>
      </c>
      <c r="B77" s="32">
        <v>103</v>
      </c>
      <c r="C77" s="51">
        <v>17.809999999999999</v>
      </c>
      <c r="D77" s="67">
        <f t="shared" si="19"/>
        <v>1834.4299999999998</v>
      </c>
      <c r="E77" s="39">
        <v>455400</v>
      </c>
      <c r="F77" s="56">
        <v>4.6399999999999997</v>
      </c>
      <c r="G77" s="38">
        <f t="shared" si="10"/>
        <v>2113.056</v>
      </c>
      <c r="H77" s="38">
        <f t="shared" si="14"/>
        <v>3947.4859999999999</v>
      </c>
      <c r="I77" s="38"/>
      <c r="J77" s="35">
        <v>42125</v>
      </c>
      <c r="K77" s="68" t="s">
        <v>22</v>
      </c>
      <c r="L77" s="33">
        <f t="shared" si="13"/>
        <v>979.54</v>
      </c>
      <c r="M77" s="39">
        <v>455400</v>
      </c>
      <c r="N77" s="38">
        <v>4.6399999999999997</v>
      </c>
      <c r="O77" s="37">
        <f t="shared" si="20"/>
        <v>2113.0559999999996</v>
      </c>
      <c r="P77" s="37">
        <f t="shared" si="21"/>
        <v>3092.5959999999995</v>
      </c>
      <c r="S77">
        <f t="shared" si="16"/>
        <v>854.89000000000033</v>
      </c>
      <c r="T77">
        <v>8.5000000000000006E-2</v>
      </c>
      <c r="U77">
        <f t="shared" si="22"/>
        <v>2.3287671232876715E-4</v>
      </c>
      <c r="V77">
        <v>31</v>
      </c>
      <c r="W77" s="10">
        <f t="shared" si="15"/>
        <v>72.665650000000014</v>
      </c>
      <c r="X77" s="10">
        <f t="shared" si="18"/>
        <v>927.55565000000036</v>
      </c>
    </row>
    <row r="78" spans="1:24" x14ac:dyDescent="0.25">
      <c r="A78" s="31">
        <v>42156</v>
      </c>
      <c r="B78" s="32">
        <v>103</v>
      </c>
      <c r="C78" s="51">
        <v>17.809999999999999</v>
      </c>
      <c r="D78" s="67">
        <f t="shared" si="19"/>
        <v>1834.4299999999998</v>
      </c>
      <c r="E78" s="66">
        <v>332400</v>
      </c>
      <c r="F78" s="56">
        <v>4.6399999999999997</v>
      </c>
      <c r="G78" s="38">
        <f t="shared" si="10"/>
        <v>1542.336</v>
      </c>
      <c r="H78" s="38">
        <f t="shared" si="14"/>
        <v>3376.7659999999996</v>
      </c>
      <c r="I78" s="38"/>
      <c r="J78" s="35">
        <v>42156</v>
      </c>
      <c r="K78" s="68" t="s">
        <v>22</v>
      </c>
      <c r="L78" s="33">
        <f t="shared" si="13"/>
        <v>979.54</v>
      </c>
      <c r="M78" s="39">
        <v>332400</v>
      </c>
      <c r="N78" s="38">
        <v>4.6399999999999997</v>
      </c>
      <c r="O78" s="37">
        <f t="shared" si="20"/>
        <v>1542.3359999999998</v>
      </c>
      <c r="P78" s="37">
        <f t="shared" si="21"/>
        <v>2521.8759999999997</v>
      </c>
      <c r="S78">
        <f t="shared" si="16"/>
        <v>854.88999999999987</v>
      </c>
      <c r="T78">
        <v>0.09</v>
      </c>
      <c r="U78">
        <f t="shared" si="22"/>
        <v>2.4657534246575342E-4</v>
      </c>
      <c r="V78">
        <v>30</v>
      </c>
      <c r="W78" s="10">
        <f t="shared" si="15"/>
        <v>76.940100000000001</v>
      </c>
      <c r="X78" s="10">
        <f t="shared" si="18"/>
        <v>931.8300999999999</v>
      </c>
    </row>
    <row r="79" spans="1:24" x14ac:dyDescent="0.25">
      <c r="A79" s="31">
        <v>42186</v>
      </c>
      <c r="B79" s="32">
        <v>103</v>
      </c>
      <c r="C79" s="51">
        <v>17.809999999999999</v>
      </c>
      <c r="D79" s="67">
        <f t="shared" si="19"/>
        <v>1834.4299999999998</v>
      </c>
      <c r="E79" s="66">
        <v>413800</v>
      </c>
      <c r="F79" s="56">
        <v>4.6399999999999997</v>
      </c>
      <c r="G79" s="38">
        <f t="shared" si="10"/>
        <v>1920.0319999999997</v>
      </c>
      <c r="H79" s="67">
        <f t="shared" si="14"/>
        <v>3754.4619999999995</v>
      </c>
      <c r="I79" s="38"/>
      <c r="J79" s="35">
        <v>42186</v>
      </c>
      <c r="K79" s="68" t="s">
        <v>22</v>
      </c>
      <c r="L79" s="33">
        <f t="shared" si="13"/>
        <v>979.54</v>
      </c>
      <c r="M79" s="39">
        <v>413800</v>
      </c>
      <c r="N79" s="38">
        <v>4.6399999999999997</v>
      </c>
      <c r="O79" s="37">
        <f t="shared" si="20"/>
        <v>1920.0319999999999</v>
      </c>
      <c r="P79" s="37">
        <f t="shared" si="21"/>
        <v>2899.5720000000001</v>
      </c>
      <c r="S79">
        <f t="shared" si="16"/>
        <v>854.88999999999942</v>
      </c>
      <c r="T79">
        <v>8.5000000000000006E-2</v>
      </c>
      <c r="U79">
        <f t="shared" si="22"/>
        <v>2.3287671232876715E-4</v>
      </c>
      <c r="V79">
        <v>31</v>
      </c>
      <c r="W79" s="10">
        <f t="shared" si="15"/>
        <v>72.665649999999971</v>
      </c>
      <c r="X79" s="10">
        <f t="shared" si="18"/>
        <v>927.55564999999933</v>
      </c>
    </row>
    <row r="80" spans="1:24" x14ac:dyDescent="0.25">
      <c r="A80" s="31">
        <v>42217</v>
      </c>
      <c r="B80" s="32">
        <v>103</v>
      </c>
      <c r="C80" s="51">
        <v>17.809999999999999</v>
      </c>
      <c r="D80" s="67">
        <f t="shared" si="19"/>
        <v>1834.4299999999998</v>
      </c>
      <c r="E80" s="66">
        <v>341900</v>
      </c>
      <c r="F80" s="56">
        <v>4.6399999999999997</v>
      </c>
      <c r="G80" s="38">
        <f t="shared" si="10"/>
        <v>1586.4159999999999</v>
      </c>
      <c r="H80" s="67">
        <f t="shared" si="14"/>
        <v>3420.8459999999995</v>
      </c>
      <c r="I80" s="38"/>
      <c r="J80" s="35">
        <v>42217</v>
      </c>
      <c r="K80" s="68" t="s">
        <v>22</v>
      </c>
      <c r="L80" s="33">
        <f t="shared" si="13"/>
        <v>979.54</v>
      </c>
      <c r="M80" s="39">
        <v>341900</v>
      </c>
      <c r="N80" s="38">
        <v>4.6399999999999997</v>
      </c>
      <c r="O80" s="37">
        <f t="shared" si="20"/>
        <v>1586.4159999999997</v>
      </c>
      <c r="P80" s="37">
        <f t="shared" si="21"/>
        <v>2565.9559999999997</v>
      </c>
      <c r="S80">
        <f t="shared" si="16"/>
        <v>854.88999999999987</v>
      </c>
      <c r="T80">
        <v>0.09</v>
      </c>
      <c r="U80">
        <f t="shared" si="22"/>
        <v>2.4657534246575342E-4</v>
      </c>
      <c r="V80">
        <v>31</v>
      </c>
      <c r="W80" s="10">
        <f t="shared" si="15"/>
        <v>76.940099999999958</v>
      </c>
      <c r="X80" s="10">
        <f t="shared" si="18"/>
        <v>931.83009999999979</v>
      </c>
    </row>
    <row r="81" spans="1:24" x14ac:dyDescent="0.25">
      <c r="A81" s="31">
        <v>42248</v>
      </c>
      <c r="B81" s="32">
        <v>103</v>
      </c>
      <c r="C81" s="51">
        <v>17.809999999999999</v>
      </c>
      <c r="D81" s="67">
        <f t="shared" si="19"/>
        <v>1834.4299999999998</v>
      </c>
      <c r="E81" s="66">
        <v>342900</v>
      </c>
      <c r="F81" s="56">
        <v>4.6399999999999997</v>
      </c>
      <c r="G81" s="38">
        <f t="shared" si="10"/>
        <v>1591.056</v>
      </c>
      <c r="H81" s="67">
        <f t="shared" si="14"/>
        <v>3425.4859999999999</v>
      </c>
      <c r="I81" s="67"/>
      <c r="J81" s="35">
        <v>42248</v>
      </c>
      <c r="K81" s="68" t="s">
        <v>22</v>
      </c>
      <c r="L81" s="33">
        <f t="shared" si="13"/>
        <v>979.54</v>
      </c>
      <c r="M81" s="39">
        <v>342900</v>
      </c>
      <c r="N81" s="38">
        <v>4.6399999999999997</v>
      </c>
      <c r="O81" s="37">
        <f t="shared" si="20"/>
        <v>1591.0559999999998</v>
      </c>
      <c r="P81" s="37">
        <f t="shared" si="21"/>
        <v>2570.5959999999995</v>
      </c>
      <c r="S81">
        <f t="shared" si="16"/>
        <v>854.89000000000033</v>
      </c>
      <c r="T81">
        <v>0.11</v>
      </c>
      <c r="U81">
        <f t="shared" si="22"/>
        <v>3.0136986301369865E-4</v>
      </c>
      <c r="V81">
        <v>30</v>
      </c>
      <c r="W81" s="10">
        <f t="shared" si="15"/>
        <v>94.037900000000008</v>
      </c>
      <c r="X81" s="10">
        <f t="shared" si="18"/>
        <v>948.92790000000036</v>
      </c>
    </row>
    <row r="82" spans="1:24" x14ac:dyDescent="0.25">
      <c r="A82" s="31">
        <v>42278</v>
      </c>
      <c r="B82" s="32">
        <v>103</v>
      </c>
      <c r="C82" s="51">
        <v>17.809999999999999</v>
      </c>
      <c r="D82" s="67">
        <f t="shared" si="19"/>
        <v>1834.4299999999998</v>
      </c>
      <c r="E82" s="66">
        <v>342900</v>
      </c>
      <c r="F82" s="56">
        <v>4.6399999999999997</v>
      </c>
      <c r="G82" s="38">
        <f t="shared" si="10"/>
        <v>1591.056</v>
      </c>
      <c r="H82" s="67">
        <f t="shared" si="14"/>
        <v>3425.4859999999999</v>
      </c>
      <c r="I82" s="67"/>
      <c r="J82" s="35">
        <v>42278</v>
      </c>
      <c r="K82" s="68" t="s">
        <v>22</v>
      </c>
      <c r="L82" s="33">
        <f t="shared" si="13"/>
        <v>979.54</v>
      </c>
      <c r="M82" s="39">
        <v>342900</v>
      </c>
      <c r="N82" s="38">
        <v>4.6399999999999997</v>
      </c>
      <c r="O82" s="37">
        <f t="shared" si="20"/>
        <v>1591.0559999999998</v>
      </c>
      <c r="P82" s="37">
        <f t="shared" si="21"/>
        <v>2570.5959999999995</v>
      </c>
      <c r="S82">
        <f t="shared" si="16"/>
        <v>854.89000000000033</v>
      </c>
      <c r="T82">
        <v>0.105</v>
      </c>
      <c r="U82">
        <f t="shared" si="22"/>
        <v>2.876712328767123E-4</v>
      </c>
      <c r="V82">
        <v>31</v>
      </c>
      <c r="W82" s="10">
        <f t="shared" si="15"/>
        <v>89.763450000000034</v>
      </c>
      <c r="X82" s="10">
        <f t="shared" si="18"/>
        <v>944.65345000000036</v>
      </c>
    </row>
    <row r="83" spans="1:24" x14ac:dyDescent="0.25">
      <c r="A83" s="31">
        <v>42309</v>
      </c>
      <c r="B83" s="32">
        <v>103</v>
      </c>
      <c r="C83" s="51">
        <v>17.809999999999999</v>
      </c>
      <c r="D83" s="67">
        <f t="shared" si="19"/>
        <v>1834.4299999999998</v>
      </c>
      <c r="E83" s="66">
        <v>438600</v>
      </c>
      <c r="F83" s="56">
        <v>4.6399999999999997</v>
      </c>
      <c r="G83" s="38">
        <f t="shared" si="10"/>
        <v>2035.1039999999998</v>
      </c>
      <c r="H83" s="67">
        <f t="shared" si="14"/>
        <v>3869.5339999999997</v>
      </c>
      <c r="I83" s="67"/>
      <c r="J83" s="35">
        <v>42309</v>
      </c>
      <c r="K83" s="68" t="s">
        <v>22</v>
      </c>
      <c r="L83" s="33">
        <f t="shared" si="13"/>
        <v>979.54</v>
      </c>
      <c r="M83" s="39">
        <v>438600</v>
      </c>
      <c r="N83" s="38">
        <v>4.6399999999999997</v>
      </c>
      <c r="O83" s="37">
        <f t="shared" si="20"/>
        <v>2035.104</v>
      </c>
      <c r="P83" s="37">
        <f t="shared" si="21"/>
        <v>3014.6440000000002</v>
      </c>
      <c r="S83">
        <f t="shared" si="16"/>
        <v>854.88999999999942</v>
      </c>
      <c r="T83">
        <v>0.12</v>
      </c>
      <c r="U83">
        <f t="shared" si="22"/>
        <v>3.2876712328767124E-4</v>
      </c>
      <c r="V83">
        <v>30</v>
      </c>
      <c r="W83" s="10">
        <f t="shared" si="15"/>
        <v>102.58679999999998</v>
      </c>
      <c r="X83" s="10">
        <f t="shared" si="18"/>
        <v>957.47679999999946</v>
      </c>
    </row>
    <row r="84" spans="1:24" x14ac:dyDescent="0.25">
      <c r="A84" s="31">
        <v>42339</v>
      </c>
      <c r="B84" s="32">
        <v>103</v>
      </c>
      <c r="C84" s="51">
        <v>17.809999999999999</v>
      </c>
      <c r="D84" s="67">
        <f t="shared" si="19"/>
        <v>1834.4299999999998</v>
      </c>
      <c r="E84" s="66">
        <v>388800</v>
      </c>
      <c r="F84" s="56">
        <v>4.6399999999999997</v>
      </c>
      <c r="G84" s="38">
        <f t="shared" si="10"/>
        <v>1804.0319999999997</v>
      </c>
      <c r="H84" s="67">
        <f t="shared" si="14"/>
        <v>3638.4619999999995</v>
      </c>
      <c r="I84" s="67"/>
      <c r="J84" s="35">
        <v>42339</v>
      </c>
      <c r="K84" s="68" t="s">
        <v>22</v>
      </c>
      <c r="L84" s="33">
        <f t="shared" si="13"/>
        <v>979.54</v>
      </c>
      <c r="M84" s="39">
        <v>388800</v>
      </c>
      <c r="N84" s="38">
        <v>4.6399999999999997</v>
      </c>
      <c r="O84" s="37">
        <f t="shared" si="20"/>
        <v>1804.0319999999999</v>
      </c>
      <c r="P84" s="37">
        <f t="shared" si="21"/>
        <v>2783.5720000000001</v>
      </c>
      <c r="S84">
        <f t="shared" si="16"/>
        <v>854.88999999999942</v>
      </c>
      <c r="T84">
        <v>0.245</v>
      </c>
      <c r="U84">
        <f t="shared" si="22"/>
        <v>6.7123287671232872E-4</v>
      </c>
      <c r="V84">
        <v>31</v>
      </c>
      <c r="W84" s="10">
        <f t="shared" si="15"/>
        <v>209.44804999999985</v>
      </c>
      <c r="X84" s="10">
        <f t="shared" si="18"/>
        <v>1064.3380499999994</v>
      </c>
    </row>
    <row r="85" spans="1:24" x14ac:dyDescent="0.25">
      <c r="A85" s="31">
        <v>42370</v>
      </c>
      <c r="B85" s="32">
        <v>103</v>
      </c>
      <c r="C85" s="51">
        <v>17.809999999999999</v>
      </c>
      <c r="D85" s="67">
        <f t="shared" si="19"/>
        <v>1834.4299999999998</v>
      </c>
      <c r="E85" s="66">
        <v>388800</v>
      </c>
      <c r="F85" s="56">
        <v>4.6399999999999997</v>
      </c>
      <c r="G85" s="38">
        <f t="shared" si="10"/>
        <v>1804.0319999999997</v>
      </c>
      <c r="H85" s="67">
        <f t="shared" si="14"/>
        <v>3638.4619999999995</v>
      </c>
      <c r="I85" s="67"/>
      <c r="J85" s="35">
        <v>42370</v>
      </c>
      <c r="K85" s="68" t="s">
        <v>22</v>
      </c>
      <c r="L85" s="33">
        <f t="shared" si="13"/>
        <v>979.54</v>
      </c>
      <c r="M85" s="39">
        <v>388800</v>
      </c>
      <c r="N85" s="38">
        <v>4.6399999999999997</v>
      </c>
      <c r="O85" s="37">
        <f t="shared" si="20"/>
        <v>1804.0319999999999</v>
      </c>
      <c r="P85" s="37">
        <f t="shared" si="21"/>
        <v>2783.5720000000001</v>
      </c>
      <c r="S85">
        <f t="shared" si="16"/>
        <v>854.88999999999942</v>
      </c>
      <c r="T85">
        <v>0.34</v>
      </c>
      <c r="U85">
        <f t="shared" si="22"/>
        <v>9.315068493150686E-4</v>
      </c>
      <c r="V85">
        <v>31</v>
      </c>
      <c r="W85" s="10">
        <f t="shared" si="15"/>
        <v>290.66259999999983</v>
      </c>
      <c r="X85" s="10">
        <f t="shared" si="18"/>
        <v>1145.5525999999993</v>
      </c>
    </row>
    <row r="86" spans="1:24" x14ac:dyDescent="0.25">
      <c r="A86" s="31">
        <v>42401</v>
      </c>
      <c r="B86" s="32">
        <v>103</v>
      </c>
      <c r="C86" s="51">
        <v>17.809999999999999</v>
      </c>
      <c r="D86" s="67">
        <f t="shared" si="19"/>
        <v>1834.4299999999998</v>
      </c>
      <c r="E86" s="66">
        <v>354200</v>
      </c>
      <c r="F86" s="56">
        <v>4.6399999999999997</v>
      </c>
      <c r="G86" s="38">
        <f t="shared" si="10"/>
        <v>1643.4880000000001</v>
      </c>
      <c r="H86" s="67">
        <f t="shared" si="14"/>
        <v>3477.9179999999997</v>
      </c>
      <c r="I86" s="38"/>
      <c r="J86" s="35">
        <v>42401</v>
      </c>
      <c r="K86" s="68" t="s">
        <v>22</v>
      </c>
      <c r="L86" s="33">
        <f t="shared" si="13"/>
        <v>979.54</v>
      </c>
      <c r="M86" s="39">
        <v>354200</v>
      </c>
      <c r="N86" s="38">
        <v>4.6399999999999997</v>
      </c>
      <c r="O86" s="37">
        <f t="shared" si="20"/>
        <v>1643.4879999999998</v>
      </c>
      <c r="P86" s="37">
        <f t="shared" si="21"/>
        <v>2623.0279999999998</v>
      </c>
      <c r="S86">
        <f t="shared" si="16"/>
        <v>854.88999999999987</v>
      </c>
      <c r="T86">
        <v>0.34499999999999997</v>
      </c>
      <c r="U86">
        <f t="shared" si="22"/>
        <v>9.4520547945205473E-4</v>
      </c>
      <c r="V86">
        <v>28</v>
      </c>
      <c r="W86" s="10">
        <f t="shared" si="15"/>
        <v>294.93704999999983</v>
      </c>
      <c r="X86" s="10">
        <f t="shared" si="18"/>
        <v>1149.8270499999996</v>
      </c>
    </row>
    <row r="87" spans="1:24" x14ac:dyDescent="0.25">
      <c r="A87" s="31">
        <v>42430</v>
      </c>
      <c r="B87" s="32">
        <v>103</v>
      </c>
      <c r="C87" s="51">
        <v>17.809999999999999</v>
      </c>
      <c r="D87" s="67">
        <f t="shared" si="19"/>
        <v>1834.4299999999998</v>
      </c>
      <c r="E87" s="39">
        <v>459400</v>
      </c>
      <c r="F87" s="56">
        <v>4.6399999999999997</v>
      </c>
      <c r="G87" s="38">
        <f t="shared" si="10"/>
        <v>2131.616</v>
      </c>
      <c r="H87" s="38">
        <f t="shared" si="14"/>
        <v>3966.0459999999998</v>
      </c>
      <c r="I87" s="38"/>
      <c r="J87" s="35">
        <v>42430</v>
      </c>
      <c r="K87" s="68" t="s">
        <v>22</v>
      </c>
      <c r="L87" s="33">
        <f t="shared" si="13"/>
        <v>979.54</v>
      </c>
      <c r="M87" s="39">
        <v>459400</v>
      </c>
      <c r="N87" s="38">
        <v>4.6399999999999997</v>
      </c>
      <c r="O87" s="37">
        <f t="shared" si="20"/>
        <v>2131.6159999999995</v>
      </c>
      <c r="P87" s="37">
        <f t="shared" si="21"/>
        <v>3111.1559999999995</v>
      </c>
      <c r="S87">
        <f t="shared" si="16"/>
        <v>854.89000000000033</v>
      </c>
      <c r="T87">
        <v>0.33500000000000002</v>
      </c>
      <c r="U87">
        <f t="shared" si="22"/>
        <v>9.1780821917808225E-4</v>
      </c>
      <c r="V87">
        <v>31</v>
      </c>
      <c r="W87" s="82">
        <f t="shared" si="15"/>
        <v>286.38815000000005</v>
      </c>
      <c r="X87" s="82">
        <f>S87+W87</f>
        <v>1141.2781500000003</v>
      </c>
    </row>
    <row r="88" spans="1:24" x14ac:dyDescent="0.25">
      <c r="A88" s="31">
        <v>42461</v>
      </c>
      <c r="B88" s="32">
        <v>103</v>
      </c>
      <c r="C88" s="51">
        <v>0</v>
      </c>
      <c r="D88" s="67">
        <f t="shared" si="19"/>
        <v>0</v>
      </c>
      <c r="E88" s="39">
        <v>375100</v>
      </c>
      <c r="F88" s="56">
        <v>4.6399999999999997</v>
      </c>
      <c r="G88" s="38">
        <f t="shared" si="10"/>
        <v>1740.4639999999997</v>
      </c>
      <c r="H88" s="38">
        <f t="shared" si="14"/>
        <v>1740.4639999999997</v>
      </c>
      <c r="I88" s="38"/>
      <c r="J88" s="35">
        <v>42461</v>
      </c>
      <c r="K88" s="68" t="s">
        <v>22</v>
      </c>
      <c r="L88" s="33"/>
      <c r="M88" s="39"/>
      <c r="N88" s="38"/>
      <c r="O88" s="23"/>
      <c r="P88" s="23"/>
      <c r="S88" s="10">
        <f t="shared" si="16"/>
        <v>1740.4639999999997</v>
      </c>
      <c r="X88" s="10">
        <f>S88+W88</f>
        <v>1740.4639999999997</v>
      </c>
    </row>
    <row r="89" spans="1:24" ht="15.75" thickBot="1" x14ac:dyDescent="0.3">
      <c r="A89" s="83"/>
      <c r="B89" s="84"/>
      <c r="C89" s="85"/>
      <c r="D89" s="86" t="s">
        <v>23</v>
      </c>
      <c r="E89" s="87"/>
      <c r="F89" s="88"/>
      <c r="G89" s="89"/>
      <c r="H89" s="44">
        <v>-1202.9000000000001</v>
      </c>
      <c r="I89" s="38"/>
      <c r="J89" s="35"/>
      <c r="K89" s="90"/>
      <c r="L89" s="91"/>
      <c r="M89" s="90"/>
      <c r="N89" s="91"/>
      <c r="O89" s="92"/>
      <c r="P89" s="92"/>
      <c r="S89">
        <v>-1202.9000000000001</v>
      </c>
      <c r="X89">
        <f>S89+W89</f>
        <v>-1202.9000000000001</v>
      </c>
    </row>
    <row r="90" spans="1:24" x14ac:dyDescent="0.25">
      <c r="A90" s="31"/>
      <c r="B90" s="32"/>
      <c r="C90" s="51"/>
      <c r="D90" s="67"/>
      <c r="E90" s="39"/>
      <c r="F90" s="56"/>
      <c r="G90" s="93" t="s">
        <v>16</v>
      </c>
      <c r="H90" s="94">
        <f>SUM(H4:H89)</f>
        <v>309521.88979999995</v>
      </c>
      <c r="I90" s="38"/>
      <c r="J90" s="35">
        <v>42491</v>
      </c>
      <c r="K90" s="68" t="s">
        <v>22</v>
      </c>
      <c r="L90" s="38"/>
      <c r="M90" s="68"/>
      <c r="N90" s="38"/>
      <c r="O90" s="95" t="s">
        <v>24</v>
      </c>
      <c r="P90" s="96">
        <f>SUM(P4:P87)</f>
        <v>245326.43019849618</v>
      </c>
    </row>
    <row r="91" spans="1:24" x14ac:dyDescent="0.25">
      <c r="A91" s="31"/>
      <c r="B91" s="32"/>
      <c r="C91" s="51"/>
      <c r="D91" s="67"/>
      <c r="E91" s="39"/>
      <c r="F91" s="56"/>
      <c r="G91" s="38"/>
      <c r="H91" s="38"/>
      <c r="I91" s="38"/>
      <c r="J91" s="35">
        <v>42522</v>
      </c>
      <c r="K91" s="68" t="s">
        <v>22</v>
      </c>
      <c r="L91" s="38"/>
      <c r="M91" s="68"/>
      <c r="N91" s="38"/>
      <c r="O91" s="23"/>
      <c r="P91" s="23"/>
      <c r="S91" s="10">
        <f>SUM(S4:S89)</f>
        <v>64195.459601503739</v>
      </c>
      <c r="W91" s="97">
        <f>SUM(W4:W88)</f>
        <v>8505.6587005827078</v>
      </c>
      <c r="X91" s="97">
        <f>SUM(X4:X89)</f>
        <v>72701.118302086456</v>
      </c>
    </row>
    <row r="92" spans="1:24" x14ac:dyDescent="0.25">
      <c r="A92" s="31"/>
      <c r="B92" s="32"/>
      <c r="C92" s="51"/>
      <c r="D92" s="67"/>
      <c r="E92" s="39"/>
      <c r="F92" s="56"/>
      <c r="G92" s="38"/>
      <c r="H92" s="38"/>
      <c r="I92" s="38"/>
      <c r="J92" s="35">
        <v>42552</v>
      </c>
      <c r="K92" s="68" t="s">
        <v>22</v>
      </c>
      <c r="L92" s="38"/>
      <c r="M92" s="68"/>
      <c r="N92" s="38"/>
      <c r="O92" s="23"/>
      <c r="P92" s="23"/>
    </row>
    <row r="93" spans="1:24" x14ac:dyDescent="0.25">
      <c r="A93" s="31"/>
      <c r="B93" s="32"/>
      <c r="C93" s="51"/>
      <c r="D93" s="67"/>
      <c r="E93" s="39"/>
      <c r="F93" s="56"/>
      <c r="G93" s="38"/>
      <c r="H93" s="38"/>
      <c r="I93" s="38"/>
      <c r="J93" s="35">
        <v>42583</v>
      </c>
      <c r="K93" s="68" t="s">
        <v>22</v>
      </c>
      <c r="L93" s="38"/>
      <c r="M93" s="68"/>
      <c r="N93" s="38"/>
      <c r="O93" s="23"/>
      <c r="P93" s="23"/>
    </row>
    <row r="95" spans="1:24" x14ac:dyDescent="0.25">
      <c r="I95" s="98" t="s">
        <v>25</v>
      </c>
      <c r="J95" s="99">
        <v>309521.8887999999</v>
      </c>
    </row>
    <row r="96" spans="1:24" x14ac:dyDescent="0.25">
      <c r="I96" s="98" t="s">
        <v>26</v>
      </c>
      <c r="J96" s="99">
        <v>245326.43019849618</v>
      </c>
      <c r="W96" s="100"/>
    </row>
    <row r="97" spans="9:10" x14ac:dyDescent="0.25">
      <c r="I97" s="101" t="s">
        <v>27</v>
      </c>
      <c r="J97" s="102">
        <f>J95-J96</f>
        <v>64195.45860150372</v>
      </c>
    </row>
    <row r="98" spans="9:10" x14ac:dyDescent="0.25">
      <c r="I98" s="103" t="s">
        <v>28</v>
      </c>
      <c r="J98" s="104">
        <f>W91</f>
        <v>8505.6587005827078</v>
      </c>
    </row>
    <row r="99" spans="9:10" x14ac:dyDescent="0.25">
      <c r="I99" s="105" t="s">
        <v>29</v>
      </c>
      <c r="J99" s="106">
        <f>SUM(J97:J98)</f>
        <v>72701.117302086423</v>
      </c>
    </row>
  </sheetData>
  <mergeCells count="2">
    <mergeCell ref="C2:G2"/>
    <mergeCell ref="K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Kaitlin</dc:creator>
  <cp:lastModifiedBy>Kaitlin</cp:lastModifiedBy>
  <dcterms:created xsi:type="dcterms:W3CDTF">2018-01-23T15:05:33Z</dcterms:created>
  <dcterms:modified xsi:type="dcterms:W3CDTF">2018-01-23T15:06:02Z</dcterms:modified>
</cp:coreProperties>
</file>