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filterPrivacy="1" defaultThemeVersion="166925"/>
  <xr:revisionPtr revIDLastSave="0" documentId="8_{7451DEBF-317C-420D-88C8-C4F6D1326BE6}" xr6:coauthVersionLast="32" xr6:coauthVersionMax="32" xr10:uidLastSave="{00000000-0000-0000-0000-000000000000}"/>
  <bookViews>
    <workbookView xWindow="0" yWindow="0" windowWidth="28800" windowHeight="11928" activeTab="2" xr2:uid="{4AB33F05-4CC7-40CB-A217-ACB3866CDCDF}"/>
  </bookViews>
  <sheets>
    <sheet name="Q14" sheetId="3" r:id="rId1"/>
    <sheet name="Q14 - High Fuel" sheetId="4" r:id="rId2"/>
    <sheet name="Q14 - Low Fuel" sheetId="5" r:id="rId3"/>
  </sheets>
  <externalReferences>
    <externalReference r:id="rId4"/>
  </externalReferences>
  <definedNames>
    <definedName name="CE_Ratio">'[1]RR Input'!$D$5</definedName>
    <definedName name="Debt_Ratio">'[1]RR Input'!$D$7</definedName>
    <definedName name="FixOM_Esc_Rate">'[1]RR Input'!$C$14</definedName>
    <definedName name="Property_Tax_Rate">'[1]RR Input'!$C$12</definedName>
    <definedName name="PS_Ratio">'[1]RR Input'!$D$6</definedName>
    <definedName name="ROCE">'[1]RR Input'!$C$5</definedName>
    <definedName name="ROD">'[1]RR Input'!$C$7</definedName>
    <definedName name="Start_Year">'[1]RR Input'!$C$10</definedName>
    <definedName name="Tax_Column">[1]Tables!$D$247:$E$251</definedName>
    <definedName name="Tax_Dep_Table">[1]Tables!$D$215:$I$238</definedName>
    <definedName name="Tax_Rate">'[1]RR Input'!$C$11</definedName>
    <definedName name="Unit_1_Book_Life">'[1]RR Input'!$C$58</definedName>
    <definedName name="Unit_1_FixOM_Rate">'[1]RR Input'!$C$56</definedName>
    <definedName name="Unit_1_Fuel_Cost">[1]Tables!$E$4:$AH$4</definedName>
    <definedName name="Unit_1_Ins_Mon">'[1]RM Input'!$B$47</definedName>
    <definedName name="Unit_1_Ins_Yr">'[1]RM Input'!$A$47</definedName>
    <definedName name="Unit_1_MW">'[1]RR Input'!$C$41</definedName>
    <definedName name="Unit_1_Name">'[1]RM Input'!$E$47</definedName>
    <definedName name="Unit_1_Tax_Life">'[1]RR Input'!$C$59</definedName>
    <definedName name="Unit_1_Total_Cap_Ex">'[1]RR Input'!$C$91</definedName>
    <definedName name="Unit_1_VarOM_Rate">'[1]RR Input'!$C$57</definedName>
    <definedName name="Unit_2_Name">'[1]RM Input'!$E$48</definedName>
    <definedName name="VarOM_Esc_Rate">'[1]RR Input'!$C$15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3" l="1"/>
  <c r="C42" i="3"/>
  <c r="C43" i="3"/>
  <c r="C44" i="3"/>
  <c r="C45" i="3"/>
  <c r="C46" i="3"/>
  <c r="AG26" i="5" l="1"/>
  <c r="AG32" i="5"/>
  <c r="AG20" i="5" l="1"/>
  <c r="AG26" i="4" l="1"/>
  <c r="AG32" i="4"/>
  <c r="C52" i="3"/>
  <c r="AG32" i="3"/>
  <c r="AG20" i="4" l="1"/>
  <c r="AG26" i="3" l="1"/>
  <c r="AG20" i="3"/>
  <c r="AF32" i="5" l="1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C33" i="5" s="1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C27" i="5" s="1"/>
  <c r="AF6" i="5"/>
  <c r="AG4" i="5"/>
  <c r="D3" i="5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C1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C33" i="4" s="1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C27" i="4" s="1"/>
  <c r="AF6" i="4"/>
  <c r="AG4" i="4"/>
  <c r="D3" i="4"/>
  <c r="E3" i="4" s="1"/>
  <c r="F3" i="4" s="1"/>
  <c r="G3" i="4" s="1"/>
  <c r="H3" i="4" s="1"/>
  <c r="C1" i="4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C33" i="3" s="1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F6" i="3"/>
  <c r="C41" i="3" s="1"/>
  <c r="D3" i="3"/>
  <c r="E3" i="3" s="1"/>
  <c r="F3" i="3" s="1"/>
  <c r="G3" i="3" s="1"/>
  <c r="C40" i="5" l="1"/>
  <c r="C45" i="5"/>
  <c r="C46" i="5"/>
  <c r="C42" i="5"/>
  <c r="C43" i="5"/>
  <c r="C44" i="5"/>
  <c r="C43" i="4"/>
  <c r="C44" i="4"/>
  <c r="C42" i="4"/>
  <c r="C40" i="4"/>
  <c r="C45" i="4"/>
  <c r="C46" i="4"/>
  <c r="C41" i="4"/>
  <c r="C41" i="5"/>
  <c r="AG13" i="5"/>
  <c r="AG14" i="5" s="1"/>
  <c r="AG13" i="4"/>
  <c r="C52" i="5"/>
  <c r="C53" i="5"/>
  <c r="C51" i="5"/>
  <c r="C50" i="5"/>
  <c r="AG33" i="5"/>
  <c r="AG21" i="5"/>
  <c r="AG27" i="5"/>
  <c r="C53" i="3"/>
  <c r="C53" i="4"/>
  <c r="C52" i="4"/>
  <c r="C51" i="4"/>
  <c r="C50" i="4"/>
  <c r="C51" i="3"/>
  <c r="C50" i="3"/>
  <c r="T20" i="5"/>
  <c r="T21" i="5" s="1"/>
  <c r="AA20" i="3"/>
  <c r="W20" i="4"/>
  <c r="U20" i="4"/>
  <c r="S20" i="5"/>
  <c r="S21" i="5" s="1"/>
  <c r="M20" i="5"/>
  <c r="M21" i="5" s="1"/>
  <c r="Q20" i="4"/>
  <c r="O20" i="5"/>
  <c r="O21" i="5" s="1"/>
  <c r="P20" i="5"/>
  <c r="P21" i="5" s="1"/>
  <c r="Q20" i="5"/>
  <c r="Q21" i="5" s="1"/>
  <c r="R20" i="5"/>
  <c r="R21" i="5" s="1"/>
  <c r="K20" i="4"/>
  <c r="X20" i="4"/>
  <c r="H20" i="4"/>
  <c r="H21" i="4" s="1"/>
  <c r="AF20" i="4"/>
  <c r="S13" i="5"/>
  <c r="S14" i="5" s="1"/>
  <c r="G13" i="4"/>
  <c r="G14" i="4" s="1"/>
  <c r="AE13" i="4"/>
  <c r="Y20" i="4"/>
  <c r="V13" i="5"/>
  <c r="V14" i="5" s="1"/>
  <c r="V20" i="5"/>
  <c r="V21" i="5" s="1"/>
  <c r="Z20" i="4"/>
  <c r="W13" i="5"/>
  <c r="W14" i="5" s="1"/>
  <c r="W20" i="5"/>
  <c r="W21" i="5" s="1"/>
  <c r="C20" i="4"/>
  <c r="C21" i="4" s="1"/>
  <c r="AA20" i="4"/>
  <c r="X20" i="5"/>
  <c r="X21" i="5" s="1"/>
  <c r="N20" i="3"/>
  <c r="D20" i="4"/>
  <c r="D21" i="4" s="1"/>
  <c r="AB20" i="4"/>
  <c r="D27" i="3"/>
  <c r="F20" i="4"/>
  <c r="F21" i="4" s="1"/>
  <c r="AD20" i="4"/>
  <c r="S20" i="4"/>
  <c r="T13" i="5"/>
  <c r="T14" i="5" s="1"/>
  <c r="C13" i="5"/>
  <c r="C14" i="5" s="1"/>
  <c r="AA13" i="5"/>
  <c r="AA14" i="5" s="1"/>
  <c r="Y20" i="5"/>
  <c r="Y21" i="5" s="1"/>
  <c r="Z20" i="5"/>
  <c r="Z21" i="5" s="1"/>
  <c r="F13" i="5"/>
  <c r="F14" i="5" s="1"/>
  <c r="AD13" i="5"/>
  <c r="AD14" i="5" s="1"/>
  <c r="G13" i="5"/>
  <c r="G14" i="5" s="1"/>
  <c r="AE13" i="5"/>
  <c r="AE14" i="5" s="1"/>
  <c r="K20" i="3"/>
  <c r="R20" i="4"/>
  <c r="N20" i="5"/>
  <c r="N21" i="5" s="1"/>
  <c r="J20" i="3"/>
  <c r="L20" i="3"/>
  <c r="M20" i="3"/>
  <c r="F13" i="4"/>
  <c r="F14" i="4" s="1"/>
  <c r="T20" i="4"/>
  <c r="H13" i="4"/>
  <c r="H14" i="4" s="1"/>
  <c r="AF13" i="4"/>
  <c r="V20" i="4"/>
  <c r="U13" i="5"/>
  <c r="U14" i="5" s="1"/>
  <c r="X13" i="5"/>
  <c r="X14" i="5" s="1"/>
  <c r="U20" i="5"/>
  <c r="U21" i="5" s="1"/>
  <c r="D13" i="5"/>
  <c r="D14" i="5" s="1"/>
  <c r="AB13" i="5"/>
  <c r="AB14" i="5" s="1"/>
  <c r="E13" i="5"/>
  <c r="E14" i="5" s="1"/>
  <c r="AC13" i="5"/>
  <c r="AC14" i="5" s="1"/>
  <c r="Q20" i="3"/>
  <c r="E20" i="4"/>
  <c r="E21" i="4" s="1"/>
  <c r="AC20" i="4"/>
  <c r="AE20" i="5"/>
  <c r="AE21" i="5" s="1"/>
  <c r="E20" i="3"/>
  <c r="E21" i="3" s="1"/>
  <c r="AC20" i="3"/>
  <c r="F20" i="3"/>
  <c r="F21" i="3" s="1"/>
  <c r="AD20" i="3"/>
  <c r="M13" i="4"/>
  <c r="M20" i="4"/>
  <c r="G20" i="4"/>
  <c r="G21" i="4" s="1"/>
  <c r="AE20" i="4"/>
  <c r="I20" i="5"/>
  <c r="I21" i="5" s="1"/>
  <c r="C20" i="5"/>
  <c r="C21" i="5" s="1"/>
  <c r="AA20" i="5"/>
  <c r="AA21" i="5" s="1"/>
  <c r="G20" i="3"/>
  <c r="G21" i="3" s="1"/>
  <c r="AE20" i="3"/>
  <c r="X13" i="4"/>
  <c r="H20" i="3"/>
  <c r="AF20" i="3"/>
  <c r="Y13" i="4"/>
  <c r="O20" i="4"/>
  <c r="I20" i="4"/>
  <c r="K20" i="5"/>
  <c r="K21" i="5" s="1"/>
  <c r="I20" i="3"/>
  <c r="P20" i="4"/>
  <c r="J20" i="4"/>
  <c r="L20" i="5"/>
  <c r="L21" i="5" s="1"/>
  <c r="F33" i="4"/>
  <c r="W13" i="4"/>
  <c r="Z13" i="4"/>
  <c r="Y20" i="3"/>
  <c r="D27" i="4"/>
  <c r="D28" i="4" s="1"/>
  <c r="P13" i="5"/>
  <c r="P14" i="5" s="1"/>
  <c r="G20" i="5"/>
  <c r="G21" i="5" s="1"/>
  <c r="H27" i="5"/>
  <c r="I33" i="5"/>
  <c r="Z20" i="3"/>
  <c r="L13" i="4"/>
  <c r="F27" i="4"/>
  <c r="Q13" i="5"/>
  <c r="Q14" i="5" s="1"/>
  <c r="H20" i="5"/>
  <c r="H21" i="5" s="1"/>
  <c r="AF20" i="5"/>
  <c r="AF21" i="5" s="1"/>
  <c r="I27" i="5"/>
  <c r="D20" i="3"/>
  <c r="D21" i="3" s="1"/>
  <c r="AB20" i="3"/>
  <c r="N20" i="4"/>
  <c r="J20" i="5"/>
  <c r="J21" i="5" s="1"/>
  <c r="Y13" i="5"/>
  <c r="Y14" i="5" s="1"/>
  <c r="Z13" i="5"/>
  <c r="Z14" i="5" s="1"/>
  <c r="O13" i="4"/>
  <c r="H13" i="5"/>
  <c r="H14" i="5" s="1"/>
  <c r="AF13" i="5"/>
  <c r="AF14" i="5" s="1"/>
  <c r="P13" i="4"/>
  <c r="I13" i="5"/>
  <c r="I14" i="5" s="1"/>
  <c r="S20" i="3"/>
  <c r="Q13" i="4"/>
  <c r="I13" i="4"/>
  <c r="J13" i="5"/>
  <c r="J14" i="5" s="1"/>
  <c r="R13" i="4"/>
  <c r="J13" i="4"/>
  <c r="E27" i="4"/>
  <c r="K13" i="5"/>
  <c r="K14" i="5" s="1"/>
  <c r="K13" i="4"/>
  <c r="U20" i="3"/>
  <c r="O20" i="3"/>
  <c r="L13" i="5"/>
  <c r="L14" i="5" s="1"/>
  <c r="V20" i="3"/>
  <c r="P20" i="3"/>
  <c r="D33" i="3"/>
  <c r="D34" i="3" s="1"/>
  <c r="M13" i="5"/>
  <c r="M14" i="5" s="1"/>
  <c r="D20" i="5"/>
  <c r="D21" i="5" s="1"/>
  <c r="AB20" i="5"/>
  <c r="AB21" i="5" s="1"/>
  <c r="S13" i="4"/>
  <c r="N13" i="5"/>
  <c r="N14" i="5" s="1"/>
  <c r="E20" i="5"/>
  <c r="E21" i="5" s="1"/>
  <c r="AC20" i="5"/>
  <c r="AC21" i="5" s="1"/>
  <c r="X20" i="3"/>
  <c r="R20" i="3"/>
  <c r="V13" i="4"/>
  <c r="O13" i="5"/>
  <c r="O14" i="5" s="1"/>
  <c r="F20" i="5"/>
  <c r="F21" i="5" s="1"/>
  <c r="AD20" i="5"/>
  <c r="AD21" i="5" s="1"/>
  <c r="T20" i="3"/>
  <c r="E27" i="3"/>
  <c r="H33" i="4"/>
  <c r="I3" i="4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F27" i="3"/>
  <c r="W20" i="3"/>
  <c r="C34" i="3"/>
  <c r="C13" i="4"/>
  <c r="C14" i="4" s="1"/>
  <c r="AF27" i="5"/>
  <c r="D13" i="4"/>
  <c r="D14" i="4" s="1"/>
  <c r="E33" i="3"/>
  <c r="E13" i="4"/>
  <c r="E14" i="4" s="1"/>
  <c r="L20" i="4"/>
  <c r="F33" i="3"/>
  <c r="C20" i="3"/>
  <c r="C21" i="3" s="1"/>
  <c r="C28" i="4"/>
  <c r="U27" i="5"/>
  <c r="V27" i="5"/>
  <c r="G27" i="4"/>
  <c r="W27" i="5"/>
  <c r="N13" i="4"/>
  <c r="H27" i="4"/>
  <c r="X27" i="5"/>
  <c r="Y27" i="5"/>
  <c r="G33" i="4"/>
  <c r="Z27" i="5"/>
  <c r="C34" i="5"/>
  <c r="AA33" i="5"/>
  <c r="C28" i="5"/>
  <c r="AA27" i="5"/>
  <c r="D33" i="5"/>
  <c r="AB33" i="5"/>
  <c r="AA13" i="4"/>
  <c r="V33" i="5"/>
  <c r="Z33" i="5"/>
  <c r="Y33" i="5"/>
  <c r="S27" i="5"/>
  <c r="P27" i="5"/>
  <c r="X33" i="5"/>
  <c r="R27" i="5"/>
  <c r="W33" i="5"/>
  <c r="Q27" i="5"/>
  <c r="U33" i="5"/>
  <c r="O27" i="5"/>
  <c r="T33" i="5"/>
  <c r="N27" i="5"/>
  <c r="S33" i="5"/>
  <c r="M27" i="5"/>
  <c r="R33" i="5"/>
  <c r="L27" i="5"/>
  <c r="Q33" i="5"/>
  <c r="K27" i="5"/>
  <c r="P33" i="5"/>
  <c r="J27" i="5"/>
  <c r="C39" i="5"/>
  <c r="O33" i="5"/>
  <c r="N33" i="5"/>
  <c r="M33" i="5"/>
  <c r="L33" i="5"/>
  <c r="K33" i="5"/>
  <c r="J33" i="5"/>
  <c r="T27" i="5"/>
  <c r="D27" i="5"/>
  <c r="D28" i="5" s="1"/>
  <c r="AB27" i="5"/>
  <c r="E33" i="5"/>
  <c r="AC33" i="5"/>
  <c r="E27" i="5"/>
  <c r="AC27" i="5"/>
  <c r="F33" i="5"/>
  <c r="AD33" i="5"/>
  <c r="H3" i="3"/>
  <c r="G27" i="3"/>
  <c r="G33" i="3"/>
  <c r="T13" i="4"/>
  <c r="AC13" i="4"/>
  <c r="U13" i="4"/>
  <c r="F27" i="5"/>
  <c r="AD27" i="5"/>
  <c r="G33" i="5"/>
  <c r="AE33" i="5"/>
  <c r="AB13" i="4"/>
  <c r="AD13" i="4"/>
  <c r="R13" i="5"/>
  <c r="R14" i="5" s="1"/>
  <c r="G27" i="5"/>
  <c r="AE27" i="5"/>
  <c r="H33" i="5"/>
  <c r="AF33" i="5"/>
  <c r="C26" i="3"/>
  <c r="C27" i="3" s="1"/>
  <c r="D33" i="4"/>
  <c r="E33" i="4"/>
  <c r="C34" i="4"/>
  <c r="C39" i="4"/>
  <c r="AG15" i="5" l="1"/>
  <c r="AG34" i="5"/>
  <c r="C22" i="5"/>
  <c r="AG22" i="5"/>
  <c r="C15" i="5"/>
  <c r="AG28" i="5"/>
  <c r="C22" i="4"/>
  <c r="D22" i="4"/>
  <c r="T21" i="4"/>
  <c r="M14" i="4"/>
  <c r="J14" i="4"/>
  <c r="R14" i="4"/>
  <c r="L27" i="4"/>
  <c r="S27" i="4"/>
  <c r="P14" i="4"/>
  <c r="P27" i="4"/>
  <c r="V14" i="4"/>
  <c r="O33" i="4"/>
  <c r="E28" i="4"/>
  <c r="Q21" i="4"/>
  <c r="X14" i="4"/>
  <c r="D15" i="5"/>
  <c r="U21" i="4"/>
  <c r="I14" i="4"/>
  <c r="K21" i="4"/>
  <c r="I21" i="4"/>
  <c r="I22" i="4" s="1"/>
  <c r="U33" i="4"/>
  <c r="O21" i="4"/>
  <c r="E28" i="5"/>
  <c r="M33" i="4"/>
  <c r="O27" i="4"/>
  <c r="Q27" i="4"/>
  <c r="T33" i="4"/>
  <c r="V21" i="4"/>
  <c r="M27" i="4"/>
  <c r="K14" i="4"/>
  <c r="I34" i="5"/>
  <c r="U14" i="4"/>
  <c r="G15" i="5"/>
  <c r="F15" i="5"/>
  <c r="E15" i="5"/>
  <c r="N34" i="5"/>
  <c r="F22" i="4"/>
  <c r="G28" i="5"/>
  <c r="R21" i="4"/>
  <c r="F28" i="4"/>
  <c r="L15" i="5"/>
  <c r="N14" i="4"/>
  <c r="X33" i="4"/>
  <c r="N33" i="4"/>
  <c r="S14" i="4"/>
  <c r="W33" i="4"/>
  <c r="I15" i="5"/>
  <c r="O14" i="4"/>
  <c r="V33" i="4"/>
  <c r="L33" i="4"/>
  <c r="M15" i="5"/>
  <c r="AA22" i="5"/>
  <c r="E22" i="5"/>
  <c r="G22" i="5"/>
  <c r="D22" i="5"/>
  <c r="H15" i="5"/>
  <c r="J15" i="5"/>
  <c r="K15" i="5"/>
  <c r="I27" i="4"/>
  <c r="I28" i="4" s="1"/>
  <c r="N21" i="4"/>
  <c r="W28" i="5"/>
  <c r="AB28" i="5"/>
  <c r="N27" i="4"/>
  <c r="W21" i="4"/>
  <c r="K33" i="4"/>
  <c r="J33" i="4"/>
  <c r="AB22" i="5"/>
  <c r="K27" i="4"/>
  <c r="T14" i="4"/>
  <c r="AF15" i="5"/>
  <c r="Q14" i="4"/>
  <c r="R15" i="5"/>
  <c r="S21" i="4"/>
  <c r="P33" i="4"/>
  <c r="V27" i="4"/>
  <c r="AE34" i="5"/>
  <c r="F34" i="5"/>
  <c r="W14" i="4"/>
  <c r="L21" i="4"/>
  <c r="O28" i="5"/>
  <c r="J21" i="4"/>
  <c r="W27" i="4"/>
  <c r="G34" i="5"/>
  <c r="Y28" i="5"/>
  <c r="J27" i="4"/>
  <c r="S33" i="4"/>
  <c r="F28" i="5"/>
  <c r="R27" i="4"/>
  <c r="AD34" i="5"/>
  <c r="P21" i="4"/>
  <c r="AC22" i="5"/>
  <c r="Q33" i="4"/>
  <c r="AC34" i="5"/>
  <c r="J34" i="5"/>
  <c r="I33" i="4"/>
  <c r="E22" i="4"/>
  <c r="U27" i="4"/>
  <c r="T27" i="4"/>
  <c r="R33" i="4"/>
  <c r="X28" i="5"/>
  <c r="Z28" i="5"/>
  <c r="AA28" i="5"/>
  <c r="H34" i="5"/>
  <c r="F22" i="5"/>
  <c r="N15" i="5"/>
  <c r="AF34" i="5"/>
  <c r="AD22" i="5"/>
  <c r="Q15" i="5"/>
  <c r="AE22" i="5"/>
  <c r="S15" i="5"/>
  <c r="AC28" i="5"/>
  <c r="K34" i="5"/>
  <c r="E34" i="3"/>
  <c r="H22" i="5"/>
  <c r="O15" i="5"/>
  <c r="T15" i="5"/>
  <c r="L34" i="5"/>
  <c r="AF22" i="5"/>
  <c r="Y15" i="5"/>
  <c r="V15" i="5"/>
  <c r="AD28" i="5"/>
  <c r="M34" i="5"/>
  <c r="G22" i="4"/>
  <c r="F34" i="3"/>
  <c r="I22" i="5"/>
  <c r="Z15" i="5"/>
  <c r="W15" i="5"/>
  <c r="K22" i="5"/>
  <c r="P15" i="5"/>
  <c r="C47" i="4"/>
  <c r="AE28" i="5"/>
  <c r="O34" i="5"/>
  <c r="H22" i="4"/>
  <c r="G34" i="3"/>
  <c r="L22" i="5"/>
  <c r="AA15" i="5"/>
  <c r="U15" i="5"/>
  <c r="H28" i="5"/>
  <c r="Q34" i="5"/>
  <c r="S22" i="5"/>
  <c r="J22" i="5"/>
  <c r="X15" i="5"/>
  <c r="R34" i="5"/>
  <c r="T22" i="5"/>
  <c r="M22" i="5"/>
  <c r="AB15" i="5"/>
  <c r="S34" i="5"/>
  <c r="O22" i="5"/>
  <c r="N22" i="5"/>
  <c r="U22" i="5"/>
  <c r="P22" i="5"/>
  <c r="AC15" i="5"/>
  <c r="V34" i="5"/>
  <c r="V22" i="5"/>
  <c r="Q22" i="5"/>
  <c r="G34" i="4"/>
  <c r="AF28" i="5"/>
  <c r="T28" i="5"/>
  <c r="M28" i="5"/>
  <c r="U34" i="5"/>
  <c r="G28" i="4"/>
  <c r="W22" i="5"/>
  <c r="R22" i="5"/>
  <c r="AD15" i="5"/>
  <c r="F34" i="4"/>
  <c r="E34" i="4"/>
  <c r="D34" i="4"/>
  <c r="H33" i="3"/>
  <c r="I3" i="3"/>
  <c r="H27" i="3"/>
  <c r="H28" i="3" s="1"/>
  <c r="H21" i="3"/>
  <c r="H22" i="3" s="1"/>
  <c r="K28" i="5"/>
  <c r="Z34" i="5"/>
  <c r="J28" i="5"/>
  <c r="P28" i="5"/>
  <c r="AA34" i="5"/>
  <c r="W34" i="5"/>
  <c r="H15" i="4"/>
  <c r="E15" i="4"/>
  <c r="D15" i="4"/>
  <c r="C15" i="4"/>
  <c r="F15" i="4"/>
  <c r="G15" i="4"/>
  <c r="X22" i="5"/>
  <c r="Y3" i="4"/>
  <c r="X27" i="4"/>
  <c r="X21" i="4"/>
  <c r="I28" i="5"/>
  <c r="N28" i="5"/>
  <c r="Q28" i="5"/>
  <c r="D34" i="5"/>
  <c r="T34" i="5"/>
  <c r="H28" i="4"/>
  <c r="G22" i="3"/>
  <c r="C22" i="3"/>
  <c r="F22" i="3"/>
  <c r="E22" i="3"/>
  <c r="D22" i="3"/>
  <c r="Y22" i="5"/>
  <c r="AE15" i="5"/>
  <c r="H34" i="4"/>
  <c r="P34" i="5"/>
  <c r="L28" i="5"/>
  <c r="U28" i="5"/>
  <c r="R28" i="5"/>
  <c r="AB34" i="5"/>
  <c r="X34" i="5"/>
  <c r="Z22" i="5"/>
  <c r="G28" i="3"/>
  <c r="C28" i="3"/>
  <c r="F28" i="3"/>
  <c r="D28" i="3"/>
  <c r="E28" i="3"/>
  <c r="S28" i="5"/>
  <c r="V28" i="5"/>
  <c r="E34" i="5"/>
  <c r="L14" i="4"/>
  <c r="C47" i="5"/>
  <c r="Y34" i="5"/>
  <c r="M21" i="4"/>
  <c r="J15" i="4" l="1"/>
  <c r="I15" i="4"/>
  <c r="J22" i="4"/>
  <c r="N15" i="4"/>
  <c r="K15" i="4"/>
  <c r="T28" i="4"/>
  <c r="K22" i="4"/>
  <c r="V34" i="4"/>
  <c r="O28" i="4"/>
  <c r="U22" i="4"/>
  <c r="Q28" i="4"/>
  <c r="W28" i="4"/>
  <c r="L22" i="4"/>
  <c r="W15" i="4"/>
  <c r="L15" i="4"/>
  <c r="T34" i="4"/>
  <c r="L28" i="4"/>
  <c r="K28" i="4"/>
  <c r="P28" i="4"/>
  <c r="S28" i="4"/>
  <c r="U28" i="4"/>
  <c r="L34" i="4"/>
  <c r="Q34" i="4"/>
  <c r="N28" i="4"/>
  <c r="R28" i="4"/>
  <c r="K34" i="4"/>
  <c r="U34" i="4"/>
  <c r="X34" i="4"/>
  <c r="N34" i="4"/>
  <c r="V28" i="4"/>
  <c r="J28" i="4"/>
  <c r="M28" i="4"/>
  <c r="J34" i="4"/>
  <c r="M15" i="4"/>
  <c r="P15" i="4"/>
  <c r="I34" i="4"/>
  <c r="M34" i="4"/>
  <c r="R34" i="4"/>
  <c r="O34" i="4"/>
  <c r="W34" i="4"/>
  <c r="X15" i="4"/>
  <c r="P34" i="4"/>
  <c r="S34" i="4"/>
  <c r="Z3" i="4"/>
  <c r="Y27" i="4"/>
  <c r="Y21" i="4"/>
  <c r="Y22" i="4" s="1"/>
  <c r="Y33" i="4"/>
  <c r="Y14" i="4"/>
  <c r="W22" i="4"/>
  <c r="V22" i="4"/>
  <c r="X28" i="4"/>
  <c r="N22" i="4"/>
  <c r="O22" i="4"/>
  <c r="R15" i="4"/>
  <c r="S15" i="4"/>
  <c r="T15" i="4"/>
  <c r="C57" i="5"/>
  <c r="C56" i="5"/>
  <c r="C55" i="5"/>
  <c r="O15" i="4"/>
  <c r="M22" i="4"/>
  <c r="Q15" i="4"/>
  <c r="U15" i="4"/>
  <c r="X22" i="4"/>
  <c r="Q22" i="4"/>
  <c r="V15" i="4"/>
  <c r="S22" i="4"/>
  <c r="I33" i="3"/>
  <c r="J3" i="3"/>
  <c r="I21" i="3"/>
  <c r="I27" i="3"/>
  <c r="C57" i="4"/>
  <c r="C56" i="4"/>
  <c r="C55" i="4"/>
  <c r="P22" i="4"/>
  <c r="R22" i="4"/>
  <c r="T22" i="4"/>
  <c r="H34" i="3"/>
  <c r="Y28" i="4" l="1"/>
  <c r="Z21" i="4"/>
  <c r="Z27" i="4"/>
  <c r="AA3" i="4"/>
  <c r="Z33" i="4"/>
  <c r="Z34" i="4" s="1"/>
  <c r="Z14" i="4"/>
  <c r="Z15" i="4" s="1"/>
  <c r="Y15" i="4"/>
  <c r="I22" i="3"/>
  <c r="Y34" i="4"/>
  <c r="I28" i="3"/>
  <c r="I34" i="3"/>
  <c r="J33" i="3"/>
  <c r="K3" i="3"/>
  <c r="J27" i="3"/>
  <c r="J21" i="3"/>
  <c r="J22" i="3" s="1"/>
  <c r="K33" i="3" l="1"/>
  <c r="K34" i="3" s="1"/>
  <c r="L3" i="3"/>
  <c r="K27" i="3"/>
  <c r="K28" i="3" s="1"/>
  <c r="K21" i="3"/>
  <c r="K22" i="3" s="1"/>
  <c r="J28" i="3"/>
  <c r="AB3" i="4"/>
  <c r="AA27" i="4"/>
  <c r="AA33" i="4"/>
  <c r="AA21" i="4"/>
  <c r="AA14" i="4"/>
  <c r="Z28" i="4"/>
  <c r="J34" i="3"/>
  <c r="Z22" i="4"/>
  <c r="AC3" i="4" l="1"/>
  <c r="AB21" i="4"/>
  <c r="AB22" i="4" s="1"/>
  <c r="AB27" i="4"/>
  <c r="AB28" i="4" s="1"/>
  <c r="AB33" i="4"/>
  <c r="AB34" i="4" s="1"/>
  <c r="AB14" i="4"/>
  <c r="AB15" i="4" s="1"/>
  <c r="AA22" i="4"/>
  <c r="L21" i="3"/>
  <c r="L33" i="3"/>
  <c r="M3" i="3"/>
  <c r="L27" i="3"/>
  <c r="AA15" i="4"/>
  <c r="AA34" i="4"/>
  <c r="AA28" i="4"/>
  <c r="L22" i="3" l="1"/>
  <c r="AD3" i="4"/>
  <c r="AC33" i="4"/>
  <c r="AC27" i="4"/>
  <c r="AC28" i="4" s="1"/>
  <c r="AC21" i="4"/>
  <c r="AC22" i="4" s="1"/>
  <c r="AC14" i="4"/>
  <c r="L28" i="3"/>
  <c r="L34" i="3"/>
  <c r="M33" i="3"/>
  <c r="N3" i="3"/>
  <c r="M27" i="3"/>
  <c r="M21" i="3"/>
  <c r="M22" i="3" s="1"/>
  <c r="O3" i="3" l="1"/>
  <c r="N33" i="3"/>
  <c r="N34" i="3" s="1"/>
  <c r="N27" i="3"/>
  <c r="N21" i="3"/>
  <c r="M34" i="3"/>
  <c r="AC15" i="4"/>
  <c r="AC34" i="4"/>
  <c r="AD33" i="4"/>
  <c r="AD34" i="4" s="1"/>
  <c r="AE3" i="4"/>
  <c r="AD21" i="4"/>
  <c r="AD22" i="4" s="1"/>
  <c r="AD27" i="4"/>
  <c r="AD28" i="4" s="1"/>
  <c r="AD14" i="4"/>
  <c r="M28" i="3"/>
  <c r="N22" i="3" l="1"/>
  <c r="AD15" i="4"/>
  <c r="AF3" i="4"/>
  <c r="AE33" i="4"/>
  <c r="AE34" i="4" s="1"/>
  <c r="AE21" i="4"/>
  <c r="AE22" i="4" s="1"/>
  <c r="AE14" i="4"/>
  <c r="AE15" i="4" s="1"/>
  <c r="AE27" i="4"/>
  <c r="AE28" i="4" s="1"/>
  <c r="N28" i="3"/>
  <c r="P3" i="3"/>
  <c r="O33" i="3"/>
  <c r="O34" i="3" s="1"/>
  <c r="O27" i="3"/>
  <c r="O28" i="3" s="1"/>
  <c r="O21" i="3"/>
  <c r="O22" i="3" s="1"/>
  <c r="P33" i="3" l="1"/>
  <c r="P34" i="3" s="1"/>
  <c r="Q3" i="3"/>
  <c r="P21" i="3"/>
  <c r="P22" i="3" s="1"/>
  <c r="P27" i="3"/>
  <c r="P28" i="3" s="1"/>
  <c r="AF33" i="4"/>
  <c r="AF34" i="4" s="1"/>
  <c r="AG3" i="4"/>
  <c r="AG14" i="4" s="1"/>
  <c r="AF21" i="4"/>
  <c r="AF22" i="4" s="1"/>
  <c r="AF14" i="4"/>
  <c r="AF15" i="4" s="1"/>
  <c r="AF27" i="4"/>
  <c r="AF28" i="4" s="1"/>
  <c r="AG15" i="4" l="1"/>
  <c r="AG33" i="4"/>
  <c r="AG34" i="4" s="1"/>
  <c r="AG27" i="4"/>
  <c r="AG28" i="4" s="1"/>
  <c r="AG21" i="4"/>
  <c r="AG22" i="4" s="1"/>
  <c r="Q33" i="3"/>
  <c r="Q34" i="3" s="1"/>
  <c r="R3" i="3"/>
  <c r="Q27" i="3"/>
  <c r="Q28" i="3" s="1"/>
  <c r="Q21" i="3"/>
  <c r="Q22" i="3" s="1"/>
  <c r="R33" i="3" l="1"/>
  <c r="R34" i="3" s="1"/>
  <c r="S3" i="3"/>
  <c r="R27" i="3"/>
  <c r="R28" i="3" s="1"/>
  <c r="R21" i="3"/>
  <c r="R22" i="3" s="1"/>
  <c r="T3" i="3" l="1"/>
  <c r="S27" i="3"/>
  <c r="S28" i="3" s="1"/>
  <c r="S33" i="3"/>
  <c r="S34" i="3" s="1"/>
  <c r="S21" i="3"/>
  <c r="S22" i="3" s="1"/>
  <c r="U3" i="3" l="1"/>
  <c r="T27" i="3"/>
  <c r="T28" i="3" s="1"/>
  <c r="T33" i="3"/>
  <c r="T34" i="3" s="1"/>
  <c r="T21" i="3"/>
  <c r="T22" i="3" s="1"/>
  <c r="V3" i="3" l="1"/>
  <c r="U33" i="3"/>
  <c r="U34" i="3" s="1"/>
  <c r="U21" i="3"/>
  <c r="U22" i="3" s="1"/>
  <c r="U27" i="3"/>
  <c r="U28" i="3" s="1"/>
  <c r="W3" i="3" l="1"/>
  <c r="V33" i="3"/>
  <c r="V34" i="3" s="1"/>
  <c r="V27" i="3"/>
  <c r="V28" i="3" s="1"/>
  <c r="V21" i="3"/>
  <c r="V22" i="3" s="1"/>
  <c r="X3" i="3" l="1"/>
  <c r="W33" i="3"/>
  <c r="W34" i="3" s="1"/>
  <c r="W27" i="3"/>
  <c r="W28" i="3" s="1"/>
  <c r="W21" i="3"/>
  <c r="W22" i="3" s="1"/>
  <c r="Y3" i="3" l="1"/>
  <c r="X21" i="3"/>
  <c r="X22" i="3" s="1"/>
  <c r="X27" i="3"/>
  <c r="X28" i="3" s="1"/>
  <c r="X33" i="3"/>
  <c r="X34" i="3" s="1"/>
  <c r="Z3" i="3" l="1"/>
  <c r="Y27" i="3"/>
  <c r="Y28" i="3" s="1"/>
  <c r="Y21" i="3"/>
  <c r="Y22" i="3" s="1"/>
  <c r="Y33" i="3"/>
  <c r="Y34" i="3" s="1"/>
  <c r="AA3" i="3" l="1"/>
  <c r="Z27" i="3"/>
  <c r="Z28" i="3" s="1"/>
  <c r="Z33" i="3"/>
  <c r="Z34" i="3" s="1"/>
  <c r="Z21" i="3"/>
  <c r="Z22" i="3" s="1"/>
  <c r="AB3" i="3" l="1"/>
  <c r="AA27" i="3"/>
  <c r="AA28" i="3" s="1"/>
  <c r="AA33" i="3"/>
  <c r="AA34" i="3" s="1"/>
  <c r="AA21" i="3"/>
  <c r="AA22" i="3" s="1"/>
  <c r="AC3" i="3" l="1"/>
  <c r="AB21" i="3"/>
  <c r="AB22" i="3" s="1"/>
  <c r="AB33" i="3"/>
  <c r="AB34" i="3" s="1"/>
  <c r="AB27" i="3"/>
  <c r="AB28" i="3" s="1"/>
  <c r="AD3" i="3" l="1"/>
  <c r="AC33" i="3"/>
  <c r="AC34" i="3" s="1"/>
  <c r="AC21" i="3"/>
  <c r="AC22" i="3" s="1"/>
  <c r="AC27" i="3"/>
  <c r="AC28" i="3" s="1"/>
  <c r="U13" i="3" l="1"/>
  <c r="U14" i="3" s="1"/>
  <c r="AE13" i="3"/>
  <c r="J13" i="3"/>
  <c r="J14" i="3" s="1"/>
  <c r="L13" i="3"/>
  <c r="L14" i="3" s="1"/>
  <c r="V13" i="3"/>
  <c r="V14" i="3" s="1"/>
  <c r="X13" i="3"/>
  <c r="X14" i="3" s="1"/>
  <c r="AC13" i="3"/>
  <c r="AC14" i="3" s="1"/>
  <c r="T13" i="3"/>
  <c r="T14" i="3" s="1"/>
  <c r="E13" i="3"/>
  <c r="E14" i="3" s="1"/>
  <c r="N13" i="3"/>
  <c r="N14" i="3" s="1"/>
  <c r="AG4" i="3"/>
  <c r="AG13" i="3" s="1"/>
  <c r="H13" i="3"/>
  <c r="H14" i="3" s="1"/>
  <c r="K13" i="3"/>
  <c r="K14" i="3" s="1"/>
  <c r="F13" i="3"/>
  <c r="F14" i="3" s="1"/>
  <c r="S13" i="3"/>
  <c r="S14" i="3" s="1"/>
  <c r="P13" i="3"/>
  <c r="P14" i="3" s="1"/>
  <c r="AA13" i="3"/>
  <c r="AA14" i="3" s="1"/>
  <c r="Q13" i="3"/>
  <c r="Q14" i="3" s="1"/>
  <c r="O13" i="3"/>
  <c r="O14" i="3" s="1"/>
  <c r="Y13" i="3"/>
  <c r="Y14" i="3" s="1"/>
  <c r="I13" i="3"/>
  <c r="I14" i="3" s="1"/>
  <c r="AD13" i="3"/>
  <c r="AD14" i="3" s="1"/>
  <c r="G13" i="3"/>
  <c r="G14" i="3" s="1"/>
  <c r="Z13" i="3"/>
  <c r="Z14" i="3" s="1"/>
  <c r="W13" i="3"/>
  <c r="W14" i="3" s="1"/>
  <c r="M13" i="3"/>
  <c r="M14" i="3" s="1"/>
  <c r="R13" i="3"/>
  <c r="R14" i="3" s="1"/>
  <c r="AB13" i="3"/>
  <c r="AB14" i="3" s="1"/>
  <c r="AE3" i="3"/>
  <c r="AD33" i="3"/>
  <c r="AD34" i="3" s="1"/>
  <c r="AD21" i="3"/>
  <c r="AD22" i="3" s="1"/>
  <c r="AD27" i="3"/>
  <c r="AD28" i="3" s="1"/>
  <c r="C13" i="3" l="1"/>
  <c r="C14" i="3" s="1"/>
  <c r="C15" i="3" s="1"/>
  <c r="AF3" i="3"/>
  <c r="AE27" i="3"/>
  <c r="AE28" i="3" s="1"/>
  <c r="AE33" i="3"/>
  <c r="AE34" i="3" s="1"/>
  <c r="AE21" i="3"/>
  <c r="AE22" i="3" s="1"/>
  <c r="AE14" i="3"/>
  <c r="D13" i="3" l="1"/>
  <c r="D14" i="3" s="1"/>
  <c r="AE15" i="3" s="1"/>
  <c r="AF33" i="3"/>
  <c r="AF34" i="3" s="1"/>
  <c r="AG3" i="3"/>
  <c r="AG14" i="3" s="1"/>
  <c r="AF21" i="3"/>
  <c r="AF22" i="3" s="1"/>
  <c r="AF27" i="3"/>
  <c r="AF28" i="3" s="1"/>
  <c r="AG27" i="3" l="1"/>
  <c r="AG28" i="3" s="1"/>
  <c r="AG33" i="3"/>
  <c r="AG34" i="3" s="1"/>
  <c r="AG21" i="3"/>
  <c r="AG22" i="3" s="1"/>
  <c r="K15" i="3"/>
  <c r="AB15" i="3"/>
  <c r="R15" i="3"/>
  <c r="AA15" i="3"/>
  <c r="X15" i="3"/>
  <c r="U15" i="3"/>
  <c r="H15" i="3"/>
  <c r="P15" i="3"/>
  <c r="W15" i="3"/>
  <c r="Q15" i="3"/>
  <c r="G15" i="3"/>
  <c r="Z15" i="3"/>
  <c r="E15" i="3"/>
  <c r="V15" i="3"/>
  <c r="D15" i="3"/>
  <c r="T15" i="3"/>
  <c r="F15" i="3"/>
  <c r="AC15" i="3"/>
  <c r="I15" i="3"/>
  <c r="J15" i="3"/>
  <c r="L15" i="3"/>
  <c r="M15" i="3"/>
  <c r="N15" i="3"/>
  <c r="S15" i="3"/>
  <c r="Y15" i="3"/>
  <c r="AD15" i="3"/>
  <c r="O15" i="3"/>
  <c r="AF13" i="3" l="1"/>
  <c r="AF14" i="3" s="1"/>
  <c r="C39" i="3"/>
  <c r="C47" i="3" s="1"/>
  <c r="AF15" i="3" l="1"/>
  <c r="AG15" i="3"/>
  <c r="C57" i="3"/>
  <c r="C56" i="3"/>
  <c r="C55" i="3"/>
</calcChain>
</file>

<file path=xl/sharedStrings.xml><?xml version="1.0" encoding="utf-8"?>
<sst xmlns="http://schemas.openxmlformats.org/spreadsheetml/2006/main" count="141" uniqueCount="38">
  <si>
    <t>WACC</t>
  </si>
  <si>
    <t>Second SoBRA (2018 US $ millions) - Base Fuel</t>
  </si>
  <si>
    <t>Capital RR - Other New Units</t>
  </si>
  <si>
    <t>Capital RR - Solar New Arrays (w/Interconnect)</t>
  </si>
  <si>
    <t>RR of Land for Solar</t>
  </si>
  <si>
    <t>System VOM</t>
  </si>
  <si>
    <t>FOM - Other Future Units</t>
  </si>
  <si>
    <t>FOM - Solar Future Arrays</t>
  </si>
  <si>
    <t>System Fuel</t>
  </si>
  <si>
    <t>System Capacity</t>
  </si>
  <si>
    <t>Total RR</t>
  </si>
  <si>
    <t>NPV</t>
  </si>
  <si>
    <t>CPVRR w/o Emissions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</si>
  <si>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- Base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</si>
  <si>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- Base</t>
    </r>
  </si>
  <si>
    <t>CPVRR (Base) Emissions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</si>
  <si>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- High</t>
    </r>
  </si>
  <si>
    <r>
      <t>CPVRR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- High</t>
    </r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</si>
  <si>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- Low</t>
    </r>
  </si>
  <si>
    <r>
      <t>CPVRR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- Low</t>
    </r>
  </si>
  <si>
    <r>
      <t xml:space="preserve">Delta CPVRR Revenue Requirements - </t>
    </r>
    <r>
      <rPr>
        <b/>
        <sz val="11"/>
        <color theme="1"/>
        <rFont val="Calibri"/>
        <family val="2"/>
        <scheme val="minor"/>
      </rPr>
      <t>Base Fuel Sensitivity</t>
    </r>
    <r>
      <rPr>
        <sz val="11"/>
        <color theme="1"/>
        <rFont val="Calibri"/>
        <family val="2"/>
        <scheme val="minor"/>
      </rPr>
      <t xml:space="preserve">
</t>
    </r>
  </si>
  <si>
    <t>Cost/(Savings)
(2018 US $ millions)</t>
  </si>
  <si>
    <r>
      <t>Sub Total w/o 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or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Cost</t>
    </r>
  </si>
  <si>
    <t>Plus Emissions Costs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</si>
  <si>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Base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</si>
  <si>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High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</si>
  <si>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Low</t>
    </r>
  </si>
  <si>
    <r>
      <t>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- Base</t>
    </r>
  </si>
  <si>
    <r>
      <t>Total w/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(Base) &amp; 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Cost</t>
    </r>
  </si>
  <si>
    <r>
      <t>Total w/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(High) &amp; 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Cost</t>
    </r>
  </si>
  <si>
    <r>
      <t>Total w/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(Low) &amp; 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Cost</t>
    </r>
  </si>
  <si>
    <t>Second SoBRA (2018 US $ millions) - High Fuel</t>
  </si>
  <si>
    <r>
      <t xml:space="preserve">Delta CPVRR Revenue Requirements - </t>
    </r>
    <r>
      <rPr>
        <b/>
        <sz val="11"/>
        <color theme="1"/>
        <rFont val="Calibri"/>
        <family val="2"/>
        <scheme val="minor"/>
      </rPr>
      <t>High Fuel Sensitivity</t>
    </r>
    <r>
      <rPr>
        <sz val="11"/>
        <color theme="1"/>
        <rFont val="Calibri"/>
        <family val="2"/>
        <scheme val="minor"/>
      </rPr>
      <t xml:space="preserve">
</t>
    </r>
  </si>
  <si>
    <r>
      <t>CPVRR w/o 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or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Cost</t>
    </r>
  </si>
  <si>
    <t>Second SoBRA (2018 US $ millions) - Low Fuel</t>
  </si>
  <si>
    <r>
      <t xml:space="preserve">Delta CPVRR Revenue Requirements - </t>
    </r>
    <r>
      <rPr>
        <b/>
        <sz val="11"/>
        <color theme="1"/>
        <rFont val="Calibri"/>
        <family val="2"/>
        <scheme val="minor"/>
      </rPr>
      <t>Low Fuel Sensitivity</t>
    </r>
    <r>
      <rPr>
        <sz val="11"/>
        <color theme="1"/>
        <rFont val="Calibri"/>
        <family val="2"/>
        <scheme val="minor"/>
      </rPr>
      <t xml:space="preserve">
</t>
    </r>
  </si>
  <si>
    <t>Q14.</t>
  </si>
  <si>
    <t>Based on only the 260.3 MW allowed in the Second SoBRA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</si>
</sst>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#,##0.0_);_(\(#,##0.0\);_(&quot;-&quot;_);_(@_)"/>
    <numFmt numFmtId="165" formatCode="_(* #,##0.0_);_(* \(#,##0.0\);_(* &quot;-&quot;??_);_(@_)"/>
    <numFmt numFmtId="166" formatCode="_(* #,##0_);_(* \(#,##0\);_(* &quot;-&quot;??_);_(@_)"/>
    <numFmt numFmtId="167" formatCode="&quot;$&quot;#,##0.0_);\(&quot;$&quot;#,##0.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0" fillId="0" borderId="0" xfId="2" applyNumberFormat="1" applyFont="1"/>
    <xf numFmtId="165" fontId="0" fillId="0" borderId="0" xfId="0" applyNumberFormat="1"/>
    <xf numFmtId="0" fontId="0" fillId="0" borderId="0" xfId="0" applyFont="1"/>
    <xf numFmtId="165" fontId="0" fillId="0" borderId="2" xfId="0" applyNumberFormat="1" applyBorder="1"/>
    <xf numFmtId="0" fontId="1" fillId="0" borderId="0" xfId="3" quotePrefix="1" applyFont="1" applyBorder="1" applyAlignment="1">
      <alignment horizontal="left"/>
    </xf>
    <xf numFmtId="166" fontId="4" fillId="0" borderId="0" xfId="1" applyNumberFormat="1" applyFont="1"/>
    <xf numFmtId="166" fontId="4" fillId="0" borderId="0" xfId="1" applyNumberFormat="1" applyFont="1" applyFill="1" applyBorder="1"/>
    <xf numFmtId="0" fontId="0" fillId="0" borderId="3" xfId="3" quotePrefix="1" applyFont="1" applyBorder="1" applyAlignment="1">
      <alignment horizontal="left" wrapText="1"/>
    </xf>
    <xf numFmtId="0" fontId="0" fillId="0" borderId="3" xfId="3" quotePrefix="1" applyFont="1" applyBorder="1" applyAlignment="1">
      <alignment horizontal="center" wrapText="1"/>
    </xf>
    <xf numFmtId="0" fontId="2" fillId="0" borderId="0" xfId="3" applyFont="1" applyBorder="1"/>
    <xf numFmtId="167" fontId="2" fillId="0" borderId="0" xfId="3" applyNumberFormat="1" applyFont="1" applyFill="1" applyBorder="1" applyAlignment="1">
      <alignment horizontal="center"/>
    </xf>
    <xf numFmtId="37" fontId="0" fillId="0" borderId="1" xfId="3" applyNumberFormat="1" applyFont="1" applyBorder="1"/>
    <xf numFmtId="167" fontId="2" fillId="0" borderId="1" xfId="3" applyNumberFormat="1" applyFont="1" applyFill="1" applyBorder="1" applyAlignment="1">
      <alignment horizontal="center"/>
    </xf>
    <xf numFmtId="0" fontId="2" fillId="0" borderId="0" xfId="3" quotePrefix="1" applyFont="1" applyBorder="1" applyAlignment="1">
      <alignment horizontal="left"/>
    </xf>
    <xf numFmtId="164" fontId="2" fillId="0" borderId="0" xfId="3" applyNumberFormat="1" applyFont="1" applyFill="1" applyBorder="1" applyAlignment="1">
      <alignment horizontal="center"/>
    </xf>
    <xf numFmtId="0" fontId="0" fillId="0" borderId="0" xfId="3" quotePrefix="1" applyFont="1" applyBorder="1" applyAlignment="1">
      <alignment horizontal="left"/>
    </xf>
    <xf numFmtId="0" fontId="0" fillId="0" borderId="0" xfId="3" applyFont="1" applyBorder="1"/>
    <xf numFmtId="0" fontId="0" fillId="0" borderId="3" xfId="3" applyFont="1" applyBorder="1"/>
    <xf numFmtId="167" fontId="2" fillId="0" borderId="3" xfId="3" applyNumberFormat="1" applyFont="1" applyFill="1" applyBorder="1" applyAlignment="1">
      <alignment horizontal="center"/>
    </xf>
    <xf numFmtId="167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4" xfId="3" xr:uid="{D0E32AE2-8AFA-40D2-A204-76F9E7DA8D9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Special%20Projects/2017/17061%20-%20Strategy%20Refresh/1-2-18%20Tax%20Reform/RR/RR_17061_Reference_145MW%20of%20Solar_7-6-17(4C)_Fuel_TaxReform_V17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ssumptions"/>
      <sheetName val="Summary"/>
      <sheetName val="Coal Adder Adjustment"/>
      <sheetName val="RM Input"/>
      <sheetName val="RR Input"/>
      <sheetName val="System Data"/>
      <sheetName val="Tables"/>
      <sheetName val="Exp Plan"/>
      <sheetName val="RecCapNewUnits"/>
      <sheetName val="FCR_15"/>
      <sheetName val="FCR_20"/>
      <sheetName val="VOC Calc"/>
      <sheetName val="Extractor"/>
      <sheetName val="Cost V17.1"/>
      <sheetName val="Quantity V17.1"/>
      <sheetName val="Calcs"/>
      <sheetName val="RR"/>
      <sheetName val="LCOE"/>
      <sheetName val="CO2"/>
      <sheetName val="Other Emissions"/>
      <sheetName val="PPA"/>
      <sheetName val="Sch 7"/>
      <sheetName val="2018 GFI Load"/>
      <sheetName val="High Level Chart"/>
    </sheetNames>
    <sheetDataSet>
      <sheetData sheetId="0"/>
      <sheetData sheetId="1"/>
      <sheetData sheetId="2"/>
      <sheetData sheetId="3"/>
      <sheetData sheetId="4">
        <row r="47">
          <cell r="A47">
            <v>2018</v>
          </cell>
          <cell r="B47">
            <v>9</v>
          </cell>
          <cell r="E47" t="str">
            <v>Balm Solar</v>
          </cell>
        </row>
        <row r="48">
          <cell r="E48" t="str">
            <v>Payne Creek Solar</v>
          </cell>
        </row>
      </sheetData>
      <sheetData sheetId="5">
        <row r="5">
          <cell r="C5">
            <v>0.10249999999999999</v>
          </cell>
          <cell r="D5">
            <v>0.54</v>
          </cell>
        </row>
        <row r="6">
          <cell r="D6">
            <v>0</v>
          </cell>
        </row>
        <row r="7">
          <cell r="C7">
            <v>4.4999999999999998E-2</v>
          </cell>
          <cell r="D7">
            <v>0.46</v>
          </cell>
        </row>
        <row r="10">
          <cell r="C10">
            <v>2017</v>
          </cell>
        </row>
        <row r="11">
          <cell r="C11">
            <v>0.25344999999999995</v>
          </cell>
        </row>
        <row r="12">
          <cell r="C12">
            <v>1.21E-2</v>
          </cell>
        </row>
        <row r="14">
          <cell r="C14">
            <v>2.3E-2</v>
          </cell>
        </row>
        <row r="15">
          <cell r="C15">
            <v>2.3E-2</v>
          </cell>
        </row>
        <row r="41">
          <cell r="C41">
            <v>74.408425659964436</v>
          </cell>
        </row>
        <row r="56">
          <cell r="C56">
            <v>520.85897961975104</v>
          </cell>
        </row>
        <row r="57">
          <cell r="C57">
            <v>0</v>
          </cell>
        </row>
        <row r="58">
          <cell r="C58">
            <v>30</v>
          </cell>
        </row>
        <row r="59">
          <cell r="C59">
            <v>5</v>
          </cell>
        </row>
        <row r="91">
          <cell r="C91">
            <v>91370.314006398985</v>
          </cell>
        </row>
      </sheetData>
      <sheetData sheetId="6"/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D216">
            <v>1</v>
          </cell>
          <cell r="E216">
            <v>0.33329999999999999</v>
          </cell>
          <cell r="F216">
            <v>0.2</v>
          </cell>
          <cell r="G216">
            <v>0.1</v>
          </cell>
          <cell r="H216">
            <v>0.05</v>
          </cell>
          <cell r="I216">
            <v>3.7499999999999999E-2</v>
          </cell>
        </row>
        <row r="217">
          <cell r="D217">
            <v>2</v>
          </cell>
          <cell r="E217">
            <v>0.44450000000000001</v>
          </cell>
          <cell r="F217">
            <v>0.32</v>
          </cell>
          <cell r="G217">
            <v>0.18</v>
          </cell>
          <cell r="H217">
            <v>9.5000000000000001E-2</v>
          </cell>
          <cell r="I217">
            <v>7.2190000000000004E-2</v>
          </cell>
        </row>
        <row r="218">
          <cell r="D218">
            <v>3</v>
          </cell>
          <cell r="E218">
            <v>0.14810000000000001</v>
          </cell>
          <cell r="F218">
            <v>0.192</v>
          </cell>
          <cell r="G218">
            <v>0.14399999999999999</v>
          </cell>
          <cell r="H218">
            <v>8.5500000000000007E-2</v>
          </cell>
          <cell r="I218">
            <v>6.6769999999999996E-2</v>
          </cell>
        </row>
        <row r="219">
          <cell r="D219">
            <v>4</v>
          </cell>
          <cell r="E219">
            <v>7.4099999999999999E-2</v>
          </cell>
          <cell r="F219">
            <v>0.1152</v>
          </cell>
          <cell r="G219">
            <v>0.1152</v>
          </cell>
          <cell r="H219">
            <v>7.6999999999999999E-2</v>
          </cell>
          <cell r="I219">
            <v>6.1769999999999999E-2</v>
          </cell>
        </row>
        <row r="220">
          <cell r="D220">
            <v>5</v>
          </cell>
          <cell r="E220">
            <v>0</v>
          </cell>
          <cell r="F220">
            <v>0.1152</v>
          </cell>
          <cell r="G220">
            <v>9.2200000000000004E-2</v>
          </cell>
          <cell r="H220">
            <v>6.93E-2</v>
          </cell>
          <cell r="I220">
            <v>5.713E-2</v>
          </cell>
        </row>
        <row r="221">
          <cell r="D221">
            <v>6</v>
          </cell>
          <cell r="E221">
            <v>0</v>
          </cell>
          <cell r="F221">
            <v>5.7599999999999998E-2</v>
          </cell>
          <cell r="G221">
            <v>7.3700000000000002E-2</v>
          </cell>
          <cell r="H221">
            <v>6.2300000000000001E-2</v>
          </cell>
          <cell r="I221">
            <v>5.2850000000000001E-2</v>
          </cell>
        </row>
        <row r="222">
          <cell r="D222">
            <v>7</v>
          </cell>
          <cell r="E222">
            <v>0</v>
          </cell>
          <cell r="F222">
            <v>0</v>
          </cell>
          <cell r="G222">
            <v>6.5500000000000003E-2</v>
          </cell>
          <cell r="H222">
            <v>5.8999999999999997E-2</v>
          </cell>
          <cell r="I222">
            <v>4.888E-2</v>
          </cell>
        </row>
        <row r="223">
          <cell r="D223">
            <v>8</v>
          </cell>
          <cell r="E223">
            <v>0</v>
          </cell>
          <cell r="F223">
            <v>0</v>
          </cell>
          <cell r="G223">
            <v>6.5500000000000003E-2</v>
          </cell>
          <cell r="H223">
            <v>5.8999999999999997E-2</v>
          </cell>
          <cell r="I223">
            <v>4.5220000000000003E-2</v>
          </cell>
        </row>
        <row r="224">
          <cell r="D224">
            <v>9</v>
          </cell>
          <cell r="E224">
            <v>0</v>
          </cell>
          <cell r="F224">
            <v>0</v>
          </cell>
          <cell r="G224">
            <v>6.5600000000000006E-2</v>
          </cell>
          <cell r="H224">
            <v>5.91E-2</v>
          </cell>
          <cell r="I224">
            <v>4.462E-2</v>
          </cell>
        </row>
        <row r="225">
          <cell r="D225">
            <v>10</v>
          </cell>
          <cell r="E225">
            <v>0</v>
          </cell>
          <cell r="F225">
            <v>0</v>
          </cell>
          <cell r="G225">
            <v>6.5500000000000003E-2</v>
          </cell>
          <cell r="H225">
            <v>5.8999999999999997E-2</v>
          </cell>
          <cell r="I225">
            <v>4.4609999999999997E-2</v>
          </cell>
        </row>
        <row r="226">
          <cell r="D226">
            <v>11</v>
          </cell>
          <cell r="E226">
            <v>0</v>
          </cell>
          <cell r="F226">
            <v>0</v>
          </cell>
          <cell r="G226">
            <v>3.2800000000000003E-2</v>
          </cell>
          <cell r="H226">
            <v>5.91E-2</v>
          </cell>
          <cell r="I226">
            <v>4.462E-2</v>
          </cell>
        </row>
        <row r="227"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5.8999999999999997E-2</v>
          </cell>
          <cell r="I227">
            <v>4.4609999999999997E-2</v>
          </cell>
        </row>
        <row r="228">
          <cell r="D228">
            <v>13</v>
          </cell>
          <cell r="E228">
            <v>0</v>
          </cell>
          <cell r="F228">
            <v>0</v>
          </cell>
          <cell r="G228">
            <v>0</v>
          </cell>
          <cell r="H228">
            <v>5.91E-2</v>
          </cell>
          <cell r="I228">
            <v>4.462E-2</v>
          </cell>
        </row>
        <row r="229">
          <cell r="D229">
            <v>14</v>
          </cell>
          <cell r="E229">
            <v>0</v>
          </cell>
          <cell r="F229">
            <v>0</v>
          </cell>
          <cell r="G229">
            <v>0</v>
          </cell>
          <cell r="H229">
            <v>5.8999999999999997E-2</v>
          </cell>
          <cell r="I229">
            <v>4.4609999999999997E-2</v>
          </cell>
        </row>
        <row r="230">
          <cell r="D230">
            <v>15</v>
          </cell>
          <cell r="E230">
            <v>0</v>
          </cell>
          <cell r="F230">
            <v>0</v>
          </cell>
          <cell r="G230">
            <v>0</v>
          </cell>
          <cell r="H230">
            <v>5.91E-2</v>
          </cell>
          <cell r="I230">
            <v>4.462E-2</v>
          </cell>
        </row>
        <row r="231">
          <cell r="D231">
            <v>16</v>
          </cell>
          <cell r="E231">
            <v>0</v>
          </cell>
          <cell r="F231">
            <v>0</v>
          </cell>
          <cell r="G231">
            <v>0</v>
          </cell>
          <cell r="H231">
            <v>2.9499999999999998E-2</v>
          </cell>
          <cell r="I231">
            <v>4.4609999999999997E-2</v>
          </cell>
        </row>
        <row r="232">
          <cell r="D232">
            <v>17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4.462E-2</v>
          </cell>
        </row>
        <row r="233">
          <cell r="D233">
            <v>18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4.4609999999999997E-2</v>
          </cell>
        </row>
        <row r="234">
          <cell r="D234">
            <v>19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4.462E-2</v>
          </cell>
        </row>
        <row r="235">
          <cell r="D235">
            <v>20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4.4609999999999997E-2</v>
          </cell>
        </row>
        <row r="236">
          <cell r="D236">
            <v>21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2.231E-2</v>
          </cell>
        </row>
        <row r="237">
          <cell r="D237">
            <v>22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D238">
            <v>23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47">
          <cell r="D247">
            <v>3</v>
          </cell>
          <cell r="E247">
            <v>2</v>
          </cell>
        </row>
        <row r="248">
          <cell r="D248">
            <v>5</v>
          </cell>
          <cell r="E248">
            <v>3</v>
          </cell>
        </row>
        <row r="249">
          <cell r="D249">
            <v>10</v>
          </cell>
          <cell r="E249">
            <v>4</v>
          </cell>
        </row>
        <row r="250">
          <cell r="D250">
            <v>15</v>
          </cell>
          <cell r="E250">
            <v>5</v>
          </cell>
        </row>
        <row r="251">
          <cell r="D251">
            <v>20</v>
          </cell>
          <cell r="E251">
            <v>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5E15-C1D5-4E0D-BEA0-ACF607766955}">
  <sheetPr>
    <pageSetUpPr fitToPage="1"/>
  </sheetPr>
  <dimension ref="A1:AG57"/>
  <sheetViews>
    <sheetView showGridLines="0" zoomScale="80" zoomScaleNormal="80" workbookViewId="0">
      <selection activeCell="E39" sqref="E39:F59"/>
    </sheetView>
  </sheetViews>
  <sheetFormatPr defaultRowHeight="14.4" x14ac:dyDescent="0.3"/>
  <cols>
    <col min="1" max="1" width="7.6640625" customWidth="1"/>
    <col min="2" max="2" width="42.88671875" customWidth="1"/>
    <col min="3" max="3" width="14.6640625" customWidth="1"/>
    <col min="4" max="33" width="8" customWidth="1"/>
  </cols>
  <sheetData>
    <row r="1" spans="1:33" x14ac:dyDescent="0.3">
      <c r="B1" s="1" t="s">
        <v>0</v>
      </c>
      <c r="C1" s="3">
        <v>7.0116759000000001E-2</v>
      </c>
      <c r="F1" s="24" t="s">
        <v>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33" x14ac:dyDescent="0.3">
      <c r="A2" s="23" t="s">
        <v>1</v>
      </c>
    </row>
    <row r="3" spans="1:33" x14ac:dyDescent="0.3">
      <c r="A3" s="1" t="s">
        <v>36</v>
      </c>
      <c r="C3" s="2">
        <v>2018</v>
      </c>
      <c r="D3" s="2">
        <f t="shared" ref="D3:AG3" si="0">C3+1</f>
        <v>2019</v>
      </c>
      <c r="E3" s="2">
        <f t="shared" si="0"/>
        <v>2020</v>
      </c>
      <c r="F3" s="2">
        <f t="shared" si="0"/>
        <v>2021</v>
      </c>
      <c r="G3" s="2">
        <f t="shared" si="0"/>
        <v>2022</v>
      </c>
      <c r="H3" s="2">
        <f t="shared" si="0"/>
        <v>2023</v>
      </c>
      <c r="I3" s="2">
        <f t="shared" si="0"/>
        <v>2024</v>
      </c>
      <c r="J3" s="2">
        <f t="shared" si="0"/>
        <v>2025</v>
      </c>
      <c r="K3" s="2">
        <f t="shared" si="0"/>
        <v>2026</v>
      </c>
      <c r="L3" s="2">
        <f t="shared" si="0"/>
        <v>2027</v>
      </c>
      <c r="M3" s="2">
        <f t="shared" si="0"/>
        <v>2028</v>
      </c>
      <c r="N3" s="2">
        <f t="shared" si="0"/>
        <v>2029</v>
      </c>
      <c r="O3" s="2">
        <f t="shared" si="0"/>
        <v>2030</v>
      </c>
      <c r="P3" s="2">
        <f t="shared" si="0"/>
        <v>2031</v>
      </c>
      <c r="Q3" s="2">
        <f t="shared" si="0"/>
        <v>2032</v>
      </c>
      <c r="R3" s="2">
        <f t="shared" si="0"/>
        <v>2033</v>
      </c>
      <c r="S3" s="2">
        <f t="shared" si="0"/>
        <v>2034</v>
      </c>
      <c r="T3" s="2">
        <f t="shared" si="0"/>
        <v>2035</v>
      </c>
      <c r="U3" s="2">
        <f t="shared" si="0"/>
        <v>2036</v>
      </c>
      <c r="V3" s="2">
        <f t="shared" si="0"/>
        <v>2037</v>
      </c>
      <c r="W3" s="2">
        <f t="shared" si="0"/>
        <v>2038</v>
      </c>
      <c r="X3" s="2">
        <f t="shared" si="0"/>
        <v>2039</v>
      </c>
      <c r="Y3" s="2">
        <f t="shared" si="0"/>
        <v>2040</v>
      </c>
      <c r="Z3" s="2">
        <f t="shared" si="0"/>
        <v>2041</v>
      </c>
      <c r="AA3" s="2">
        <f t="shared" si="0"/>
        <v>2042</v>
      </c>
      <c r="AB3" s="2">
        <f t="shared" si="0"/>
        <v>2043</v>
      </c>
      <c r="AC3" s="2">
        <f t="shared" si="0"/>
        <v>2044</v>
      </c>
      <c r="AD3" s="2">
        <f t="shared" si="0"/>
        <v>2045</v>
      </c>
      <c r="AE3" s="2">
        <f t="shared" si="0"/>
        <v>2046</v>
      </c>
      <c r="AF3" s="2">
        <f t="shared" si="0"/>
        <v>2047</v>
      </c>
      <c r="AG3" s="2">
        <f t="shared" si="0"/>
        <v>2048</v>
      </c>
    </row>
    <row r="4" spans="1:33" x14ac:dyDescent="0.3">
      <c r="A4" s="1"/>
      <c r="B4" s="1" t="s">
        <v>2</v>
      </c>
      <c r="C4" s="4">
        <v>0</v>
      </c>
      <c r="D4" s="4">
        <v>-5.1795250778217365</v>
      </c>
      <c r="E4" s="4">
        <v>-5.2826183449706967</v>
      </c>
      <c r="F4" s="4">
        <v>-5.3877635805089987</v>
      </c>
      <c r="G4" s="4">
        <v>-5.4950016268154513</v>
      </c>
      <c r="H4" s="4">
        <v>-5.6043741391955955</v>
      </c>
      <c r="I4" s="4">
        <v>-5.7159236020621442</v>
      </c>
      <c r="J4" s="4">
        <v>-5.8296933454375655</v>
      </c>
      <c r="K4" s="4">
        <v>-5.9457275617851764</v>
      </c>
      <c r="L4" s="4">
        <v>-6.0640713231749821</v>
      </c>
      <c r="M4" s="4">
        <v>-6.1847705987913919</v>
      </c>
      <c r="N4" s="4">
        <v>-6.3078722727897727</v>
      </c>
      <c r="O4" s="4">
        <v>-6.4334241625073787</v>
      </c>
      <c r="P4" s="4">
        <v>-6.5614750370379156</v>
      </c>
      <c r="Q4" s="4">
        <v>-6.6920746361751142</v>
      </c>
      <c r="R4" s="4">
        <v>-6.8252736897335478</v>
      </c>
      <c r="S4" s="4">
        <v>-6.9611239372540048</v>
      </c>
      <c r="T4" s="4">
        <v>-7.0996781481011304</v>
      </c>
      <c r="U4" s="4">
        <v>-7.2409901419609231</v>
      </c>
      <c r="V4" s="4">
        <v>-7.3851148097464883</v>
      </c>
      <c r="W4" s="4">
        <v>-7.5321081349197065</v>
      </c>
      <c r="X4" s="4">
        <v>-7.6820272152371629</v>
      </c>
      <c r="Y4" s="4">
        <v>-7.834930284929241</v>
      </c>
      <c r="Z4" s="4">
        <v>-7.9908767373204608</v>
      </c>
      <c r="AA4" s="4">
        <v>-8.1499271479000868</v>
      </c>
      <c r="AB4" s="4">
        <v>-8.3121432978519092</v>
      </c>
      <c r="AC4" s="4">
        <v>-8.4775881980523202</v>
      </c>
      <c r="AD4" s="4">
        <v>-8.6463261135463831</v>
      </c>
      <c r="AE4" s="4">
        <v>-8.8184225885104404</v>
      </c>
      <c r="AF4" s="4">
        <v>-6.4479744751674533</v>
      </c>
      <c r="AG4" s="4">
        <f>-AG5</f>
        <v>-11.897445103690778</v>
      </c>
    </row>
    <row r="5" spans="1:33" x14ac:dyDescent="0.3">
      <c r="B5" s="1" t="s">
        <v>3</v>
      </c>
      <c r="C5" s="4">
        <v>0</v>
      </c>
      <c r="D5" s="4">
        <v>39.038442163899091</v>
      </c>
      <c r="E5" s="4">
        <v>36.412524929813138</v>
      </c>
      <c r="F5" s="4">
        <v>33.814147888268884</v>
      </c>
      <c r="G5" s="4">
        <v>31.92079977579148</v>
      </c>
      <c r="H5" s="4">
        <v>30.291837511714135</v>
      </c>
      <c r="I5" s="4">
        <v>28.861164633936841</v>
      </c>
      <c r="J5" s="4">
        <v>27.827070528759663</v>
      </c>
      <c r="K5" s="4">
        <v>26.991265809882528</v>
      </c>
      <c r="L5" s="4">
        <v>26.155461091005389</v>
      </c>
      <c r="M5" s="4">
        <v>25.319656372128257</v>
      </c>
      <c r="N5" s="4">
        <v>24.483851653251129</v>
      </c>
      <c r="O5" s="4">
        <v>23.648046934373998</v>
      </c>
      <c r="P5" s="4">
        <v>22.812242215496862</v>
      </c>
      <c r="Q5" s="4">
        <v>21.976437496619727</v>
      </c>
      <c r="R5" s="4">
        <v>21.140632777742596</v>
      </c>
      <c r="S5" s="4">
        <v>20.304828058865464</v>
      </c>
      <c r="T5" s="4">
        <v>19.469023339988333</v>
      </c>
      <c r="U5" s="4">
        <v>18.633218621111197</v>
      </c>
      <c r="V5" s="4">
        <v>17.797413902234066</v>
      </c>
      <c r="W5" s="4">
        <v>20.255492292462108</v>
      </c>
      <c r="X5" s="4">
        <v>19.419687573584977</v>
      </c>
      <c r="Y5" s="4">
        <v>18.583882854707841</v>
      </c>
      <c r="Z5" s="4">
        <v>17.748078135830713</v>
      </c>
      <c r="AA5" s="4">
        <v>16.912273416953582</v>
      </c>
      <c r="AB5" s="4">
        <v>16.076468698076447</v>
      </c>
      <c r="AC5" s="4">
        <v>15.240663979199315</v>
      </c>
      <c r="AD5" s="4">
        <v>14.404859260322176</v>
      </c>
      <c r="AE5" s="4">
        <v>13.569054541445047</v>
      </c>
      <c r="AF5" s="4">
        <v>12.73324982256791</v>
      </c>
      <c r="AG5" s="4">
        <v>11.897445103690778</v>
      </c>
    </row>
    <row r="6" spans="1:33" x14ac:dyDescent="0.3">
      <c r="B6" s="1" t="s">
        <v>4</v>
      </c>
      <c r="C6" s="4">
        <v>0</v>
      </c>
      <c r="D6" s="4">
        <v>4.9165713941271756</v>
      </c>
      <c r="E6" s="4">
        <v>4.9165713941271756</v>
      </c>
      <c r="F6" s="4">
        <v>4.9165713941271756</v>
      </c>
      <c r="G6" s="4">
        <v>4.9165713941271756</v>
      </c>
      <c r="H6" s="4">
        <v>4.9165713941271756</v>
      </c>
      <c r="I6" s="4">
        <v>4.9165713941271756</v>
      </c>
      <c r="J6" s="4">
        <v>4.9165713941271756</v>
      </c>
      <c r="K6" s="4">
        <v>4.9165713941271756</v>
      </c>
      <c r="L6" s="4">
        <v>4.9165713941271756</v>
      </c>
      <c r="M6" s="4">
        <v>4.9165713941271756</v>
      </c>
      <c r="N6" s="4">
        <v>4.9165713941271756</v>
      </c>
      <c r="O6" s="4">
        <v>4.9165713941271756</v>
      </c>
      <c r="P6" s="4">
        <v>4.9165713941271756</v>
      </c>
      <c r="Q6" s="4">
        <v>4.9165713941271756</v>
      </c>
      <c r="R6" s="4">
        <v>4.9165713941271756</v>
      </c>
      <c r="S6" s="4">
        <v>4.9165713941271756</v>
      </c>
      <c r="T6" s="4">
        <v>4.9165713941271756</v>
      </c>
      <c r="U6" s="4">
        <v>4.9165713941271756</v>
      </c>
      <c r="V6" s="4">
        <v>4.9165713941271756</v>
      </c>
      <c r="W6" s="4">
        <v>4.9165713941271756</v>
      </c>
      <c r="X6" s="4">
        <v>4.9165713941271756</v>
      </c>
      <c r="Y6" s="4">
        <v>4.9165713941271756</v>
      </c>
      <c r="Z6" s="4">
        <v>4.9165713941271756</v>
      </c>
      <c r="AA6" s="4">
        <v>4.9165713941271756</v>
      </c>
      <c r="AB6" s="4">
        <v>4.9165713941271756</v>
      </c>
      <c r="AC6" s="4">
        <v>4.9165713941271756</v>
      </c>
      <c r="AD6" s="4">
        <v>4.9165713941271756</v>
      </c>
      <c r="AE6" s="4">
        <v>4.9165713941271756</v>
      </c>
      <c r="AF6" s="4">
        <f>AE6</f>
        <v>4.9165713941271756</v>
      </c>
      <c r="AG6" s="4">
        <v>7.0079290324545429</v>
      </c>
    </row>
    <row r="7" spans="1:33" x14ac:dyDescent="0.3">
      <c r="B7" s="1" t="s">
        <v>5</v>
      </c>
      <c r="C7" s="4">
        <v>0</v>
      </c>
      <c r="D7" s="4">
        <v>-0.61138082559999751</v>
      </c>
      <c r="E7" s="4">
        <v>-0.72844802899520078</v>
      </c>
      <c r="F7" s="4">
        <v>-1.2138012953977122</v>
      </c>
      <c r="G7" s="4">
        <v>-1.1222298087411509</v>
      </c>
      <c r="H7" s="4">
        <v>-1.2083701349786207</v>
      </c>
      <c r="I7" s="4">
        <v>-1.4260067120031381</v>
      </c>
      <c r="J7" s="4">
        <v>-1.3295064337783551</v>
      </c>
      <c r="K7" s="4">
        <v>-3.330687663024575</v>
      </c>
      <c r="L7" s="4">
        <v>-3.516748180076116</v>
      </c>
      <c r="M7" s="4">
        <v>-1.7720103234291529</v>
      </c>
      <c r="N7" s="4">
        <v>-1.4222300900709814</v>
      </c>
      <c r="O7" s="4">
        <v>-3.2116699883868423</v>
      </c>
      <c r="P7" s="4">
        <v>-1.4150916032171372</v>
      </c>
      <c r="Q7" s="4">
        <v>-1.0550300882937809</v>
      </c>
      <c r="R7" s="4">
        <v>-1.1506509914853087</v>
      </c>
      <c r="S7" s="4">
        <v>-1.6501289148899596</v>
      </c>
      <c r="T7" s="4">
        <v>-1.2572328762077085</v>
      </c>
      <c r="U7" s="4">
        <v>-1.5786995549280545</v>
      </c>
      <c r="V7" s="4">
        <v>-1.4795755277520948</v>
      </c>
      <c r="W7" s="4">
        <v>-1.4413177154507866</v>
      </c>
      <c r="X7" s="4">
        <v>-1.2620956572217401</v>
      </c>
      <c r="Y7" s="4">
        <v>-1.5952210262546431</v>
      </c>
      <c r="Z7" s="4">
        <v>-1.2517085083933053</v>
      </c>
      <c r="AA7" s="4">
        <v>-1.5872732180474849</v>
      </c>
      <c r="AB7" s="4">
        <v>-1.706551903365791</v>
      </c>
      <c r="AC7" s="4">
        <v>-2.3218550036801027</v>
      </c>
      <c r="AD7" s="4">
        <v>-2.4556698346498886</v>
      </c>
      <c r="AE7" s="4">
        <v>-2.4724083627161018</v>
      </c>
      <c r="AF7" s="4">
        <v>-2.5028575857001125</v>
      </c>
      <c r="AG7" s="4">
        <v>0</v>
      </c>
    </row>
    <row r="8" spans="1:33" x14ac:dyDescent="0.3">
      <c r="B8" s="1" t="s">
        <v>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4.4408920985006262E-15</v>
      </c>
      <c r="V8" s="4">
        <v>0</v>
      </c>
      <c r="W8" s="4">
        <v>0</v>
      </c>
      <c r="X8" s="4">
        <v>0</v>
      </c>
      <c r="Y8" s="4">
        <v>-3.5527136788005009E-15</v>
      </c>
      <c r="Z8" s="4">
        <v>0</v>
      </c>
      <c r="AA8" s="4">
        <v>0</v>
      </c>
      <c r="AB8" s="4">
        <v>0</v>
      </c>
      <c r="AC8" s="4">
        <v>-3.9968028886505635E-15</v>
      </c>
      <c r="AD8" s="4">
        <v>0</v>
      </c>
      <c r="AE8" s="4">
        <v>0</v>
      </c>
      <c r="AF8" s="4">
        <v>0</v>
      </c>
      <c r="AG8" s="4">
        <v>0</v>
      </c>
    </row>
    <row r="9" spans="1:33" x14ac:dyDescent="0.3">
      <c r="B9" s="1" t="s">
        <v>7</v>
      </c>
      <c r="C9" s="4">
        <v>0</v>
      </c>
      <c r="D9" s="4">
        <v>1.9106103296000003</v>
      </c>
      <c r="E9" s="4">
        <v>1.9564649775103999</v>
      </c>
      <c r="F9" s="4">
        <v>2.0034201369706492</v>
      </c>
      <c r="G9" s="4">
        <v>2.0515022202579454</v>
      </c>
      <c r="H9" s="4">
        <v>2.100738273544136</v>
      </c>
      <c r="I9" s="4">
        <v>2.1511559921091949</v>
      </c>
      <c r="J9" s="4">
        <v>2.2027837359198159</v>
      </c>
      <c r="K9" s="4">
        <v>2.2556505455818914</v>
      </c>
      <c r="L9" s="4">
        <v>2.3097861586758568</v>
      </c>
      <c r="M9" s="4">
        <v>2.3652210264840772</v>
      </c>
      <c r="N9" s="4">
        <v>2.4219863311196956</v>
      </c>
      <c r="O9" s="4">
        <v>2.4801140030665678</v>
      </c>
      <c r="P9" s="4">
        <v>2.5396367391401653</v>
      </c>
      <c r="Q9" s="4">
        <v>2.6005880208795289</v>
      </c>
      <c r="R9" s="4">
        <v>2.6630021333806382</v>
      </c>
      <c r="S9" s="4">
        <v>2.7269141845817724</v>
      </c>
      <c r="T9" s="4">
        <v>2.792360125011736</v>
      </c>
      <c r="U9" s="4">
        <v>2.8593767680120172</v>
      </c>
      <c r="V9" s="4">
        <v>2.9280018104443051</v>
      </c>
      <c r="W9" s="4">
        <v>2.9982738538949691</v>
      </c>
      <c r="X9" s="4">
        <v>3.0702324263884475</v>
      </c>
      <c r="Y9" s="4">
        <v>3.1439180046217698</v>
      </c>
      <c r="Z9" s="4">
        <v>3.2193720367326941</v>
      </c>
      <c r="AA9" s="4">
        <v>3.2966369656142778</v>
      </c>
      <c r="AB9" s="4">
        <v>3.375756252789019</v>
      </c>
      <c r="AC9" s="4">
        <v>3.4567744028559577</v>
      </c>
      <c r="AD9" s="4">
        <v>3.5397369885245</v>
      </c>
      <c r="AE9" s="4">
        <v>3.6246906762490885</v>
      </c>
      <c r="AF9" s="4">
        <v>3.7116832524790651</v>
      </c>
      <c r="AG9" s="4">
        <v>0</v>
      </c>
    </row>
    <row r="10" spans="1:33" x14ac:dyDescent="0.3">
      <c r="B10" s="1" t="s">
        <v>8</v>
      </c>
      <c r="C10" s="4">
        <v>0</v>
      </c>
      <c r="D10" s="4">
        <v>-15.679909999999916</v>
      </c>
      <c r="E10" s="4">
        <v>-18.158619999999996</v>
      </c>
      <c r="F10" s="4">
        <v>-18.146150000000024</v>
      </c>
      <c r="G10" s="4">
        <v>-18.352920000000044</v>
      </c>
      <c r="H10" s="4">
        <v>-15.671430000000051</v>
      </c>
      <c r="I10" s="4">
        <v>-18.634899999999906</v>
      </c>
      <c r="J10" s="4">
        <v>-17.506550000000047</v>
      </c>
      <c r="K10" s="4">
        <v>-19.786759999999894</v>
      </c>
      <c r="L10" s="4">
        <v>-21.121859999999987</v>
      </c>
      <c r="M10" s="4">
        <v>-25.75975</v>
      </c>
      <c r="N10" s="4">
        <v>-21.662910000000032</v>
      </c>
      <c r="O10" s="4">
        <v>-26.672249999999998</v>
      </c>
      <c r="P10" s="4">
        <v>-26.677190000000177</v>
      </c>
      <c r="Q10" s="4">
        <v>-30.278500000000001</v>
      </c>
      <c r="R10" s="4">
        <v>-31.131769999999786</v>
      </c>
      <c r="S10" s="4">
        <v>-31.899820000000066</v>
      </c>
      <c r="T10" s="4">
        <v>-34.383280000000028</v>
      </c>
      <c r="U10" s="4">
        <v>-36.189080000000075</v>
      </c>
      <c r="V10" s="4">
        <v>-38.602189999999943</v>
      </c>
      <c r="W10" s="4">
        <v>-39.174970000000208</v>
      </c>
      <c r="X10" s="4">
        <v>-39.718120000000113</v>
      </c>
      <c r="Y10" s="4">
        <v>-49.989309999999826</v>
      </c>
      <c r="Z10" s="4">
        <v>-44.365290000000272</v>
      </c>
      <c r="AA10" s="4">
        <v>-50.212150000000136</v>
      </c>
      <c r="AB10" s="4">
        <v>-46.900500000000235</v>
      </c>
      <c r="AC10" s="4">
        <v>-48.471070000000068</v>
      </c>
      <c r="AD10" s="4">
        <v>-49.158030000000025</v>
      </c>
      <c r="AE10" s="4">
        <v>-49.262860000000103</v>
      </c>
      <c r="AF10" s="4">
        <v>-49.826600000000091</v>
      </c>
      <c r="AG10" s="4">
        <v>-50.084399999991057</v>
      </c>
    </row>
    <row r="11" spans="1:33" x14ac:dyDescent="0.3">
      <c r="B11" s="1" t="s">
        <v>9</v>
      </c>
      <c r="C11" s="4">
        <v>0</v>
      </c>
      <c r="D11" s="4">
        <v>0</v>
      </c>
      <c r="E11" s="4">
        <v>-1.97794</v>
      </c>
      <c r="F11" s="4">
        <v>-3.8220500000000004</v>
      </c>
      <c r="G11" s="4">
        <v>-5.5199199999999999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</row>
    <row r="12" spans="1:33" x14ac:dyDescent="0.3"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x14ac:dyDescent="0.3">
      <c r="B13" s="1" t="s">
        <v>10</v>
      </c>
      <c r="C13" s="4">
        <f>SUM(C4:C11)</f>
        <v>0</v>
      </c>
      <c r="D13" s="4">
        <f t="shared" ref="D13:AF13" si="1">SUM(D4:D11)</f>
        <v>24.394807984204618</v>
      </c>
      <c r="E13" s="4">
        <f t="shared" si="1"/>
        <v>17.137934927484821</v>
      </c>
      <c r="F13" s="4">
        <f t="shared" si="1"/>
        <v>12.164374543459971</v>
      </c>
      <c r="G13" s="4">
        <f t="shared" si="1"/>
        <v>8.3988019546199588</v>
      </c>
      <c r="H13" s="4">
        <f t="shared" si="1"/>
        <v>14.82497290521118</v>
      </c>
      <c r="I13" s="4">
        <f t="shared" si="1"/>
        <v>10.152061706108025</v>
      </c>
      <c r="J13" s="4">
        <f t="shared" si="1"/>
        <v>10.280675879590685</v>
      </c>
      <c r="K13" s="4">
        <f t="shared" si="1"/>
        <v>5.1003125247819447</v>
      </c>
      <c r="L13" s="4">
        <f t="shared" si="1"/>
        <v>2.6791391405573322</v>
      </c>
      <c r="M13" s="4">
        <f t="shared" si="1"/>
        <v>-1.1150821294810349</v>
      </c>
      <c r="N13" s="4">
        <f t="shared" si="1"/>
        <v>2.429397015637214</v>
      </c>
      <c r="O13" s="4">
        <f t="shared" si="1"/>
        <v>-5.2726118193264782</v>
      </c>
      <c r="P13" s="4">
        <f t="shared" si="1"/>
        <v>-4.3853062914910304</v>
      </c>
      <c r="Q13" s="4">
        <f t="shared" si="1"/>
        <v>-8.5320078128424655</v>
      </c>
      <c r="R13" s="4">
        <f t="shared" si="1"/>
        <v>-10.387488375968235</v>
      </c>
      <c r="S13" s="4">
        <f t="shared" si="1"/>
        <v>-12.562759214569617</v>
      </c>
      <c r="T13" s="4">
        <f t="shared" si="1"/>
        <v>-15.562236165181623</v>
      </c>
      <c r="U13" s="4">
        <f t="shared" si="1"/>
        <v>-18.599602913638659</v>
      </c>
      <c r="V13" s="4">
        <f t="shared" si="1"/>
        <v>-21.824893230692979</v>
      </c>
      <c r="W13" s="4">
        <f t="shared" si="1"/>
        <v>-19.97805830988645</v>
      </c>
      <c r="X13" s="4">
        <f t="shared" si="1"/>
        <v>-21.255751478358416</v>
      </c>
      <c r="Y13" s="4">
        <f t="shared" si="1"/>
        <v>-32.77508905772693</v>
      </c>
      <c r="Z13" s="4">
        <f t="shared" si="1"/>
        <v>-27.723853679023453</v>
      </c>
      <c r="AA13" s="4">
        <f t="shared" si="1"/>
        <v>-34.823868589252676</v>
      </c>
      <c r="AB13" s="4">
        <f t="shared" si="1"/>
        <v>-32.550398856225293</v>
      </c>
      <c r="AC13" s="4">
        <f t="shared" si="1"/>
        <v>-35.656503425550049</v>
      </c>
      <c r="AD13" s="4">
        <f t="shared" si="1"/>
        <v>-37.398858305222447</v>
      </c>
      <c r="AE13" s="4">
        <f t="shared" si="1"/>
        <v>-38.443374339405338</v>
      </c>
      <c r="AF13" s="4">
        <f t="shared" si="1"/>
        <v>-37.415927591693503</v>
      </c>
      <c r="AG13" s="4">
        <f t="shared" ref="AG13" si="2">SUM(AG4:AG11)</f>
        <v>-43.076470967536515</v>
      </c>
    </row>
    <row r="14" spans="1:33" x14ac:dyDescent="0.3">
      <c r="B14" s="1" t="s">
        <v>11</v>
      </c>
      <c r="C14" s="6">
        <f>C13</f>
        <v>0</v>
      </c>
      <c r="D14" s="6">
        <f>D13/(1+$C$1)^(D$3-$C$3)</f>
        <v>22.796398410768763</v>
      </c>
      <c r="E14" s="6">
        <f t="shared" ref="E14:AF14" si="3">E13/(1+$C$1)^(E$3-$C$3)</f>
        <v>14.965669785532802</v>
      </c>
      <c r="F14" s="6">
        <f t="shared" si="3"/>
        <v>9.9265032021381003</v>
      </c>
      <c r="G14" s="6">
        <f t="shared" si="3"/>
        <v>6.4046098420427997</v>
      </c>
      <c r="H14" s="6">
        <f t="shared" si="3"/>
        <v>10.564235657988904</v>
      </c>
      <c r="I14" s="6">
        <f t="shared" si="3"/>
        <v>6.7603200264650054</v>
      </c>
      <c r="J14" s="6">
        <f t="shared" si="3"/>
        <v>6.3974000352784826</v>
      </c>
      <c r="K14" s="6">
        <f t="shared" si="3"/>
        <v>2.9658382650345598</v>
      </c>
      <c r="L14" s="6">
        <f t="shared" si="3"/>
        <v>1.4558437929827359</v>
      </c>
      <c r="M14" s="6">
        <f t="shared" si="3"/>
        <v>-0.56623303104312783</v>
      </c>
      <c r="N14" s="6">
        <f t="shared" si="3"/>
        <v>1.1528045250360821</v>
      </c>
      <c r="O14" s="6">
        <f t="shared" si="3"/>
        <v>-2.3380393281739646</v>
      </c>
      <c r="P14" s="6">
        <f t="shared" si="3"/>
        <v>-1.8171667423661515</v>
      </c>
      <c r="Q14" s="6">
        <f t="shared" si="3"/>
        <v>-3.3038089600547842</v>
      </c>
      <c r="R14" s="6">
        <f t="shared" si="3"/>
        <v>-3.7587467659720222</v>
      </c>
      <c r="S14" s="6">
        <f t="shared" si="3"/>
        <v>-4.2480183784205012</v>
      </c>
      <c r="T14" s="6">
        <f t="shared" si="3"/>
        <v>-4.9174753003245115</v>
      </c>
      <c r="U14" s="6">
        <f t="shared" si="3"/>
        <v>-5.4921538242440846</v>
      </c>
      <c r="V14" s="6">
        <f t="shared" si="3"/>
        <v>-6.0222666663516184</v>
      </c>
      <c r="W14" s="6">
        <f t="shared" si="3"/>
        <v>-5.1514556497975201</v>
      </c>
      <c r="X14" s="6">
        <f t="shared" si="3"/>
        <v>-5.1217925840395999</v>
      </c>
      <c r="Y14" s="6">
        <f t="shared" si="3"/>
        <v>-7.38003188528306</v>
      </c>
      <c r="Z14" s="6">
        <f t="shared" si="3"/>
        <v>-5.8336019244798445</v>
      </c>
      <c r="AA14" s="6">
        <f t="shared" si="3"/>
        <v>-6.8474527152108582</v>
      </c>
      <c r="AB14" s="6">
        <f t="shared" si="3"/>
        <v>-5.9810464553901959</v>
      </c>
      <c r="AC14" s="6">
        <f t="shared" si="3"/>
        <v>-6.1224951298159125</v>
      </c>
      <c r="AD14" s="6">
        <f t="shared" si="3"/>
        <v>-6.0009066980922414</v>
      </c>
      <c r="AE14" s="6">
        <f t="shared" si="3"/>
        <v>-5.7643303893653046</v>
      </c>
      <c r="AF14" s="6">
        <f t="shared" si="3"/>
        <v>-5.242672334531715</v>
      </c>
      <c r="AG14" s="6">
        <f t="shared" ref="AG14" si="4">AG13/(1+$C$1)^(AG$3-$C$3)</f>
        <v>-5.6403382571057126</v>
      </c>
    </row>
    <row r="15" spans="1:33" x14ac:dyDescent="0.3">
      <c r="B15" s="1" t="s">
        <v>12</v>
      </c>
      <c r="C15" s="4">
        <f>SUM($C$14:C14)</f>
        <v>0</v>
      </c>
      <c r="D15" s="4">
        <f>SUM($C$14:D14)</f>
        <v>22.796398410768763</v>
      </c>
      <c r="E15" s="4">
        <f>SUM($C$14:E14)</f>
        <v>37.762068196301563</v>
      </c>
      <c r="F15" s="4">
        <f>SUM($C$14:F14)</f>
        <v>47.688571398439663</v>
      </c>
      <c r="G15" s="4">
        <f>SUM($C$14:G14)</f>
        <v>54.093181240482465</v>
      </c>
      <c r="H15" s="4">
        <f>SUM($C$14:H14)</f>
        <v>64.657416898471368</v>
      </c>
      <c r="I15" s="4">
        <f>SUM($C$14:I14)</f>
        <v>71.417736924936378</v>
      </c>
      <c r="J15" s="4">
        <f>SUM($C$14:J14)</f>
        <v>77.815136960214858</v>
      </c>
      <c r="K15" s="4">
        <f>SUM($C$14:K14)</f>
        <v>80.780975225249421</v>
      </c>
      <c r="L15" s="4">
        <f>SUM($C$14:L14)</f>
        <v>82.236819018232154</v>
      </c>
      <c r="M15" s="4">
        <f>SUM($C$14:M14)</f>
        <v>81.670585987189028</v>
      </c>
      <c r="N15" s="4">
        <f>SUM($C$14:N14)</f>
        <v>82.823390512225117</v>
      </c>
      <c r="O15" s="4">
        <f>SUM($C$14:O14)</f>
        <v>80.485351184051154</v>
      </c>
      <c r="P15" s="4">
        <f>SUM($C$14:P14)</f>
        <v>78.668184441685</v>
      </c>
      <c r="Q15" s="4">
        <f>SUM($C$14:Q14)</f>
        <v>75.364375481630219</v>
      </c>
      <c r="R15" s="4">
        <f>SUM($C$14:R14)</f>
        <v>71.605628715658199</v>
      </c>
      <c r="S15" s="4">
        <f>SUM($C$14:S14)</f>
        <v>67.357610337237702</v>
      </c>
      <c r="T15" s="4">
        <f>SUM($C$14:T14)</f>
        <v>62.44013503691319</v>
      </c>
      <c r="U15" s="4">
        <f>SUM($C$14:U14)</f>
        <v>56.947981212669106</v>
      </c>
      <c r="V15" s="4">
        <f>SUM($C$14:V14)</f>
        <v>50.925714546317487</v>
      </c>
      <c r="W15" s="4">
        <f>SUM($C$14:W14)</f>
        <v>45.774258896519967</v>
      </c>
      <c r="X15" s="4">
        <f>SUM($C$14:X14)</f>
        <v>40.652466312480371</v>
      </c>
      <c r="Y15" s="4">
        <f>SUM($C$14:Y14)</f>
        <v>33.272434427197311</v>
      </c>
      <c r="Z15" s="4">
        <f>SUM($C$14:Z14)</f>
        <v>27.438832502717467</v>
      </c>
      <c r="AA15" s="4">
        <f>SUM($C$14:AA14)</f>
        <v>20.591379787506611</v>
      </c>
      <c r="AB15" s="4">
        <f>SUM($C$14:AB14)</f>
        <v>14.610333332116415</v>
      </c>
      <c r="AC15" s="4">
        <f>SUM($C$14:AC14)</f>
        <v>8.4878382023005017</v>
      </c>
      <c r="AD15" s="4">
        <f>SUM($C$14:AD14)</f>
        <v>2.4869315042082603</v>
      </c>
      <c r="AE15" s="4">
        <f>SUM($C$14:AE14)</f>
        <v>-3.2773988851570444</v>
      </c>
      <c r="AF15" s="4">
        <f>SUM($C$14:AF14)</f>
        <v>-8.5200712196887594</v>
      </c>
      <c r="AG15" s="4">
        <f>SUM($C$14:AG14)</f>
        <v>-14.160409476794472</v>
      </c>
    </row>
    <row r="16" spans="1:33" x14ac:dyDescent="0.3"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15.6" x14ac:dyDescent="0.35">
      <c r="B17" s="7" t="s">
        <v>13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-0.63035465696995741</v>
      </c>
      <c r="N17" s="4">
        <v>-0.63383382034799796</v>
      </c>
      <c r="O17" s="4">
        <v>-1.2966465308804109</v>
      </c>
      <c r="P17" s="4">
        <v>-1.588016062835959</v>
      </c>
      <c r="Q17" s="4">
        <v>-1.4769879097426311</v>
      </c>
      <c r="R17" s="4">
        <v>-2.216959146920344</v>
      </c>
      <c r="S17" s="4">
        <v>-2.7093308309537241</v>
      </c>
      <c r="T17" s="4">
        <v>-3.5375700551363405</v>
      </c>
      <c r="U17" s="4">
        <v>-4.8893341456115591</v>
      </c>
      <c r="V17" s="4">
        <v>-5.0306669684040246</v>
      </c>
      <c r="W17" s="4">
        <v>-5.4509313871955385</v>
      </c>
      <c r="X17" s="4">
        <v>-6.178471344264282</v>
      </c>
      <c r="Y17" s="4">
        <v>-7.6978265892775966</v>
      </c>
      <c r="Z17" s="4">
        <v>-7.4576095709668007</v>
      </c>
      <c r="AA17" s="4">
        <v>-8.479345836357389</v>
      </c>
      <c r="AB17" s="4">
        <v>-8.3430647378286817</v>
      </c>
      <c r="AC17" s="4">
        <v>-9.4495681627267043</v>
      </c>
      <c r="AD17" s="4">
        <v>-10.340583379827439</v>
      </c>
      <c r="AE17" s="4">
        <v>-10.372637630802579</v>
      </c>
      <c r="AF17" s="4">
        <v>-10.81504476235056</v>
      </c>
      <c r="AG17" s="4">
        <v>-11.361437548625748</v>
      </c>
    </row>
    <row r="18" spans="2:33" ht="15.6" x14ac:dyDescent="0.35">
      <c r="B18" s="7" t="s">
        <v>14</v>
      </c>
      <c r="C18" s="4">
        <v>0</v>
      </c>
      <c r="D18" s="4">
        <v>-4.9471749300000256E-2</v>
      </c>
      <c r="E18" s="4">
        <v>-7.7109782341499802E-2</v>
      </c>
      <c r="F18" s="4">
        <v>-0.12364910694410512</v>
      </c>
      <c r="G18" s="4">
        <v>-0.15165928818079549</v>
      </c>
      <c r="H18" s="4">
        <v>-9.2096689498504622E-2</v>
      </c>
      <c r="I18" s="4">
        <v>-7.1582353454399852E-2</v>
      </c>
      <c r="J18" s="4">
        <v>-9.0217820460677139E-2</v>
      </c>
      <c r="K18" s="4">
        <v>-0.1494033531319974</v>
      </c>
      <c r="L18" s="4">
        <v>-0.21305131290976798</v>
      </c>
      <c r="M18" s="4">
        <v>-0.17107818045663134</v>
      </c>
      <c r="N18" s="4">
        <v>-0.1377060291808555</v>
      </c>
      <c r="O18" s="4">
        <v>-0.15479141351321435</v>
      </c>
      <c r="P18" s="4">
        <v>-9.1262368588807985E-2</v>
      </c>
      <c r="Q18" s="4">
        <v>1.6130169318389148E-2</v>
      </c>
      <c r="R18" s="4">
        <v>-1.9706275438761339E-2</v>
      </c>
      <c r="S18" s="4">
        <v>-2.9015593415181149E-2</v>
      </c>
      <c r="T18" s="4">
        <v>-2.4348357587004082E-2</v>
      </c>
      <c r="U18" s="4">
        <v>-0.10024576474362985</v>
      </c>
      <c r="V18" s="4">
        <v>-4.6869021651678722E-2</v>
      </c>
      <c r="W18" s="4">
        <v>-3.5206966850895437E-2</v>
      </c>
      <c r="X18" s="4">
        <v>-5.7268218258715239E-2</v>
      </c>
      <c r="Y18" s="4">
        <v>-5.3709271522976457E-2</v>
      </c>
      <c r="Z18" s="4">
        <v>-5.3626476011304186E-2</v>
      </c>
      <c r="AA18" s="4">
        <v>-5.0587320369309283E-2</v>
      </c>
      <c r="AB18" s="4">
        <v>-4.6995194957244212E-2</v>
      </c>
      <c r="AC18" s="4">
        <v>-5.6517084521655922E-2</v>
      </c>
      <c r="AD18" s="4">
        <v>-6.3952497439547909E-2</v>
      </c>
      <c r="AE18" s="4">
        <v>-4.0994399964804765E-2</v>
      </c>
      <c r="AF18" s="4">
        <v>-4.7405394376755693E-2</v>
      </c>
      <c r="AG18" s="4">
        <v>-4.6752657410095447E-2</v>
      </c>
    </row>
    <row r="19" spans="2:33" x14ac:dyDescent="0.3">
      <c r="B19" s="1"/>
      <c r="C19" s="8"/>
      <c r="D19" s="8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2:33" x14ac:dyDescent="0.3">
      <c r="B20" s="1" t="s">
        <v>10</v>
      </c>
      <c r="C20" s="4">
        <f>SUM(C17:C18)</f>
        <v>0</v>
      </c>
      <c r="D20" s="4">
        <f>SUM(D17:D18)</f>
        <v>-4.9471749300000256E-2</v>
      </c>
      <c r="E20" s="4">
        <f t="shared" ref="E20:AF20" si="5">SUM(E17:E18)</f>
        <v>-7.7109782341499802E-2</v>
      </c>
      <c r="F20" s="4">
        <f t="shared" si="5"/>
        <v>-0.12364910694410512</v>
      </c>
      <c r="G20" s="4">
        <f t="shared" si="5"/>
        <v>-0.15165928818079549</v>
      </c>
      <c r="H20" s="4">
        <f t="shared" si="5"/>
        <v>-9.2096689498504622E-2</v>
      </c>
      <c r="I20" s="4">
        <f t="shared" si="5"/>
        <v>-7.1582353454399852E-2</v>
      </c>
      <c r="J20" s="4">
        <f t="shared" si="5"/>
        <v>-9.0217820460677139E-2</v>
      </c>
      <c r="K20" s="4">
        <f t="shared" si="5"/>
        <v>-0.1494033531319974</v>
      </c>
      <c r="L20" s="4">
        <f t="shared" si="5"/>
        <v>-0.21305131290976798</v>
      </c>
      <c r="M20" s="4">
        <f t="shared" si="5"/>
        <v>-0.80143283742658877</v>
      </c>
      <c r="N20" s="4">
        <f t="shared" si="5"/>
        <v>-0.77153984952885346</v>
      </c>
      <c r="O20" s="4">
        <f t="shared" si="5"/>
        <v>-1.4514379443936254</v>
      </c>
      <c r="P20" s="4">
        <f t="shared" si="5"/>
        <v>-1.6792784314247671</v>
      </c>
      <c r="Q20" s="4">
        <f t="shared" si="5"/>
        <v>-1.460857740424242</v>
      </c>
      <c r="R20" s="4">
        <f t="shared" si="5"/>
        <v>-2.2366654223591054</v>
      </c>
      <c r="S20" s="4">
        <f t="shared" si="5"/>
        <v>-2.7383464243689053</v>
      </c>
      <c r="T20" s="4">
        <f t="shared" si="5"/>
        <v>-3.5619184127233448</v>
      </c>
      <c r="U20" s="4">
        <f t="shared" si="5"/>
        <v>-4.9895799103551886</v>
      </c>
      <c r="V20" s="4">
        <f t="shared" si="5"/>
        <v>-5.0775359900557033</v>
      </c>
      <c r="W20" s="4">
        <f t="shared" si="5"/>
        <v>-5.4861383540464344</v>
      </c>
      <c r="X20" s="4">
        <f t="shared" si="5"/>
        <v>-6.2357395625229977</v>
      </c>
      <c r="Y20" s="4">
        <f t="shared" si="5"/>
        <v>-7.7515358608005727</v>
      </c>
      <c r="Z20" s="4">
        <f t="shared" si="5"/>
        <v>-7.5112360469781052</v>
      </c>
      <c r="AA20" s="4">
        <f t="shared" si="5"/>
        <v>-8.5299331567266989</v>
      </c>
      <c r="AB20" s="4">
        <f t="shared" si="5"/>
        <v>-8.3900599327859258</v>
      </c>
      <c r="AC20" s="4">
        <f t="shared" si="5"/>
        <v>-9.506085247248361</v>
      </c>
      <c r="AD20" s="4">
        <f t="shared" si="5"/>
        <v>-10.404535877266987</v>
      </c>
      <c r="AE20" s="4">
        <f t="shared" si="5"/>
        <v>-10.413632030767383</v>
      </c>
      <c r="AF20" s="4">
        <f t="shared" si="5"/>
        <v>-10.862450156727316</v>
      </c>
      <c r="AG20" s="4">
        <f t="shared" ref="AG20" si="6">SUM(AG17:AG18)</f>
        <v>-11.408190206035844</v>
      </c>
    </row>
    <row r="21" spans="2:33" x14ac:dyDescent="0.3">
      <c r="B21" s="1" t="s">
        <v>11</v>
      </c>
      <c r="C21" s="6">
        <f>C20</f>
        <v>0</v>
      </c>
      <c r="D21" s="6">
        <f>D20/(1+$C$1)^(D$3-$C$3)</f>
        <v>-4.6230235050454205E-2</v>
      </c>
      <c r="E21" s="6">
        <f t="shared" ref="E21:AF21" si="7">E20/(1+$C$1)^(E$3-$C$3)</f>
        <v>-6.7335973945523458E-2</v>
      </c>
      <c r="F21" s="6">
        <f t="shared" si="7"/>
        <v>-0.10090146859889929</v>
      </c>
      <c r="G21" s="6">
        <f t="shared" si="7"/>
        <v>-0.11564965753069477</v>
      </c>
      <c r="H21" s="6">
        <f t="shared" si="7"/>
        <v>-6.5627852233094891E-2</v>
      </c>
      <c r="I21" s="6">
        <f t="shared" si="7"/>
        <v>-4.7667127289831558E-2</v>
      </c>
      <c r="J21" s="6">
        <f t="shared" si="7"/>
        <v>-5.6140227992564899E-2</v>
      </c>
      <c r="K21" s="6">
        <f t="shared" si="7"/>
        <v>-8.6878241184307245E-2</v>
      </c>
      <c r="L21" s="6">
        <f t="shared" si="7"/>
        <v>-0.1157720503541988</v>
      </c>
      <c r="M21" s="6">
        <f t="shared" si="7"/>
        <v>-0.40696351660191304</v>
      </c>
      <c r="N21" s="6">
        <f t="shared" si="7"/>
        <v>-0.36611332938071778</v>
      </c>
      <c r="O21" s="6">
        <f t="shared" si="7"/>
        <v>-0.64361252310619732</v>
      </c>
      <c r="P21" s="6">
        <f t="shared" si="7"/>
        <v>-0.69585308617527519</v>
      </c>
      <c r="Q21" s="6">
        <f t="shared" si="7"/>
        <v>-0.56568102116763863</v>
      </c>
      <c r="R21" s="6">
        <f t="shared" si="7"/>
        <v>-0.80934472497737919</v>
      </c>
      <c r="S21" s="6">
        <f t="shared" si="7"/>
        <v>-0.92595469980116862</v>
      </c>
      <c r="T21" s="6">
        <f t="shared" si="7"/>
        <v>-1.1255224268814914</v>
      </c>
      <c r="U21" s="6">
        <f t="shared" si="7"/>
        <v>-1.4733400768429483</v>
      </c>
      <c r="V21" s="6">
        <f t="shared" si="7"/>
        <v>-1.4010733256238803</v>
      </c>
      <c r="W21" s="6">
        <f t="shared" si="7"/>
        <v>-1.4146318917057963</v>
      </c>
      <c r="X21" s="6">
        <f t="shared" si="7"/>
        <v>-1.5025657728380259</v>
      </c>
      <c r="Y21" s="6">
        <f t="shared" si="7"/>
        <v>-1.7454287221573999</v>
      </c>
      <c r="Z21" s="6">
        <f t="shared" si="7"/>
        <v>-1.5805003722129474</v>
      </c>
      <c r="AA21" s="6">
        <f t="shared" si="7"/>
        <v>-1.6772494361129453</v>
      </c>
      <c r="AB21" s="6">
        <f t="shared" si="7"/>
        <v>-1.5416504861630396</v>
      </c>
      <c r="AC21" s="6">
        <f t="shared" si="7"/>
        <v>-1.6322677502973684</v>
      </c>
      <c r="AD21" s="6">
        <f t="shared" si="7"/>
        <v>-1.6694800821690787</v>
      </c>
      <c r="AE21" s="6">
        <f t="shared" si="7"/>
        <v>-1.561455429189281</v>
      </c>
      <c r="AF21" s="6">
        <f t="shared" si="7"/>
        <v>-1.5220327434711722</v>
      </c>
      <c r="AG21" s="6">
        <f t="shared" ref="AG21" si="8">AG20/(1+$C$1)^(AG$3-$C$3)</f>
        <v>-1.4937633055394774</v>
      </c>
    </row>
    <row r="22" spans="2:33" x14ac:dyDescent="0.3">
      <c r="B22" s="1" t="s">
        <v>15</v>
      </c>
      <c r="C22" s="4">
        <f>SUM($C$21:C21)</f>
        <v>0</v>
      </c>
      <c r="D22" s="4">
        <f>SUM($C$21:D21)</f>
        <v>-4.6230235050454205E-2</v>
      </c>
      <c r="E22" s="4">
        <f>SUM($C$21:E21)</f>
        <v>-0.11356620899597766</v>
      </c>
      <c r="F22" s="4">
        <f>SUM($C$21:F21)</f>
        <v>-0.21446767759487695</v>
      </c>
      <c r="G22" s="4">
        <f>SUM($C$21:G21)</f>
        <v>-0.33011733512557173</v>
      </c>
      <c r="H22" s="4">
        <f>SUM($C$21:H21)</f>
        <v>-0.39574518735866659</v>
      </c>
      <c r="I22" s="4">
        <f>SUM($C$21:I21)</f>
        <v>-0.44341231464849817</v>
      </c>
      <c r="J22" s="4">
        <f>SUM($C$21:J21)</f>
        <v>-0.49955254264106308</v>
      </c>
      <c r="K22" s="4">
        <f>SUM($C$21:K21)</f>
        <v>-0.58643078382537028</v>
      </c>
      <c r="L22" s="4">
        <f>SUM($C$21:L21)</f>
        <v>-0.70220283417956908</v>
      </c>
      <c r="M22" s="4">
        <f>SUM($C$21:M21)</f>
        <v>-1.1091663507814822</v>
      </c>
      <c r="N22" s="4">
        <f>SUM($C$21:N21)</f>
        <v>-1.4752796801621999</v>
      </c>
      <c r="O22" s="4">
        <f>SUM($C$21:O21)</f>
        <v>-2.1188922032683974</v>
      </c>
      <c r="P22" s="4">
        <f>SUM($C$21:P21)</f>
        <v>-2.8147452894436729</v>
      </c>
      <c r="Q22" s="4">
        <f>SUM($C$21:Q21)</f>
        <v>-3.3804263106113117</v>
      </c>
      <c r="R22" s="4">
        <f>SUM($C$21:R21)</f>
        <v>-4.1897710355886906</v>
      </c>
      <c r="S22" s="4">
        <f>SUM($C$21:S21)</f>
        <v>-5.1157257353898595</v>
      </c>
      <c r="T22" s="4">
        <f>SUM($C$21:T21)</f>
        <v>-6.2412481622713507</v>
      </c>
      <c r="U22" s="4">
        <f>SUM($C$21:U21)</f>
        <v>-7.714588239114299</v>
      </c>
      <c r="V22" s="4">
        <f>SUM($C$21:V21)</f>
        <v>-9.1156615647381791</v>
      </c>
      <c r="W22" s="4">
        <f>SUM($C$21:W21)</f>
        <v>-10.530293456443975</v>
      </c>
      <c r="X22" s="4">
        <f>SUM($C$21:X21)</f>
        <v>-12.032859229282</v>
      </c>
      <c r="Y22" s="4">
        <f>SUM($C$21:Y21)</f>
        <v>-13.778287951439399</v>
      </c>
      <c r="Z22" s="4">
        <f>SUM($C$21:Z21)</f>
        <v>-15.358788323652346</v>
      </c>
      <c r="AA22" s="4">
        <f>SUM($C$21:AA21)</f>
        <v>-17.036037759765293</v>
      </c>
      <c r="AB22" s="4">
        <f>SUM($C$21:AB21)</f>
        <v>-18.577688245928332</v>
      </c>
      <c r="AC22" s="4">
        <f>SUM($C$21:AC21)</f>
        <v>-20.209955996225702</v>
      </c>
      <c r="AD22" s="4">
        <f>SUM($C$21:AD21)</f>
        <v>-21.879436078394782</v>
      </c>
      <c r="AE22" s="4">
        <f>SUM($C$21:AE21)</f>
        <v>-23.440891507584062</v>
      </c>
      <c r="AF22" s="4">
        <f>SUM($C$21:AF21)</f>
        <v>-24.962924251055234</v>
      </c>
      <c r="AG22" s="4">
        <f>SUM($C$21:AG21)</f>
        <v>-26.456687556594712</v>
      </c>
    </row>
    <row r="23" spans="2:33" x14ac:dyDescent="0.3"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8"/>
    </row>
    <row r="24" spans="2:33" ht="15.6" x14ac:dyDescent="0.35">
      <c r="B24" s="7" t="s">
        <v>16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-10.818265902113344</v>
      </c>
      <c r="N24" s="4">
        <v>-10.45416260137892</v>
      </c>
      <c r="O24" s="4">
        <v>-11.596781883337767</v>
      </c>
      <c r="P24" s="4">
        <v>-10.460488296650409</v>
      </c>
      <c r="Q24" s="4">
        <v>-7.7002295936899028</v>
      </c>
      <c r="R24" s="4">
        <v>-9.5636539092274617</v>
      </c>
      <c r="S24" s="4">
        <v>-9.9677051476113263</v>
      </c>
      <c r="T24" s="4">
        <v>-11.345242074006586</v>
      </c>
      <c r="U24" s="4">
        <v>-15.19315077575401</v>
      </c>
      <c r="V24" s="4">
        <v>-15.161170605125838</v>
      </c>
      <c r="W24" s="4">
        <v>-15.947096479151748</v>
      </c>
      <c r="X24" s="4">
        <v>-17.561742921550525</v>
      </c>
      <c r="Y24" s="4">
        <v>-21.27558224626549</v>
      </c>
      <c r="Z24" s="4">
        <v>-20.868656351135112</v>
      </c>
      <c r="AA24" s="4">
        <v>-23.913505202389903</v>
      </c>
      <c r="AB24" s="4">
        <v>-23.644439229549373</v>
      </c>
      <c r="AC24" s="4">
        <v>-26.862269170122453</v>
      </c>
      <c r="AD24" s="4">
        <v>-29.451308482662775</v>
      </c>
      <c r="AE24" s="4">
        <v>-29.577796303413109</v>
      </c>
      <c r="AF24" s="4">
        <v>-31.13684577879496</v>
      </c>
      <c r="AG24" s="4">
        <v>-32.673703927403317</v>
      </c>
    </row>
    <row r="25" spans="2:33" x14ac:dyDescent="0.3">
      <c r="B25" s="1"/>
      <c r="C25" s="8"/>
      <c r="D25" s="8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8"/>
    </row>
    <row r="26" spans="2:33" x14ac:dyDescent="0.3">
      <c r="B26" s="1" t="s">
        <v>10</v>
      </c>
      <c r="C26" s="4">
        <f>C24</f>
        <v>0</v>
      </c>
      <c r="D26" s="4">
        <f>D24</f>
        <v>0</v>
      </c>
      <c r="E26" s="4">
        <f t="shared" ref="E26:AF26" si="9">E24</f>
        <v>0</v>
      </c>
      <c r="F26" s="4">
        <f t="shared" si="9"/>
        <v>0</v>
      </c>
      <c r="G26" s="4">
        <f t="shared" si="9"/>
        <v>0</v>
      </c>
      <c r="H26" s="4">
        <f t="shared" si="9"/>
        <v>0</v>
      </c>
      <c r="I26" s="4">
        <f t="shared" si="9"/>
        <v>0</v>
      </c>
      <c r="J26" s="4">
        <f t="shared" si="9"/>
        <v>0</v>
      </c>
      <c r="K26" s="4">
        <f t="shared" si="9"/>
        <v>0</v>
      </c>
      <c r="L26" s="4">
        <f t="shared" si="9"/>
        <v>0</v>
      </c>
      <c r="M26" s="4">
        <f t="shared" si="9"/>
        <v>-10.818265902113344</v>
      </c>
      <c r="N26" s="4">
        <f t="shared" si="9"/>
        <v>-10.45416260137892</v>
      </c>
      <c r="O26" s="4">
        <f t="shared" si="9"/>
        <v>-11.596781883337767</v>
      </c>
      <c r="P26" s="4">
        <f t="shared" si="9"/>
        <v>-10.460488296650409</v>
      </c>
      <c r="Q26" s="4">
        <f t="shared" si="9"/>
        <v>-7.7002295936899028</v>
      </c>
      <c r="R26" s="4">
        <f t="shared" si="9"/>
        <v>-9.5636539092274617</v>
      </c>
      <c r="S26" s="4">
        <f t="shared" si="9"/>
        <v>-9.9677051476113263</v>
      </c>
      <c r="T26" s="4">
        <f t="shared" si="9"/>
        <v>-11.345242074006586</v>
      </c>
      <c r="U26" s="4">
        <f t="shared" si="9"/>
        <v>-15.19315077575401</v>
      </c>
      <c r="V26" s="4">
        <f t="shared" si="9"/>
        <v>-15.161170605125838</v>
      </c>
      <c r="W26" s="4">
        <f t="shared" si="9"/>
        <v>-15.947096479151748</v>
      </c>
      <c r="X26" s="4">
        <f t="shared" si="9"/>
        <v>-17.561742921550525</v>
      </c>
      <c r="Y26" s="4">
        <f t="shared" si="9"/>
        <v>-21.27558224626549</v>
      </c>
      <c r="Z26" s="4">
        <f t="shared" si="9"/>
        <v>-20.868656351135112</v>
      </c>
      <c r="AA26" s="4">
        <f t="shared" si="9"/>
        <v>-23.913505202389903</v>
      </c>
      <c r="AB26" s="4">
        <f t="shared" si="9"/>
        <v>-23.644439229549373</v>
      </c>
      <c r="AC26" s="4">
        <f t="shared" si="9"/>
        <v>-26.862269170122453</v>
      </c>
      <c r="AD26" s="4">
        <f t="shared" si="9"/>
        <v>-29.451308482662775</v>
      </c>
      <c r="AE26" s="4">
        <f t="shared" si="9"/>
        <v>-29.577796303413109</v>
      </c>
      <c r="AF26" s="4">
        <f t="shared" si="9"/>
        <v>-31.13684577879496</v>
      </c>
      <c r="AG26" s="4">
        <f t="shared" ref="AG26" si="10">AG24</f>
        <v>-32.673703927403317</v>
      </c>
    </row>
    <row r="27" spans="2:33" x14ac:dyDescent="0.3">
      <c r="B27" s="1" t="s">
        <v>11</v>
      </c>
      <c r="C27" s="6">
        <f>C26</f>
        <v>0</v>
      </c>
      <c r="D27" s="6">
        <f>D26/(1+$C$1)^(D$3-$C$3)</f>
        <v>0</v>
      </c>
      <c r="E27" s="6">
        <f t="shared" ref="E27:AF27" si="11">E26/(1+$C$1)^(E$3-$C$3)</f>
        <v>0</v>
      </c>
      <c r="F27" s="6">
        <f t="shared" si="11"/>
        <v>0</v>
      </c>
      <c r="G27" s="6">
        <f t="shared" si="11"/>
        <v>0</v>
      </c>
      <c r="H27" s="6">
        <f t="shared" si="11"/>
        <v>0</v>
      </c>
      <c r="I27" s="6">
        <f t="shared" si="11"/>
        <v>0</v>
      </c>
      <c r="J27" s="6">
        <f t="shared" si="11"/>
        <v>0</v>
      </c>
      <c r="K27" s="6">
        <f t="shared" si="11"/>
        <v>0</v>
      </c>
      <c r="L27" s="6">
        <f t="shared" si="11"/>
        <v>0</v>
      </c>
      <c r="M27" s="6">
        <f t="shared" si="11"/>
        <v>-5.4934603742910584</v>
      </c>
      <c r="N27" s="6">
        <f t="shared" si="11"/>
        <v>-4.9607395887788002</v>
      </c>
      <c r="O27" s="6">
        <f t="shared" si="11"/>
        <v>-5.1423721397647926</v>
      </c>
      <c r="P27" s="6">
        <f t="shared" si="11"/>
        <v>-4.3345778329021778</v>
      </c>
      <c r="Q27" s="6">
        <f t="shared" si="11"/>
        <v>-2.9817234212818033</v>
      </c>
      <c r="R27" s="6">
        <f t="shared" si="11"/>
        <v>-3.4606395599295863</v>
      </c>
      <c r="S27" s="6">
        <f t="shared" si="11"/>
        <v>-3.3705170921864367</v>
      </c>
      <c r="T27" s="6">
        <f t="shared" si="11"/>
        <v>-3.5849570127943569</v>
      </c>
      <c r="U27" s="6">
        <f t="shared" si="11"/>
        <v>-4.4862850848384221</v>
      </c>
      <c r="V27" s="6">
        <f t="shared" si="11"/>
        <v>-4.1835078592602235</v>
      </c>
      <c r="W27" s="6">
        <f t="shared" si="11"/>
        <v>-4.1120492783194473</v>
      </c>
      <c r="X27" s="6">
        <f t="shared" si="11"/>
        <v>-4.2316831164491049</v>
      </c>
      <c r="Y27" s="6">
        <f t="shared" si="11"/>
        <v>-4.7906651017439223</v>
      </c>
      <c r="Z27" s="6">
        <f t="shared" si="11"/>
        <v>-4.3911440040314949</v>
      </c>
      <c r="AA27" s="6">
        <f t="shared" si="11"/>
        <v>-4.7021368607751155</v>
      </c>
      <c r="AB27" s="6">
        <f t="shared" si="11"/>
        <v>-4.3446008163595442</v>
      </c>
      <c r="AC27" s="6">
        <f t="shared" si="11"/>
        <v>-4.6124576548364056</v>
      </c>
      <c r="AD27" s="6">
        <f t="shared" si="11"/>
        <v>-4.7256671018888392</v>
      </c>
      <c r="AE27" s="6">
        <f t="shared" si="11"/>
        <v>-4.4349954449096955</v>
      </c>
      <c r="AF27" s="6">
        <f t="shared" si="11"/>
        <v>-4.362855352149789</v>
      </c>
      <c r="AG27" s="6">
        <f t="shared" ref="AG27" si="12">AG26/(1+$C$1)^(AG$3-$C$3)</f>
        <v>-4.2782228470378669</v>
      </c>
    </row>
    <row r="28" spans="2:33" ht="15.6" x14ac:dyDescent="0.35">
      <c r="B28" s="1" t="s">
        <v>17</v>
      </c>
      <c r="C28" s="4">
        <f>SUM($C$27:C27)</f>
        <v>0</v>
      </c>
      <c r="D28" s="4">
        <f>SUM($C$27:D27)</f>
        <v>0</v>
      </c>
      <c r="E28" s="4">
        <f>SUM($C$27:E27)</f>
        <v>0</v>
      </c>
      <c r="F28" s="4">
        <f>SUM($C$27:F27)</f>
        <v>0</v>
      </c>
      <c r="G28" s="4">
        <f>SUM($C$27:G27)</f>
        <v>0</v>
      </c>
      <c r="H28" s="4">
        <f>SUM($C$27:H27)</f>
        <v>0</v>
      </c>
      <c r="I28" s="4">
        <f>SUM($C$27:I27)</f>
        <v>0</v>
      </c>
      <c r="J28" s="4">
        <f>SUM($C$27:J27)</f>
        <v>0</v>
      </c>
      <c r="K28" s="4">
        <f>SUM($C$27:K27)</f>
        <v>0</v>
      </c>
      <c r="L28" s="4">
        <f>SUM($C$27:L27)</f>
        <v>0</v>
      </c>
      <c r="M28" s="4">
        <f>SUM($C$27:M27)</f>
        <v>-5.4934603742910584</v>
      </c>
      <c r="N28" s="4">
        <f>SUM($C$27:N27)</f>
        <v>-10.454199963069858</v>
      </c>
      <c r="O28" s="4">
        <f>SUM($C$27:O27)</f>
        <v>-15.596572102834649</v>
      </c>
      <c r="P28" s="4">
        <f>SUM($C$27:P27)</f>
        <v>-19.931149935736826</v>
      </c>
      <c r="Q28" s="4">
        <f>SUM($C$27:Q27)</f>
        <v>-22.912873357018629</v>
      </c>
      <c r="R28" s="4">
        <f>SUM($C$27:R27)</f>
        <v>-26.373512916948215</v>
      </c>
      <c r="S28" s="4">
        <f>SUM($C$27:S27)</f>
        <v>-29.744030009134651</v>
      </c>
      <c r="T28" s="4">
        <f>SUM($C$27:T27)</f>
        <v>-33.328987021929009</v>
      </c>
      <c r="U28" s="4">
        <f>SUM($C$27:U27)</f>
        <v>-37.815272106767431</v>
      </c>
      <c r="V28" s="4">
        <f>SUM($C$27:V27)</f>
        <v>-41.998779966027655</v>
      </c>
      <c r="W28" s="4">
        <f>SUM($C$27:W27)</f>
        <v>-46.110829244347102</v>
      </c>
      <c r="X28" s="4">
        <f>SUM($C$27:X27)</f>
        <v>-50.342512360796206</v>
      </c>
      <c r="Y28" s="4">
        <f>SUM($C$27:Y27)</f>
        <v>-55.133177462540132</v>
      </c>
      <c r="Z28" s="4">
        <f>SUM($C$27:Z27)</f>
        <v>-59.524321466571628</v>
      </c>
      <c r="AA28" s="4">
        <f>SUM($C$27:AA27)</f>
        <v>-64.226458327346748</v>
      </c>
      <c r="AB28" s="4">
        <f>SUM($C$27:AB27)</f>
        <v>-68.571059143706293</v>
      </c>
      <c r="AC28" s="4">
        <f>SUM($C$27:AC27)</f>
        <v>-73.183516798542698</v>
      </c>
      <c r="AD28" s="4">
        <f>SUM($C$27:AD27)</f>
        <v>-77.909183900431543</v>
      </c>
      <c r="AE28" s="4">
        <f>SUM($C$27:AE27)</f>
        <v>-82.344179345341246</v>
      </c>
      <c r="AF28" s="4">
        <f>SUM($C$27:AF27)</f>
        <v>-86.707034697491039</v>
      </c>
      <c r="AG28" s="4">
        <f>SUM($C$27:AG27)</f>
        <v>-90.985257544528906</v>
      </c>
    </row>
    <row r="29" spans="2:33" x14ac:dyDescent="0.3">
      <c r="B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8"/>
    </row>
    <row r="30" spans="2:33" ht="15.6" x14ac:dyDescent="0.35">
      <c r="B30" s="7" t="s">
        <v>18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</row>
    <row r="31" spans="2:33" x14ac:dyDescent="0.3"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2:33" x14ac:dyDescent="0.3">
      <c r="B32" s="1" t="s">
        <v>10</v>
      </c>
      <c r="C32" s="4">
        <f>C30</f>
        <v>0</v>
      </c>
      <c r="D32" s="4">
        <f>D30</f>
        <v>0</v>
      </c>
      <c r="E32" s="4">
        <f t="shared" ref="E32:AF32" si="13">E30</f>
        <v>0</v>
      </c>
      <c r="F32" s="4">
        <f t="shared" si="13"/>
        <v>0</v>
      </c>
      <c r="G32" s="4">
        <f t="shared" si="13"/>
        <v>0</v>
      </c>
      <c r="H32" s="4">
        <f t="shared" si="13"/>
        <v>0</v>
      </c>
      <c r="I32" s="4">
        <f t="shared" si="13"/>
        <v>0</v>
      </c>
      <c r="J32" s="4">
        <f t="shared" si="13"/>
        <v>0</v>
      </c>
      <c r="K32" s="4">
        <f t="shared" si="13"/>
        <v>0</v>
      </c>
      <c r="L32" s="4">
        <f t="shared" si="13"/>
        <v>0</v>
      </c>
      <c r="M32" s="4">
        <f t="shared" si="13"/>
        <v>0</v>
      </c>
      <c r="N32" s="4">
        <f t="shared" si="13"/>
        <v>0</v>
      </c>
      <c r="O32" s="4">
        <f t="shared" si="13"/>
        <v>0</v>
      </c>
      <c r="P32" s="4">
        <f t="shared" si="13"/>
        <v>0</v>
      </c>
      <c r="Q32" s="4">
        <f t="shared" si="13"/>
        <v>0</v>
      </c>
      <c r="R32" s="4">
        <f t="shared" si="13"/>
        <v>0</v>
      </c>
      <c r="S32" s="4">
        <f t="shared" si="13"/>
        <v>0</v>
      </c>
      <c r="T32" s="4">
        <f t="shared" si="13"/>
        <v>0</v>
      </c>
      <c r="U32" s="4">
        <f t="shared" si="13"/>
        <v>0</v>
      </c>
      <c r="V32" s="4">
        <f t="shared" si="13"/>
        <v>0</v>
      </c>
      <c r="W32" s="4">
        <f t="shared" si="13"/>
        <v>0</v>
      </c>
      <c r="X32" s="4">
        <f t="shared" si="13"/>
        <v>0</v>
      </c>
      <c r="Y32" s="4">
        <f t="shared" si="13"/>
        <v>0</v>
      </c>
      <c r="Z32" s="4">
        <f t="shared" si="13"/>
        <v>0</v>
      </c>
      <c r="AA32" s="4">
        <f t="shared" si="13"/>
        <v>0</v>
      </c>
      <c r="AB32" s="4">
        <f t="shared" si="13"/>
        <v>0</v>
      </c>
      <c r="AC32" s="4">
        <f t="shared" si="13"/>
        <v>0</v>
      </c>
      <c r="AD32" s="4">
        <f t="shared" si="13"/>
        <v>0</v>
      </c>
      <c r="AE32" s="4">
        <f t="shared" si="13"/>
        <v>0</v>
      </c>
      <c r="AF32" s="4">
        <f t="shared" si="13"/>
        <v>0</v>
      </c>
      <c r="AG32" s="4">
        <f t="shared" ref="AG32" si="14">AG30</f>
        <v>0</v>
      </c>
    </row>
    <row r="33" spans="2:33" x14ac:dyDescent="0.3">
      <c r="B33" s="1" t="s">
        <v>11</v>
      </c>
      <c r="C33" s="6">
        <f>C32</f>
        <v>0</v>
      </c>
      <c r="D33" s="6">
        <f>D32/(1+$C$1)^(D$3-$C$3)</f>
        <v>0</v>
      </c>
      <c r="E33" s="6">
        <f t="shared" ref="E33:AF33" si="15">E32/(1+$C$1)^(E$3-$C$3)</f>
        <v>0</v>
      </c>
      <c r="F33" s="6">
        <f t="shared" si="15"/>
        <v>0</v>
      </c>
      <c r="G33" s="6">
        <f t="shared" si="15"/>
        <v>0</v>
      </c>
      <c r="H33" s="6">
        <f t="shared" si="15"/>
        <v>0</v>
      </c>
      <c r="I33" s="6">
        <f t="shared" si="15"/>
        <v>0</v>
      </c>
      <c r="J33" s="6">
        <f t="shared" si="15"/>
        <v>0</v>
      </c>
      <c r="K33" s="6">
        <f t="shared" si="15"/>
        <v>0</v>
      </c>
      <c r="L33" s="6">
        <f t="shared" si="15"/>
        <v>0</v>
      </c>
      <c r="M33" s="6">
        <f t="shared" si="15"/>
        <v>0</v>
      </c>
      <c r="N33" s="6">
        <f t="shared" si="15"/>
        <v>0</v>
      </c>
      <c r="O33" s="6">
        <f t="shared" si="15"/>
        <v>0</v>
      </c>
      <c r="P33" s="6">
        <f t="shared" si="15"/>
        <v>0</v>
      </c>
      <c r="Q33" s="6">
        <f t="shared" si="15"/>
        <v>0</v>
      </c>
      <c r="R33" s="6">
        <f t="shared" si="15"/>
        <v>0</v>
      </c>
      <c r="S33" s="6">
        <f t="shared" si="15"/>
        <v>0</v>
      </c>
      <c r="T33" s="6">
        <f t="shared" si="15"/>
        <v>0</v>
      </c>
      <c r="U33" s="6">
        <f t="shared" si="15"/>
        <v>0</v>
      </c>
      <c r="V33" s="6">
        <f t="shared" si="15"/>
        <v>0</v>
      </c>
      <c r="W33" s="6">
        <f t="shared" si="15"/>
        <v>0</v>
      </c>
      <c r="X33" s="6">
        <f t="shared" si="15"/>
        <v>0</v>
      </c>
      <c r="Y33" s="6">
        <f t="shared" si="15"/>
        <v>0</v>
      </c>
      <c r="Z33" s="6">
        <f t="shared" si="15"/>
        <v>0</v>
      </c>
      <c r="AA33" s="6">
        <f t="shared" si="15"/>
        <v>0</v>
      </c>
      <c r="AB33" s="6">
        <f t="shared" si="15"/>
        <v>0</v>
      </c>
      <c r="AC33" s="6">
        <f t="shared" si="15"/>
        <v>0</v>
      </c>
      <c r="AD33" s="6">
        <f t="shared" si="15"/>
        <v>0</v>
      </c>
      <c r="AE33" s="6">
        <f t="shared" si="15"/>
        <v>0</v>
      </c>
      <c r="AF33" s="6">
        <f t="shared" si="15"/>
        <v>0</v>
      </c>
      <c r="AG33" s="6">
        <f t="shared" ref="AG33" si="16">AG32/(1+$C$1)^(AG$3-$C$3)</f>
        <v>0</v>
      </c>
    </row>
    <row r="34" spans="2:33" ht="15.6" x14ac:dyDescent="0.35">
      <c r="B34" s="1" t="s">
        <v>19</v>
      </c>
      <c r="C34" s="4">
        <f>SUM($C$33:C33)</f>
        <v>0</v>
      </c>
      <c r="D34" s="4">
        <f>SUM($C$33:D33)</f>
        <v>0</v>
      </c>
      <c r="E34" s="4">
        <f>SUM($C$33:E33)</f>
        <v>0</v>
      </c>
      <c r="F34" s="4">
        <f>SUM($C$33:F33)</f>
        <v>0</v>
      </c>
      <c r="G34" s="4">
        <f>SUM($C$33:G33)</f>
        <v>0</v>
      </c>
      <c r="H34" s="4">
        <f>SUM($C$33:H33)</f>
        <v>0</v>
      </c>
      <c r="I34" s="4">
        <f>SUM($C$33:I33)</f>
        <v>0</v>
      </c>
      <c r="J34" s="4">
        <f>SUM($C$33:J33)</f>
        <v>0</v>
      </c>
      <c r="K34" s="4">
        <f>SUM($C$33:K33)</f>
        <v>0</v>
      </c>
      <c r="L34" s="4">
        <f>SUM($C$33:L33)</f>
        <v>0</v>
      </c>
      <c r="M34" s="4">
        <f>SUM($C$33:M33)</f>
        <v>0</v>
      </c>
      <c r="N34" s="4">
        <f>SUM($C$33:N33)</f>
        <v>0</v>
      </c>
      <c r="O34" s="4">
        <f>SUM($C$33:O33)</f>
        <v>0</v>
      </c>
      <c r="P34" s="4">
        <f>SUM($C$33:P33)</f>
        <v>0</v>
      </c>
      <c r="Q34" s="4">
        <f>SUM($C$33:Q33)</f>
        <v>0</v>
      </c>
      <c r="R34" s="4">
        <f>SUM($C$33:R33)</f>
        <v>0</v>
      </c>
      <c r="S34" s="4">
        <f>SUM($C$33:S33)</f>
        <v>0</v>
      </c>
      <c r="T34" s="4">
        <f>SUM($C$33:T33)</f>
        <v>0</v>
      </c>
      <c r="U34" s="4">
        <f>SUM($C$33:U33)</f>
        <v>0</v>
      </c>
      <c r="V34" s="4">
        <f>SUM($C$33:V33)</f>
        <v>0</v>
      </c>
      <c r="W34" s="4">
        <f>SUM($C$33:W33)</f>
        <v>0</v>
      </c>
      <c r="X34" s="4">
        <f>SUM($C$33:X33)</f>
        <v>0</v>
      </c>
      <c r="Y34" s="4">
        <f>SUM($C$33:Y33)</f>
        <v>0</v>
      </c>
      <c r="Z34" s="4">
        <f>SUM($C$33:Z33)</f>
        <v>0</v>
      </c>
      <c r="AA34" s="4">
        <f>SUM($C$33:AA33)</f>
        <v>0</v>
      </c>
      <c r="AB34" s="4">
        <f>SUM($C$33:AB33)</f>
        <v>0</v>
      </c>
      <c r="AC34" s="4">
        <f>SUM($C$33:AC33)</f>
        <v>0</v>
      </c>
      <c r="AD34" s="4">
        <f>SUM($C$33:AD33)</f>
        <v>0</v>
      </c>
      <c r="AE34" s="4">
        <f>SUM($C$33:AE33)</f>
        <v>0</v>
      </c>
      <c r="AF34" s="4">
        <f>SUM($C$33:AF33)</f>
        <v>0</v>
      </c>
      <c r="AG34" s="4">
        <f>SUM($C$33:AG33)</f>
        <v>0</v>
      </c>
    </row>
    <row r="35" spans="2:33" x14ac:dyDescent="0.3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8"/>
    </row>
    <row r="36" spans="2:33" x14ac:dyDescent="0.3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8"/>
    </row>
    <row r="37" spans="2:33" x14ac:dyDescent="0.3">
      <c r="C37" s="9"/>
      <c r="F37" s="9"/>
      <c r="G37" s="9"/>
      <c r="H37" s="9"/>
      <c r="I37" s="9"/>
      <c r="J37" s="9"/>
    </row>
    <row r="38" spans="2:33" ht="43.8" thickBot="1" x14ac:dyDescent="0.35">
      <c r="B38" s="10" t="s">
        <v>20</v>
      </c>
      <c r="C38" s="11" t="s">
        <v>21</v>
      </c>
      <c r="E38" s="1"/>
      <c r="F38" s="9"/>
      <c r="G38" s="9"/>
      <c r="H38" s="9"/>
      <c r="I38" s="9"/>
      <c r="J38" s="9"/>
    </row>
    <row r="39" spans="2:33" x14ac:dyDescent="0.3">
      <c r="B39" s="12" t="s">
        <v>2</v>
      </c>
      <c r="C39" s="13">
        <f>NPV($C$1,D4:AG4)+C4</f>
        <v>-78.755510367544716</v>
      </c>
      <c r="F39" s="9"/>
      <c r="G39" s="9"/>
      <c r="H39" s="9"/>
    </row>
    <row r="40" spans="2:33" x14ac:dyDescent="0.3">
      <c r="B40" s="12" t="s">
        <v>3</v>
      </c>
      <c r="C40" s="13">
        <f t="shared" ref="C40:C46" si="17">NPV($C$1,D5:AG5)+C5</f>
        <v>326.65267521002676</v>
      </c>
      <c r="F40" s="9"/>
      <c r="G40" s="4"/>
      <c r="H40" s="4"/>
    </row>
    <row r="41" spans="2:33" x14ac:dyDescent="0.3">
      <c r="B41" s="12" t="s">
        <v>4</v>
      </c>
      <c r="C41" s="13">
        <f t="shared" si="17"/>
        <v>61.212284187872442</v>
      </c>
      <c r="F41" s="9"/>
      <c r="G41" s="4"/>
      <c r="H41" s="4"/>
    </row>
    <row r="42" spans="2:33" x14ac:dyDescent="0.3">
      <c r="B42" s="12" t="s">
        <v>5</v>
      </c>
      <c r="C42" s="13">
        <f t="shared" si="17"/>
        <v>-19.217465889811571</v>
      </c>
      <c r="F42" s="9"/>
      <c r="G42" s="4"/>
      <c r="H42" s="4"/>
    </row>
    <row r="43" spans="2:33" x14ac:dyDescent="0.3">
      <c r="B43" s="12" t="s">
        <v>6</v>
      </c>
      <c r="C43" s="13">
        <f t="shared" si="17"/>
        <v>-1.7493162689170718E-16</v>
      </c>
      <c r="F43" s="9"/>
      <c r="G43" s="4"/>
      <c r="H43" s="4"/>
    </row>
    <row r="44" spans="2:33" x14ac:dyDescent="0.3">
      <c r="B44" s="12" t="s">
        <v>7</v>
      </c>
      <c r="C44" s="13">
        <f t="shared" si="17"/>
        <v>29.88180817023343</v>
      </c>
      <c r="F44" s="9"/>
      <c r="G44" s="4"/>
      <c r="H44" s="4"/>
    </row>
    <row r="45" spans="2:33" x14ac:dyDescent="0.3">
      <c r="B45" s="12" t="s">
        <v>8</v>
      </c>
      <c r="C45" s="13">
        <f t="shared" si="17"/>
        <v>-324.87877522493898</v>
      </c>
      <c r="F45" s="9"/>
      <c r="G45" s="4"/>
      <c r="H45" s="4"/>
    </row>
    <row r="46" spans="2:33" x14ac:dyDescent="0.3">
      <c r="B46" s="12" t="s">
        <v>9</v>
      </c>
      <c r="C46" s="13">
        <f t="shared" si="17"/>
        <v>-9.0554255626317754</v>
      </c>
      <c r="F46" s="9"/>
      <c r="G46" s="4"/>
      <c r="H46" s="4"/>
    </row>
    <row r="47" spans="2:33" ht="15.6" x14ac:dyDescent="0.35">
      <c r="B47" s="14" t="s">
        <v>22</v>
      </c>
      <c r="C47" s="15">
        <f>SUM(C39:C46)</f>
        <v>-14.160409476794406</v>
      </c>
      <c r="F47" s="9"/>
      <c r="G47" s="4"/>
      <c r="H47" s="4"/>
    </row>
    <row r="48" spans="2:33" x14ac:dyDescent="0.3">
      <c r="B48" s="16"/>
      <c r="C48" s="17"/>
      <c r="F48" s="9"/>
      <c r="G48" s="3"/>
      <c r="H48" s="3"/>
    </row>
    <row r="49" spans="2:6" x14ac:dyDescent="0.3">
      <c r="B49" s="18" t="s">
        <v>23</v>
      </c>
      <c r="C49" s="17"/>
      <c r="F49" s="9"/>
    </row>
    <row r="50" spans="2:6" ht="15.6" x14ac:dyDescent="0.35">
      <c r="B50" s="18" t="s">
        <v>24</v>
      </c>
      <c r="C50" s="13">
        <f>NPV($C$1,D17:AG17)+C17</f>
        <v>-25.331172708036497</v>
      </c>
      <c r="F50" s="9"/>
    </row>
    <row r="51" spans="2:6" ht="15.6" x14ac:dyDescent="0.35">
      <c r="B51" s="18" t="s">
        <v>25</v>
      </c>
      <c r="C51" s="13">
        <f>NPV($C$1,D24:AG24)+C24</f>
        <v>-90.985257544528835</v>
      </c>
      <c r="F51" s="9"/>
    </row>
    <row r="52" spans="2:6" ht="15.6" x14ac:dyDescent="0.35">
      <c r="B52" s="18" t="s">
        <v>26</v>
      </c>
      <c r="C52" s="13">
        <f>NPV($C$1,D30:AG30)+C30</f>
        <v>0</v>
      </c>
      <c r="F52" s="9"/>
    </row>
    <row r="53" spans="2:6" ht="15.6" x14ac:dyDescent="0.35">
      <c r="B53" s="18" t="s">
        <v>27</v>
      </c>
      <c r="C53" s="13">
        <f>NPV($C$1,C18:AG18)</f>
        <v>-1.0517682664926746</v>
      </c>
      <c r="F53" s="9"/>
    </row>
    <row r="54" spans="2:6" x14ac:dyDescent="0.3">
      <c r="B54" s="12"/>
      <c r="C54" s="13"/>
      <c r="F54" s="9"/>
    </row>
    <row r="55" spans="2:6" ht="15.6" x14ac:dyDescent="0.35">
      <c r="B55" s="19" t="s">
        <v>28</v>
      </c>
      <c r="C55" s="13">
        <f>C47+C50+C53</f>
        <v>-40.543350451323576</v>
      </c>
      <c r="F55" s="9"/>
    </row>
    <row r="56" spans="2:6" ht="15.6" x14ac:dyDescent="0.35">
      <c r="B56" s="19" t="s">
        <v>29</v>
      </c>
      <c r="C56" s="13">
        <f>C47+C51+C53</f>
        <v>-106.19743528781592</v>
      </c>
      <c r="F56" s="9"/>
    </row>
    <row r="57" spans="2:6" ht="16.2" thickBot="1" x14ac:dyDescent="0.4">
      <c r="B57" s="20" t="s">
        <v>30</v>
      </c>
      <c r="C57" s="21">
        <f>C47+C52+C53</f>
        <v>-15.21217774328708</v>
      </c>
      <c r="F57" s="9"/>
    </row>
  </sheetData>
  <mergeCells count="1">
    <mergeCell ref="F1:AA1"/>
  </mergeCells>
  <pageMargins left="0.25" right="0.25" top="0.75" bottom="0.75" header="0.3" footer="0.3"/>
  <pageSetup paperSize="5" scale="56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72A8-76A6-4B65-AB6F-D0C683517731}">
  <sheetPr>
    <pageSetUpPr fitToPage="1"/>
  </sheetPr>
  <dimension ref="A1:AG57"/>
  <sheetViews>
    <sheetView showGridLines="0" zoomScale="80" zoomScaleNormal="80" workbookViewId="0">
      <selection activeCell="E39" sqref="E39:F59"/>
    </sheetView>
  </sheetViews>
  <sheetFormatPr defaultRowHeight="14.4" x14ac:dyDescent="0.3"/>
  <cols>
    <col min="1" max="1" width="7.6640625" customWidth="1"/>
    <col min="2" max="2" width="41.77734375" customWidth="1"/>
    <col min="3" max="3" width="14.6640625" customWidth="1"/>
    <col min="4" max="33" width="8" customWidth="1"/>
  </cols>
  <sheetData>
    <row r="1" spans="1:33" x14ac:dyDescent="0.3">
      <c r="B1" s="1" t="s">
        <v>0</v>
      </c>
      <c r="C1" s="3">
        <f>'Q14'!C1</f>
        <v>7.0116759000000001E-2</v>
      </c>
      <c r="F1" s="24" t="s">
        <v>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33" x14ac:dyDescent="0.3">
      <c r="A2" s="23" t="s">
        <v>31</v>
      </c>
    </row>
    <row r="3" spans="1:33" x14ac:dyDescent="0.3">
      <c r="A3" s="1" t="s">
        <v>36</v>
      </c>
      <c r="C3" s="2">
        <v>2018</v>
      </c>
      <c r="D3" s="2">
        <f t="shared" ref="D3:AG3" si="0">C3+1</f>
        <v>2019</v>
      </c>
      <c r="E3" s="2">
        <f t="shared" si="0"/>
        <v>2020</v>
      </c>
      <c r="F3" s="2">
        <f t="shared" si="0"/>
        <v>2021</v>
      </c>
      <c r="G3" s="2">
        <f t="shared" si="0"/>
        <v>2022</v>
      </c>
      <c r="H3" s="2">
        <f t="shared" si="0"/>
        <v>2023</v>
      </c>
      <c r="I3" s="2">
        <f t="shared" si="0"/>
        <v>2024</v>
      </c>
      <c r="J3" s="2">
        <f t="shared" si="0"/>
        <v>2025</v>
      </c>
      <c r="K3" s="2">
        <f t="shared" si="0"/>
        <v>2026</v>
      </c>
      <c r="L3" s="2">
        <f t="shared" si="0"/>
        <v>2027</v>
      </c>
      <c r="M3" s="2">
        <f t="shared" si="0"/>
        <v>2028</v>
      </c>
      <c r="N3" s="2">
        <f t="shared" si="0"/>
        <v>2029</v>
      </c>
      <c r="O3" s="2">
        <f t="shared" si="0"/>
        <v>2030</v>
      </c>
      <c r="P3" s="2">
        <f t="shared" si="0"/>
        <v>2031</v>
      </c>
      <c r="Q3" s="2">
        <f t="shared" si="0"/>
        <v>2032</v>
      </c>
      <c r="R3" s="2">
        <f t="shared" si="0"/>
        <v>2033</v>
      </c>
      <c r="S3" s="2">
        <f t="shared" si="0"/>
        <v>2034</v>
      </c>
      <c r="T3" s="2">
        <f t="shared" si="0"/>
        <v>2035</v>
      </c>
      <c r="U3" s="2">
        <f t="shared" si="0"/>
        <v>2036</v>
      </c>
      <c r="V3" s="2">
        <f t="shared" si="0"/>
        <v>2037</v>
      </c>
      <c r="W3" s="2">
        <f t="shared" si="0"/>
        <v>2038</v>
      </c>
      <c r="X3" s="2">
        <f t="shared" si="0"/>
        <v>2039</v>
      </c>
      <c r="Y3" s="2">
        <f t="shared" si="0"/>
        <v>2040</v>
      </c>
      <c r="Z3" s="2">
        <f t="shared" si="0"/>
        <v>2041</v>
      </c>
      <c r="AA3" s="2">
        <f t="shared" si="0"/>
        <v>2042</v>
      </c>
      <c r="AB3" s="2">
        <f t="shared" si="0"/>
        <v>2043</v>
      </c>
      <c r="AC3" s="2">
        <f t="shared" si="0"/>
        <v>2044</v>
      </c>
      <c r="AD3" s="2">
        <f t="shared" si="0"/>
        <v>2045</v>
      </c>
      <c r="AE3" s="2">
        <f t="shared" si="0"/>
        <v>2046</v>
      </c>
      <c r="AF3" s="2">
        <f t="shared" si="0"/>
        <v>2047</v>
      </c>
      <c r="AG3" s="2">
        <f t="shared" si="0"/>
        <v>2048</v>
      </c>
    </row>
    <row r="4" spans="1:33" x14ac:dyDescent="0.3">
      <c r="A4" s="1"/>
      <c r="B4" s="1" t="s">
        <v>2</v>
      </c>
      <c r="C4" s="4">
        <v>0</v>
      </c>
      <c r="D4" s="4">
        <v>-5.1795250778217365</v>
      </c>
      <c r="E4" s="4">
        <v>-5.2826183449706967</v>
      </c>
      <c r="F4" s="4">
        <v>-5.3877635805089987</v>
      </c>
      <c r="G4" s="4">
        <v>-5.4950016268154513</v>
      </c>
      <c r="H4" s="4">
        <v>-5.6043741391955955</v>
      </c>
      <c r="I4" s="4">
        <v>-5.7159236020621442</v>
      </c>
      <c r="J4" s="4">
        <v>-5.8296933454375655</v>
      </c>
      <c r="K4" s="4">
        <v>-5.9457275617851764</v>
      </c>
      <c r="L4" s="4">
        <v>-6.0640713231749821</v>
      </c>
      <c r="M4" s="4">
        <v>-6.1847705987913919</v>
      </c>
      <c r="N4" s="4">
        <v>-6.3078722727897727</v>
      </c>
      <c r="O4" s="4">
        <v>-6.4334241625073787</v>
      </c>
      <c r="P4" s="4">
        <v>-6.5614750370379156</v>
      </c>
      <c r="Q4" s="4">
        <v>-6.6920746361751142</v>
      </c>
      <c r="R4" s="4">
        <v>-6.8252736897335478</v>
      </c>
      <c r="S4" s="4">
        <v>-6.9611239372540048</v>
      </c>
      <c r="T4" s="4">
        <v>-7.0996781481011304</v>
      </c>
      <c r="U4" s="4">
        <v>-7.2409901419609231</v>
      </c>
      <c r="V4" s="4">
        <v>-7.3851148097464883</v>
      </c>
      <c r="W4" s="4">
        <v>-7.5321081349197065</v>
      </c>
      <c r="X4" s="4">
        <v>-7.6820272152371629</v>
      </c>
      <c r="Y4" s="4">
        <v>-7.834930284929241</v>
      </c>
      <c r="Z4" s="4">
        <v>-7.9908767373204608</v>
      </c>
      <c r="AA4" s="4">
        <v>-8.1499271479000868</v>
      </c>
      <c r="AB4" s="4">
        <v>-8.3121432978519092</v>
      </c>
      <c r="AC4" s="4">
        <v>-8.4775881980523202</v>
      </c>
      <c r="AD4" s="4">
        <v>-8.6463261135463831</v>
      </c>
      <c r="AE4" s="4">
        <v>-8.8184225885104404</v>
      </c>
      <c r="AF4" s="4">
        <v>-6.4479744751674533</v>
      </c>
      <c r="AG4" s="4">
        <f>0-AG5</f>
        <v>-11.897445103690778</v>
      </c>
    </row>
    <row r="5" spans="1:33" x14ac:dyDescent="0.3">
      <c r="B5" s="1" t="s">
        <v>3</v>
      </c>
      <c r="C5" s="4">
        <v>0</v>
      </c>
      <c r="D5" s="4">
        <v>39.038442163899091</v>
      </c>
      <c r="E5" s="4">
        <v>36.412524929813138</v>
      </c>
      <c r="F5" s="4">
        <v>33.814147888268884</v>
      </c>
      <c r="G5" s="4">
        <v>31.92079977579148</v>
      </c>
      <c r="H5" s="4">
        <v>30.291837511714135</v>
      </c>
      <c r="I5" s="4">
        <v>28.861164633936841</v>
      </c>
      <c r="J5" s="4">
        <v>27.827070528759663</v>
      </c>
      <c r="K5" s="4">
        <v>26.991265809882528</v>
      </c>
      <c r="L5" s="4">
        <v>26.155461091005389</v>
      </c>
      <c r="M5" s="4">
        <v>25.319656372128257</v>
      </c>
      <c r="N5" s="4">
        <v>24.483851653251129</v>
      </c>
      <c r="O5" s="4">
        <v>23.648046934373998</v>
      </c>
      <c r="P5" s="4">
        <v>22.812242215496862</v>
      </c>
      <c r="Q5" s="4">
        <v>21.976437496619727</v>
      </c>
      <c r="R5" s="4">
        <v>21.140632777742596</v>
      </c>
      <c r="S5" s="4">
        <v>20.304828058865464</v>
      </c>
      <c r="T5" s="4">
        <v>19.469023339988333</v>
      </c>
      <c r="U5" s="4">
        <v>18.633218621111197</v>
      </c>
      <c r="V5" s="4">
        <v>17.797413902234066</v>
      </c>
      <c r="W5" s="4">
        <v>20.255492292462108</v>
      </c>
      <c r="X5" s="4">
        <v>19.419687573584977</v>
      </c>
      <c r="Y5" s="4">
        <v>18.583882854707841</v>
      </c>
      <c r="Z5" s="4">
        <v>17.748078135830713</v>
      </c>
      <c r="AA5" s="4">
        <v>16.912273416953582</v>
      </c>
      <c r="AB5" s="4">
        <v>16.076468698076447</v>
      </c>
      <c r="AC5" s="4">
        <v>15.240663979199315</v>
      </c>
      <c r="AD5" s="4">
        <v>14.404859260322176</v>
      </c>
      <c r="AE5" s="4">
        <v>13.569054541445047</v>
      </c>
      <c r="AF5" s="4">
        <v>12.73324982256791</v>
      </c>
      <c r="AG5" s="4">
        <v>11.897445103690778</v>
      </c>
    </row>
    <row r="6" spans="1:33" x14ac:dyDescent="0.3">
      <c r="B6" s="1" t="s">
        <v>4</v>
      </c>
      <c r="C6" s="4">
        <v>0</v>
      </c>
      <c r="D6" s="4">
        <v>4.9165713941271756</v>
      </c>
      <c r="E6" s="4">
        <v>4.9165713941271756</v>
      </c>
      <c r="F6" s="4">
        <v>4.9165713941271756</v>
      </c>
      <c r="G6" s="4">
        <v>4.9165713941271756</v>
      </c>
      <c r="H6" s="4">
        <v>4.9165713941271756</v>
      </c>
      <c r="I6" s="4">
        <v>4.9165713941271756</v>
      </c>
      <c r="J6" s="4">
        <v>4.9165713941271756</v>
      </c>
      <c r="K6" s="4">
        <v>4.9165713941271756</v>
      </c>
      <c r="L6" s="4">
        <v>4.9165713941271756</v>
      </c>
      <c r="M6" s="4">
        <v>4.9165713941271756</v>
      </c>
      <c r="N6" s="4">
        <v>4.9165713941271756</v>
      </c>
      <c r="O6" s="4">
        <v>4.9165713941271756</v>
      </c>
      <c r="P6" s="4">
        <v>4.9165713941271756</v>
      </c>
      <c r="Q6" s="4">
        <v>4.9165713941271756</v>
      </c>
      <c r="R6" s="4">
        <v>4.9165713941271756</v>
      </c>
      <c r="S6" s="4">
        <v>4.9165713941271756</v>
      </c>
      <c r="T6" s="4">
        <v>4.9165713941271756</v>
      </c>
      <c r="U6" s="4">
        <v>4.9165713941271756</v>
      </c>
      <c r="V6" s="4">
        <v>4.9165713941271756</v>
      </c>
      <c r="W6" s="4">
        <v>4.9165713941271756</v>
      </c>
      <c r="X6" s="4">
        <v>4.9165713941271756</v>
      </c>
      <c r="Y6" s="4">
        <v>4.9165713941271756</v>
      </c>
      <c r="Z6" s="4">
        <v>4.9165713941271756</v>
      </c>
      <c r="AA6" s="4">
        <v>4.9165713941271756</v>
      </c>
      <c r="AB6" s="4">
        <v>4.9165713941271756</v>
      </c>
      <c r="AC6" s="4">
        <v>4.9165713941271756</v>
      </c>
      <c r="AD6" s="4">
        <v>4.9165713941271756</v>
      </c>
      <c r="AE6" s="4">
        <v>4.9165713941271756</v>
      </c>
      <c r="AF6" s="4">
        <f>AE6</f>
        <v>4.9165713941271756</v>
      </c>
      <c r="AG6" s="4">
        <v>7.0079290324545429</v>
      </c>
    </row>
    <row r="7" spans="1:33" x14ac:dyDescent="0.3">
      <c r="B7" s="1" t="s">
        <v>5</v>
      </c>
      <c r="C7" s="4">
        <v>0</v>
      </c>
      <c r="D7" s="4">
        <v>-0.82529164800000221</v>
      </c>
      <c r="E7" s="4">
        <v>-1.0174369121888012</v>
      </c>
      <c r="F7" s="4">
        <v>-2.7951569265084908</v>
      </c>
      <c r="G7" s="4">
        <v>-1.0422142743741678</v>
      </c>
      <c r="H7" s="4">
        <v>-0.9981004144374892</v>
      </c>
      <c r="I7" s="4">
        <v>-0.87377448916592404</v>
      </c>
      <c r="J7" s="4">
        <v>-0.96823996379157329</v>
      </c>
      <c r="K7" s="4">
        <v>-0.7580172102795113</v>
      </c>
      <c r="L7" s="4">
        <v>-1.0250297367366148</v>
      </c>
      <c r="M7" s="4">
        <v>-1.0663555401609992</v>
      </c>
      <c r="N7" s="4">
        <v>-1.0368998292434188</v>
      </c>
      <c r="O7" s="4">
        <v>-1.2246827621312986</v>
      </c>
      <c r="P7" s="4">
        <v>-1.1242949080900289</v>
      </c>
      <c r="Q7" s="4">
        <v>-1.1264694770285351</v>
      </c>
      <c r="R7" s="4">
        <v>-1.303404922227317</v>
      </c>
      <c r="S7" s="4">
        <v>-1.0994811973980467</v>
      </c>
      <c r="T7" s="4">
        <v>-1.0690291775826191</v>
      </c>
      <c r="U7" s="4">
        <v>-1.0876163392461604</v>
      </c>
      <c r="V7" s="4">
        <v>-1.4431836433519638</v>
      </c>
      <c r="W7" s="4">
        <v>-1.2505822732500091</v>
      </c>
      <c r="X7" s="4">
        <v>-1.2811548493216105</v>
      </c>
      <c r="Y7" s="4">
        <v>-1.1485084558654926</v>
      </c>
      <c r="Z7" s="4">
        <v>-1.1086693654001865</v>
      </c>
      <c r="AA7" s="4">
        <v>-1.3202209064804338</v>
      </c>
      <c r="AB7" s="4">
        <v>-1.3481510209495318</v>
      </c>
      <c r="AC7" s="4">
        <v>-2.2721117033836635</v>
      </c>
      <c r="AD7" s="4">
        <v>-2.1357109700802686</v>
      </c>
      <c r="AE7" s="4">
        <v>-2.4748699741084272</v>
      </c>
      <c r="AF7" s="4">
        <v>-2.2657765859551144</v>
      </c>
      <c r="AG7" s="4">
        <v>0</v>
      </c>
    </row>
    <row r="8" spans="1:33" x14ac:dyDescent="0.3">
      <c r="B8" s="1" t="s">
        <v>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4.4408920985006262E-15</v>
      </c>
      <c r="V8" s="4">
        <v>0</v>
      </c>
      <c r="W8" s="4">
        <v>0</v>
      </c>
      <c r="X8" s="4">
        <v>0</v>
      </c>
      <c r="Y8" s="4">
        <v>-3.5527136788005009E-15</v>
      </c>
      <c r="Z8" s="4">
        <v>0</v>
      </c>
      <c r="AA8" s="4">
        <v>0</v>
      </c>
      <c r="AB8" s="4">
        <v>0</v>
      </c>
      <c r="AC8" s="4">
        <v>-3.9968028886505635E-15</v>
      </c>
      <c r="AD8" s="4">
        <v>0</v>
      </c>
      <c r="AE8" s="4">
        <v>0</v>
      </c>
      <c r="AF8" s="4">
        <v>0</v>
      </c>
      <c r="AG8" s="4">
        <v>0</v>
      </c>
    </row>
    <row r="9" spans="1:33" x14ac:dyDescent="0.3">
      <c r="B9" s="1" t="s">
        <v>7</v>
      </c>
      <c r="C9" s="4">
        <v>0</v>
      </c>
      <c r="D9" s="4">
        <v>1.9106103296000003</v>
      </c>
      <c r="E9" s="4">
        <v>1.9564649775103999</v>
      </c>
      <c r="F9" s="4">
        <v>2.0034201369706492</v>
      </c>
      <c r="G9" s="4">
        <v>2.0515022202579454</v>
      </c>
      <c r="H9" s="4">
        <v>2.100738273544136</v>
      </c>
      <c r="I9" s="4">
        <v>2.1511559921091949</v>
      </c>
      <c r="J9" s="4">
        <v>2.2027837359198159</v>
      </c>
      <c r="K9" s="4">
        <v>2.2556505455818914</v>
      </c>
      <c r="L9" s="4">
        <v>2.3097861586758568</v>
      </c>
      <c r="M9" s="4">
        <v>2.3652210264840772</v>
      </c>
      <c r="N9" s="4">
        <v>2.4219863311196956</v>
      </c>
      <c r="O9" s="4">
        <v>2.4801140030665678</v>
      </c>
      <c r="P9" s="4">
        <v>2.5396367391401653</v>
      </c>
      <c r="Q9" s="4">
        <v>2.6005880208795289</v>
      </c>
      <c r="R9" s="4">
        <v>2.6630021333806382</v>
      </c>
      <c r="S9" s="4">
        <v>2.7269141845817724</v>
      </c>
      <c r="T9" s="4">
        <v>2.792360125011736</v>
      </c>
      <c r="U9" s="4">
        <v>2.8593767680120172</v>
      </c>
      <c r="V9" s="4">
        <v>2.9280018104443051</v>
      </c>
      <c r="W9" s="4">
        <v>2.9982738538949691</v>
      </c>
      <c r="X9" s="4">
        <v>3.0702324263884475</v>
      </c>
      <c r="Y9" s="4">
        <v>3.1439180046217698</v>
      </c>
      <c r="Z9" s="4">
        <v>3.2193720367326941</v>
      </c>
      <c r="AA9" s="4">
        <v>3.2966369656142778</v>
      </c>
      <c r="AB9" s="4">
        <v>3.375756252789019</v>
      </c>
      <c r="AC9" s="4">
        <v>3.4567744028559577</v>
      </c>
      <c r="AD9" s="4">
        <v>3.5397369885245</v>
      </c>
      <c r="AE9" s="4">
        <v>3.6246906762490885</v>
      </c>
      <c r="AF9" s="4">
        <v>3.7116832524790651</v>
      </c>
      <c r="AG9" s="4">
        <v>0</v>
      </c>
    </row>
    <row r="10" spans="1:33" x14ac:dyDescent="0.3">
      <c r="B10" s="1" t="s">
        <v>8</v>
      </c>
      <c r="C10" s="4">
        <v>0</v>
      </c>
      <c r="D10" s="4">
        <v>-17.254630000000006</v>
      </c>
      <c r="E10" s="4">
        <v>-20.405410000000032</v>
      </c>
      <c r="F10" s="4">
        <v>-20.328549999999929</v>
      </c>
      <c r="G10" s="4">
        <v>-22.506030000000028</v>
      </c>
      <c r="H10" s="4">
        <v>-20.444309999999941</v>
      </c>
      <c r="I10" s="4">
        <v>-23.209570000000067</v>
      </c>
      <c r="J10" s="4">
        <v>-24.388400000000022</v>
      </c>
      <c r="K10" s="4">
        <v>-27.020660000000031</v>
      </c>
      <c r="L10" s="4">
        <v>-27.021150000000141</v>
      </c>
      <c r="M10" s="4">
        <v>-33.935370000000113</v>
      </c>
      <c r="N10" s="4">
        <v>-30.187219999999972</v>
      </c>
      <c r="O10" s="4">
        <v>-35.634689999999942</v>
      </c>
      <c r="P10" s="4">
        <v>-36.821849999999863</v>
      </c>
      <c r="Q10" s="4">
        <v>-42.32282999999984</v>
      </c>
      <c r="R10" s="4">
        <v>-43.606860000000104</v>
      </c>
      <c r="S10" s="4">
        <v>-44.377369999999878</v>
      </c>
      <c r="T10" s="4">
        <v>-48.911290000000037</v>
      </c>
      <c r="U10" s="4">
        <v>-52.550629999999892</v>
      </c>
      <c r="V10" s="4">
        <v>-64.786959999999965</v>
      </c>
      <c r="W10" s="4">
        <v>-62.467080000000074</v>
      </c>
      <c r="X10" s="4">
        <v>-68.943499999999531</v>
      </c>
      <c r="Y10" s="4">
        <v>-72.267890000000136</v>
      </c>
      <c r="Z10" s="4">
        <v>-72.555600000000098</v>
      </c>
      <c r="AA10" s="4">
        <v>-78.862810000000053</v>
      </c>
      <c r="AB10" s="4">
        <v>-72.954170000000389</v>
      </c>
      <c r="AC10" s="4">
        <v>-78.72472999999998</v>
      </c>
      <c r="AD10" s="4">
        <v>-82.160580000000081</v>
      </c>
      <c r="AE10" s="4">
        <v>-87.005669999999924</v>
      </c>
      <c r="AF10" s="4">
        <v>-84.365709999999495</v>
      </c>
      <c r="AG10" s="4">
        <v>-86.715783333331345</v>
      </c>
    </row>
    <row r="11" spans="1:33" x14ac:dyDescent="0.3">
      <c r="B11" s="1" t="s">
        <v>9</v>
      </c>
      <c r="C11" s="4">
        <v>0</v>
      </c>
      <c r="D11" s="4">
        <v>0</v>
      </c>
      <c r="E11" s="4">
        <v>-1.97794</v>
      </c>
      <c r="F11" s="4">
        <v>-3.8220500000000004</v>
      </c>
      <c r="G11" s="4">
        <v>-5.5199199999999999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</row>
    <row r="12" spans="1:33" x14ac:dyDescent="0.3"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x14ac:dyDescent="0.3">
      <c r="B13" s="1" t="s">
        <v>10</v>
      </c>
      <c r="C13" s="4">
        <f>SUM(C4:C11)</f>
        <v>0</v>
      </c>
      <c r="D13" s="4">
        <f t="shared" ref="D13:AF13" si="1">SUM(D4:D11)</f>
        <v>22.606177161804517</v>
      </c>
      <c r="E13" s="4">
        <f t="shared" si="1"/>
        <v>14.602156044291188</v>
      </c>
      <c r="F13" s="4">
        <f t="shared" si="1"/>
        <v>8.4006189123492909</v>
      </c>
      <c r="G13" s="4">
        <f t="shared" si="1"/>
        <v>4.3257074889869527</v>
      </c>
      <c r="H13" s="4">
        <f t="shared" si="1"/>
        <v>10.26236262575242</v>
      </c>
      <c r="I13" s="4">
        <f t="shared" si="1"/>
        <v>6.129623928945076</v>
      </c>
      <c r="J13" s="4">
        <f t="shared" si="1"/>
        <v>3.7600923495774943</v>
      </c>
      <c r="K13" s="4">
        <f t="shared" si="1"/>
        <v>0.43908297752687275</v>
      </c>
      <c r="L13" s="4">
        <f t="shared" si="1"/>
        <v>-0.72843241610331688</v>
      </c>
      <c r="M13" s="4">
        <f t="shared" si="1"/>
        <v>-8.5850473462129955</v>
      </c>
      <c r="N13" s="4">
        <f t="shared" si="1"/>
        <v>-5.7095827235351599</v>
      </c>
      <c r="O13" s="4">
        <f t="shared" si="1"/>
        <v>-12.248064593070879</v>
      </c>
      <c r="P13" s="4">
        <f t="shared" si="1"/>
        <v>-14.239169596363606</v>
      </c>
      <c r="Q13" s="4">
        <f t="shared" si="1"/>
        <v>-20.64777720157706</v>
      </c>
      <c r="R13" s="4">
        <f t="shared" si="1"/>
        <v>-23.015332306710558</v>
      </c>
      <c r="S13" s="4">
        <f t="shared" si="1"/>
        <v>-24.489661497077517</v>
      </c>
      <c r="T13" s="4">
        <f t="shared" si="1"/>
        <v>-29.902042466556541</v>
      </c>
      <c r="U13" s="4">
        <f t="shared" si="1"/>
        <v>-34.470069697956582</v>
      </c>
      <c r="V13" s="4">
        <f t="shared" si="1"/>
        <v>-47.973271346292869</v>
      </c>
      <c r="W13" s="4">
        <f t="shared" si="1"/>
        <v>-43.07943286768554</v>
      </c>
      <c r="X13" s="4">
        <f t="shared" si="1"/>
        <v>-50.500190670457705</v>
      </c>
      <c r="Y13" s="4">
        <f t="shared" si="1"/>
        <v>-54.606956487338081</v>
      </c>
      <c r="Z13" s="4">
        <f t="shared" si="1"/>
        <v>-55.771124536030158</v>
      </c>
      <c r="AA13" s="4">
        <f t="shared" si="1"/>
        <v>-63.207476277685537</v>
      </c>
      <c r="AB13" s="4">
        <f t="shared" si="1"/>
        <v>-58.245667973809191</v>
      </c>
      <c r="AC13" s="4">
        <f t="shared" si="1"/>
        <v>-65.860420125253512</v>
      </c>
      <c r="AD13" s="4">
        <f t="shared" si="1"/>
        <v>-70.081449440652875</v>
      </c>
      <c r="AE13" s="4">
        <f t="shared" si="1"/>
        <v>-76.188645950797479</v>
      </c>
      <c r="AF13" s="4">
        <f t="shared" si="1"/>
        <v>-71.71795659194791</v>
      </c>
      <c r="AG13" s="4">
        <f t="shared" ref="AG13" si="2">SUM(AG4:AG11)</f>
        <v>-79.707854300876804</v>
      </c>
    </row>
    <row r="14" spans="1:33" x14ac:dyDescent="0.3">
      <c r="B14" s="1" t="s">
        <v>11</v>
      </c>
      <c r="C14" s="6">
        <f>C13</f>
        <v>0</v>
      </c>
      <c r="D14" s="6">
        <f>D13/(1+$C$1)^(D$3-$C$3)</f>
        <v>21.124963207687244</v>
      </c>
      <c r="E14" s="6">
        <f t="shared" ref="E14:AF14" si="3">E13/(1+$C$1)^(E$3-$C$3)</f>
        <v>12.751305594305675</v>
      </c>
      <c r="F14" s="6">
        <f t="shared" si="3"/>
        <v>6.8551630201332543</v>
      </c>
      <c r="G14" s="6">
        <f t="shared" si="3"/>
        <v>3.2986215066691251</v>
      </c>
      <c r="H14" s="6">
        <f t="shared" si="3"/>
        <v>7.3129318939987638</v>
      </c>
      <c r="I14" s="6">
        <f t="shared" si="3"/>
        <v>4.0817540910547319</v>
      </c>
      <c r="J14" s="6">
        <f t="shared" si="3"/>
        <v>2.339808706311937</v>
      </c>
      <c r="K14" s="6">
        <f t="shared" si="3"/>
        <v>0.25532731375714751</v>
      </c>
      <c r="L14" s="6">
        <f t="shared" si="3"/>
        <v>-0.39583006180515978</v>
      </c>
      <c r="M14" s="6">
        <f t="shared" si="3"/>
        <v>-4.3594433557619157</v>
      </c>
      <c r="N14" s="6">
        <f t="shared" si="3"/>
        <v>-2.7093277703861625</v>
      </c>
      <c r="O14" s="6">
        <f t="shared" si="3"/>
        <v>-5.431171057890011</v>
      </c>
      <c r="P14" s="6">
        <f t="shared" si="3"/>
        <v>-5.9003735906952048</v>
      </c>
      <c r="Q14" s="6">
        <f t="shared" si="3"/>
        <v>-7.995340935003048</v>
      </c>
      <c r="R14" s="6">
        <f t="shared" si="3"/>
        <v>-8.328173543448715</v>
      </c>
      <c r="S14" s="6">
        <f t="shared" si="3"/>
        <v>-8.2810257160887755</v>
      </c>
      <c r="T14" s="6">
        <f t="shared" si="3"/>
        <v>-9.448677792689848</v>
      </c>
      <c r="U14" s="6">
        <f t="shared" si="3"/>
        <v>-10.178439077039227</v>
      </c>
      <c r="V14" s="6">
        <f t="shared" si="3"/>
        <v>-13.237537056920001</v>
      </c>
      <c r="W14" s="6">
        <f t="shared" si="3"/>
        <v>-11.108276109420014</v>
      </c>
      <c r="X14" s="6">
        <f t="shared" si="3"/>
        <v>-12.168541880623819</v>
      </c>
      <c r="Y14" s="6">
        <f t="shared" si="3"/>
        <v>-12.295956826387622</v>
      </c>
      <c r="Z14" s="6">
        <f t="shared" si="3"/>
        <v>-11.735256692324697</v>
      </c>
      <c r="AA14" s="6">
        <f t="shared" si="3"/>
        <v>-12.428550376302459</v>
      </c>
      <c r="AB14" s="6">
        <f t="shared" si="3"/>
        <v>-10.702481635181549</v>
      </c>
      <c r="AC14" s="6">
        <f t="shared" si="3"/>
        <v>-11.308739296505324</v>
      </c>
      <c r="AD14" s="6">
        <f t="shared" si="3"/>
        <v>-11.245055555658498</v>
      </c>
      <c r="AE14" s="6">
        <f t="shared" si="3"/>
        <v>-11.423984879719827</v>
      </c>
      <c r="AF14" s="6">
        <f t="shared" si="3"/>
        <v>-10.049029146539828</v>
      </c>
      <c r="AG14" s="6">
        <f t="shared" ref="AG14" si="4">AG13/(1+$C$1)^(AG$3-$C$3)</f>
        <v>-10.436770931023052</v>
      </c>
    </row>
    <row r="15" spans="1:33" x14ac:dyDescent="0.3">
      <c r="B15" s="1" t="s">
        <v>12</v>
      </c>
      <c r="C15" s="4">
        <f>SUM($C$14:C14)</f>
        <v>0</v>
      </c>
      <c r="D15" s="4">
        <f>SUM($C$14:D14)</f>
        <v>21.124963207687244</v>
      </c>
      <c r="E15" s="4">
        <f>SUM($C$14:E14)</f>
        <v>33.876268801992921</v>
      </c>
      <c r="F15" s="4">
        <f>SUM($C$14:F14)</f>
        <v>40.731431822126176</v>
      </c>
      <c r="G15" s="4">
        <f>SUM($C$14:G14)</f>
        <v>44.030053328795304</v>
      </c>
      <c r="H15" s="4">
        <f>SUM($C$14:H14)</f>
        <v>51.34298522279407</v>
      </c>
      <c r="I15" s="4">
        <f>SUM($C$14:I14)</f>
        <v>55.424739313848804</v>
      </c>
      <c r="J15" s="4">
        <f>SUM($C$14:J14)</f>
        <v>57.764548020160738</v>
      </c>
      <c r="K15" s="4">
        <f>SUM($C$14:K14)</f>
        <v>58.019875333917888</v>
      </c>
      <c r="L15" s="4">
        <f>SUM($C$14:L14)</f>
        <v>57.624045272112731</v>
      </c>
      <c r="M15" s="4">
        <f>SUM($C$14:M14)</f>
        <v>53.264601916350813</v>
      </c>
      <c r="N15" s="4">
        <f>SUM($C$14:N14)</f>
        <v>50.555274145964653</v>
      </c>
      <c r="O15" s="4">
        <f>SUM($C$14:O14)</f>
        <v>45.124103088074641</v>
      </c>
      <c r="P15" s="4">
        <f>SUM($C$14:P14)</f>
        <v>39.223729497379438</v>
      </c>
      <c r="Q15" s="4">
        <f>SUM($C$14:Q14)</f>
        <v>31.228388562376388</v>
      </c>
      <c r="R15" s="4">
        <f>SUM($C$14:R14)</f>
        <v>22.900215018927675</v>
      </c>
      <c r="S15" s="4">
        <f>SUM($C$14:S14)</f>
        <v>14.619189302838899</v>
      </c>
      <c r="T15" s="4">
        <f>SUM($C$14:T14)</f>
        <v>5.1705115101490513</v>
      </c>
      <c r="U15" s="4">
        <f>SUM($C$14:U14)</f>
        <v>-5.0079275668901762</v>
      </c>
      <c r="V15" s="4">
        <f>SUM($C$14:V14)</f>
        <v>-18.245464623810179</v>
      </c>
      <c r="W15" s="4">
        <f>SUM($C$14:W14)</f>
        <v>-29.353740733230193</v>
      </c>
      <c r="X15" s="4">
        <f>SUM($C$14:X14)</f>
        <v>-41.52228261385401</v>
      </c>
      <c r="Y15" s="4">
        <f>SUM($C$14:Y14)</f>
        <v>-53.818239440241634</v>
      </c>
      <c r="Z15" s="4">
        <f>SUM($C$14:Z14)</f>
        <v>-65.553496132566323</v>
      </c>
      <c r="AA15" s="4">
        <f>SUM($C$14:AA14)</f>
        <v>-77.982046508868777</v>
      </c>
      <c r="AB15" s="4">
        <f>SUM($C$14:AB14)</f>
        <v>-88.684528144050319</v>
      </c>
      <c r="AC15" s="4">
        <f>SUM($C$14:AC14)</f>
        <v>-99.993267440555641</v>
      </c>
      <c r="AD15" s="4">
        <f>SUM($C$14:AD14)</f>
        <v>-111.23832299621414</v>
      </c>
      <c r="AE15" s="4">
        <f>SUM($C$14:AE14)</f>
        <v>-122.66230787593396</v>
      </c>
      <c r="AF15" s="4">
        <f>SUM($C$14:AF14)</f>
        <v>-132.7113370224738</v>
      </c>
      <c r="AG15" s="4">
        <f>SUM($C$14:AG14)</f>
        <v>-143.14810795349686</v>
      </c>
    </row>
    <row r="16" spans="1:33" x14ac:dyDescent="0.3"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15.6" x14ac:dyDescent="0.35">
      <c r="B17" s="7" t="s">
        <v>13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-0.44978305580316735</v>
      </c>
      <c r="N17" s="4">
        <v>-0.524391847367915</v>
      </c>
      <c r="O17" s="4">
        <v>-0.95325143440502147</v>
      </c>
      <c r="P17" s="4">
        <v>-1.290900888818709</v>
      </c>
      <c r="Q17" s="4">
        <v>-1.6613687920363445</v>
      </c>
      <c r="R17" s="4">
        <v>-2.5483677271746275</v>
      </c>
      <c r="S17" s="4">
        <v>-2.9513978741599129</v>
      </c>
      <c r="T17" s="4">
        <v>-3.5781186878796434</v>
      </c>
      <c r="U17" s="4">
        <v>-4.1250731688669768</v>
      </c>
      <c r="V17" s="4">
        <v>-5.6922873245113879</v>
      </c>
      <c r="W17" s="4">
        <v>-5.586537074644875</v>
      </c>
      <c r="X17" s="4">
        <v>-6.4470498942542473</v>
      </c>
      <c r="Y17" s="4">
        <v>-6.9283297954201695</v>
      </c>
      <c r="Z17" s="4">
        <v>-7.3498962952177394</v>
      </c>
      <c r="AA17" s="4">
        <v>-8.4275709247932529</v>
      </c>
      <c r="AB17" s="4">
        <v>-8.1626495044175531</v>
      </c>
      <c r="AC17" s="4">
        <v>-9.0005971966806104</v>
      </c>
      <c r="AD17" s="4">
        <v>-9.626673700950457</v>
      </c>
      <c r="AE17" s="4">
        <v>-10.637557648878079</v>
      </c>
      <c r="AF17" s="4">
        <v>-10.625538015480561</v>
      </c>
      <c r="AG17" s="4">
        <v>-11.154671202242781</v>
      </c>
    </row>
    <row r="18" spans="2:33" ht="15.6" x14ac:dyDescent="0.35">
      <c r="B18" s="7" t="s">
        <v>14</v>
      </c>
      <c r="C18" s="4">
        <v>0</v>
      </c>
      <c r="D18" s="4">
        <v>-7.423758560000035E-2</v>
      </c>
      <c r="E18" s="4">
        <v>-0.18167286311900011</v>
      </c>
      <c r="F18" s="4">
        <v>-0.14372300738663507</v>
      </c>
      <c r="G18" s="4">
        <v>-0.12956794664412224</v>
      </c>
      <c r="H18" s="4">
        <v>-8.116877046218747E-2</v>
      </c>
      <c r="I18" s="4">
        <v>-7.3979563180099253E-2</v>
      </c>
      <c r="J18" s="4">
        <v>-9.6241704067994843E-2</v>
      </c>
      <c r="K18" s="4">
        <v>-4.2770089416276663E-2</v>
      </c>
      <c r="L18" s="4">
        <v>-8.1043128643772555E-2</v>
      </c>
      <c r="M18" s="4">
        <v>-6.643062146012671E-2</v>
      </c>
      <c r="N18" s="4">
        <v>-8.3181437178157264E-2</v>
      </c>
      <c r="O18" s="4">
        <v>-4.5630227450929581E-2</v>
      </c>
      <c r="P18" s="4">
        <v>-2.8460105187937616E-2</v>
      </c>
      <c r="Q18" s="4">
        <v>-2.1445826606939548E-2</v>
      </c>
      <c r="R18" s="4">
        <v>-4.9649760346718134E-2</v>
      </c>
      <c r="S18" s="4">
        <v>-4.6012179502282292E-2</v>
      </c>
      <c r="T18" s="4">
        <v>-3.5999728150038983E-2</v>
      </c>
      <c r="U18" s="4">
        <v>-4.3414477647654715E-2</v>
      </c>
      <c r="V18" s="4">
        <v>-6.297562682770845E-2</v>
      </c>
      <c r="W18" s="4">
        <v>-4.7963742570091034E-2</v>
      </c>
      <c r="X18" s="4">
        <v>-4.7892272805948745E-2</v>
      </c>
      <c r="Y18" s="4">
        <v>-5.0260481278150346E-2</v>
      </c>
      <c r="Z18" s="4">
        <v>-4.8673995445192797E-2</v>
      </c>
      <c r="AA18" s="4">
        <v>-5.1647815445109733E-2</v>
      </c>
      <c r="AB18" s="4">
        <v>-4.6697715619519818E-2</v>
      </c>
      <c r="AC18" s="4">
        <v>-4.8277881386769937E-2</v>
      </c>
      <c r="AD18" s="4">
        <v>-5.0521810238625391E-2</v>
      </c>
      <c r="AE18" s="4">
        <v>-5.3205949455158788E-2</v>
      </c>
      <c r="AF18" s="4">
        <v>-4.7187149612781129E-2</v>
      </c>
      <c r="AG18" s="4">
        <v>-5.1019722659195771E-2</v>
      </c>
    </row>
    <row r="19" spans="2:33" x14ac:dyDescent="0.3">
      <c r="B19" s="1"/>
      <c r="C19" s="8"/>
      <c r="D19" s="8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2:33" x14ac:dyDescent="0.3">
      <c r="B20" s="1" t="s">
        <v>10</v>
      </c>
      <c r="C20" s="4">
        <f>SUM(C17:C18)</f>
        <v>0</v>
      </c>
      <c r="D20" s="4">
        <f>SUM(D17:D18)</f>
        <v>-7.423758560000035E-2</v>
      </c>
      <c r="E20" s="4">
        <f t="shared" ref="E20:AF20" si="5">SUM(E17:E18)</f>
        <v>-0.18167286311900011</v>
      </c>
      <c r="F20" s="4">
        <f t="shared" si="5"/>
        <v>-0.14372300738663507</v>
      </c>
      <c r="G20" s="4">
        <f t="shared" si="5"/>
        <v>-0.12956794664412224</v>
      </c>
      <c r="H20" s="4">
        <f t="shared" si="5"/>
        <v>-8.116877046218747E-2</v>
      </c>
      <c r="I20" s="4">
        <f t="shared" si="5"/>
        <v>-7.3979563180099253E-2</v>
      </c>
      <c r="J20" s="4">
        <f t="shared" si="5"/>
        <v>-9.6241704067994843E-2</v>
      </c>
      <c r="K20" s="4">
        <f t="shared" si="5"/>
        <v>-4.2770089416276663E-2</v>
      </c>
      <c r="L20" s="4">
        <f t="shared" si="5"/>
        <v>-8.1043128643772555E-2</v>
      </c>
      <c r="M20" s="4">
        <f t="shared" si="5"/>
        <v>-0.51621367726329404</v>
      </c>
      <c r="N20" s="4">
        <f t="shared" si="5"/>
        <v>-0.60757328454607229</v>
      </c>
      <c r="O20" s="4">
        <f t="shared" si="5"/>
        <v>-0.99888166185595106</v>
      </c>
      <c r="P20" s="4">
        <f t="shared" si="5"/>
        <v>-1.3193609940066466</v>
      </c>
      <c r="Q20" s="4">
        <f t="shared" si="5"/>
        <v>-1.682814618643284</v>
      </c>
      <c r="R20" s="4">
        <f t="shared" si="5"/>
        <v>-2.5980174875213455</v>
      </c>
      <c r="S20" s="4">
        <f t="shared" si="5"/>
        <v>-2.997410053662195</v>
      </c>
      <c r="T20" s="4">
        <f t="shared" si="5"/>
        <v>-3.6141184160296822</v>
      </c>
      <c r="U20" s="4">
        <f t="shared" si="5"/>
        <v>-4.1684876465146319</v>
      </c>
      <c r="V20" s="4">
        <f t="shared" si="5"/>
        <v>-5.7552629513390965</v>
      </c>
      <c r="W20" s="4">
        <f t="shared" si="5"/>
        <v>-5.634500817214966</v>
      </c>
      <c r="X20" s="4">
        <f t="shared" si="5"/>
        <v>-6.4949421670601959</v>
      </c>
      <c r="Y20" s="4">
        <f t="shared" si="5"/>
        <v>-6.9785902766983199</v>
      </c>
      <c r="Z20" s="4">
        <f t="shared" si="5"/>
        <v>-7.3985702906629323</v>
      </c>
      <c r="AA20" s="4">
        <f t="shared" si="5"/>
        <v>-8.4792187402383625</v>
      </c>
      <c r="AB20" s="4">
        <f t="shared" si="5"/>
        <v>-8.2093472200370723</v>
      </c>
      <c r="AC20" s="4">
        <f t="shared" si="5"/>
        <v>-9.0488750780673808</v>
      </c>
      <c r="AD20" s="4">
        <f t="shared" si="5"/>
        <v>-9.6771955111890833</v>
      </c>
      <c r="AE20" s="4">
        <f t="shared" si="5"/>
        <v>-10.690763598333238</v>
      </c>
      <c r="AF20" s="4">
        <f t="shared" si="5"/>
        <v>-10.672725165093343</v>
      </c>
      <c r="AG20" s="4">
        <f t="shared" ref="AG20" si="6">SUM(AG17:AG18)</f>
        <v>-11.205690924901978</v>
      </c>
    </row>
    <row r="21" spans="2:33" x14ac:dyDescent="0.3">
      <c r="B21" s="1" t="s">
        <v>11</v>
      </c>
      <c r="C21" s="6">
        <f>C20</f>
        <v>0</v>
      </c>
      <c r="D21" s="6">
        <f>D20/(1+$C$1)^(D$3-$C$3)</f>
        <v>-6.9373351062526761E-2</v>
      </c>
      <c r="E21" s="6">
        <f t="shared" ref="E21:AF21" si="7">E20/(1+$C$1)^(E$3-$C$3)</f>
        <v>-0.15864548966578892</v>
      </c>
      <c r="F21" s="6">
        <f t="shared" si="7"/>
        <v>-0.11728238784059647</v>
      </c>
      <c r="G21" s="6">
        <f t="shared" si="7"/>
        <v>-9.8803633038847039E-2</v>
      </c>
      <c r="H21" s="6">
        <f t="shared" si="7"/>
        <v>-5.784064663823698E-2</v>
      </c>
      <c r="I21" s="6">
        <f t="shared" si="7"/>
        <v>-4.9263443918456072E-2</v>
      </c>
      <c r="J21" s="6">
        <f t="shared" si="7"/>
        <v>-5.9888735741794909E-2</v>
      </c>
      <c r="K21" s="6">
        <f t="shared" si="7"/>
        <v>-2.4870861770410077E-2</v>
      </c>
      <c r="L21" s="6">
        <f t="shared" si="7"/>
        <v>-4.4038823521272356E-2</v>
      </c>
      <c r="M21" s="6">
        <f t="shared" si="7"/>
        <v>-0.26213067846289551</v>
      </c>
      <c r="N21" s="6">
        <f t="shared" si="7"/>
        <v>-0.28830743892719968</v>
      </c>
      <c r="O21" s="6">
        <f t="shared" si="7"/>
        <v>-0.44293505564938546</v>
      </c>
      <c r="P21" s="6">
        <f t="shared" si="7"/>
        <v>-0.54671185092270069</v>
      </c>
      <c r="Q21" s="6">
        <f t="shared" si="7"/>
        <v>-0.65162833147156074</v>
      </c>
      <c r="R21" s="6">
        <f t="shared" si="7"/>
        <v>-0.9401011559013539</v>
      </c>
      <c r="S21" s="6">
        <f t="shared" si="7"/>
        <v>-1.0135554441616832</v>
      </c>
      <c r="T21" s="6">
        <f t="shared" si="7"/>
        <v>-1.142016986160195</v>
      </c>
      <c r="U21" s="6">
        <f t="shared" si="7"/>
        <v>-1.2308851686469036</v>
      </c>
      <c r="V21" s="6">
        <f t="shared" si="7"/>
        <v>-1.5880823728014806</v>
      </c>
      <c r="W21" s="6">
        <f t="shared" si="7"/>
        <v>-1.4528879943386128</v>
      </c>
      <c r="X21" s="6">
        <f t="shared" si="7"/>
        <v>-1.5650233142255441</v>
      </c>
      <c r="Y21" s="6">
        <f t="shared" si="7"/>
        <v>-1.5713830301314762</v>
      </c>
      <c r="Z21" s="6">
        <f t="shared" si="7"/>
        <v>-1.5567934525158325</v>
      </c>
      <c r="AA21" s="6">
        <f t="shared" si="7"/>
        <v>-1.6672774087951485</v>
      </c>
      <c r="AB21" s="6">
        <f t="shared" si="7"/>
        <v>-1.5084450211607645</v>
      </c>
      <c r="AC21" s="6">
        <f t="shared" si="7"/>
        <v>-1.553761257366628</v>
      </c>
      <c r="AD21" s="6">
        <f t="shared" si="7"/>
        <v>-1.5527732661757074</v>
      </c>
      <c r="AE21" s="6">
        <f t="shared" si="7"/>
        <v>-1.6030094796393959</v>
      </c>
      <c r="AF21" s="6">
        <f t="shared" si="7"/>
        <v>-1.4954487181955431</v>
      </c>
      <c r="AG21" s="6">
        <f t="shared" ref="AG21" si="8">AG20/(1+$C$1)^(AG$3-$C$3)</f>
        <v>-1.4672484955570972</v>
      </c>
    </row>
    <row r="22" spans="2:33" x14ac:dyDescent="0.3">
      <c r="B22" s="1" t="s">
        <v>15</v>
      </c>
      <c r="C22" s="4">
        <f>SUM($C$21:C21)</f>
        <v>0</v>
      </c>
      <c r="D22" s="4">
        <f>SUM($C$21:D21)</f>
        <v>-6.9373351062526761E-2</v>
      </c>
      <c r="E22" s="4">
        <f>SUM($C$21:E21)</f>
        <v>-0.22801884072831569</v>
      </c>
      <c r="F22" s="4">
        <f>SUM($C$21:F21)</f>
        <v>-0.34530122856891216</v>
      </c>
      <c r="G22" s="4">
        <f>SUM($C$21:G21)</f>
        <v>-0.44410486160775919</v>
      </c>
      <c r="H22" s="4">
        <f>SUM($C$21:H21)</f>
        <v>-0.50194550824599615</v>
      </c>
      <c r="I22" s="4">
        <f>SUM($C$21:I21)</f>
        <v>-0.5512089521644522</v>
      </c>
      <c r="J22" s="4">
        <f>SUM($C$21:J21)</f>
        <v>-0.61109768790624708</v>
      </c>
      <c r="K22" s="4">
        <f>SUM($C$21:K21)</f>
        <v>-0.63596854967665717</v>
      </c>
      <c r="L22" s="4">
        <f>SUM($C$21:L21)</f>
        <v>-0.68000737319792948</v>
      </c>
      <c r="M22" s="4">
        <f>SUM($C$21:M21)</f>
        <v>-0.94213805166082498</v>
      </c>
      <c r="N22" s="4">
        <f>SUM($C$21:N21)</f>
        <v>-1.2304454905880247</v>
      </c>
      <c r="O22" s="4">
        <f>SUM($C$21:O21)</f>
        <v>-1.6733805462374101</v>
      </c>
      <c r="P22" s="4">
        <f>SUM($C$21:P21)</f>
        <v>-2.2200923971601108</v>
      </c>
      <c r="Q22" s="4">
        <f>SUM($C$21:Q21)</f>
        <v>-2.8717207286316713</v>
      </c>
      <c r="R22" s="4">
        <f>SUM($C$21:R21)</f>
        <v>-3.8118218845330252</v>
      </c>
      <c r="S22" s="4">
        <f>SUM($C$21:S21)</f>
        <v>-4.8253773286947084</v>
      </c>
      <c r="T22" s="4">
        <f>SUM($C$21:T21)</f>
        <v>-5.9673943148549036</v>
      </c>
      <c r="U22" s="4">
        <f>SUM($C$21:U21)</f>
        <v>-7.1982794835018069</v>
      </c>
      <c r="V22" s="4">
        <f>SUM($C$21:V21)</f>
        <v>-8.7863618563032873</v>
      </c>
      <c r="W22" s="4">
        <f>SUM($C$21:W21)</f>
        <v>-10.239249850641901</v>
      </c>
      <c r="X22" s="4">
        <f>SUM($C$21:X21)</f>
        <v>-11.804273164867444</v>
      </c>
      <c r="Y22" s="4">
        <f>SUM($C$21:Y21)</f>
        <v>-13.375656194998921</v>
      </c>
      <c r="Z22" s="4">
        <f>SUM($C$21:Z21)</f>
        <v>-14.932449647514753</v>
      </c>
      <c r="AA22" s="4">
        <f>SUM($C$21:AA21)</f>
        <v>-16.599727056309902</v>
      </c>
      <c r="AB22" s="4">
        <f>SUM($C$21:AB21)</f>
        <v>-18.108172077470666</v>
      </c>
      <c r="AC22" s="4">
        <f>SUM($C$21:AC21)</f>
        <v>-19.661933334837293</v>
      </c>
      <c r="AD22" s="4">
        <f>SUM($C$21:AD21)</f>
        <v>-21.214706601012999</v>
      </c>
      <c r="AE22" s="4">
        <f>SUM($C$21:AE21)</f>
        <v>-22.817716080652396</v>
      </c>
      <c r="AF22" s="4">
        <f>SUM($C$21:AF21)</f>
        <v>-24.313164798847939</v>
      </c>
      <c r="AG22" s="4">
        <f>SUM($C$21:AG21)</f>
        <v>-25.780413294405037</v>
      </c>
    </row>
    <row r="23" spans="2:33" x14ac:dyDescent="0.3"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2:33" ht="15.6" x14ac:dyDescent="0.35">
      <c r="B24" s="7" t="s">
        <v>16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-7.7192619141316969</v>
      </c>
      <c r="N24" s="4">
        <v>-8.6490771922076242</v>
      </c>
      <c r="O24" s="4">
        <v>-8.525568612185948</v>
      </c>
      <c r="P24" s="4">
        <v>-8.5033482693547846</v>
      </c>
      <c r="Q24" s="4">
        <v>-8.6614934720084999</v>
      </c>
      <c r="R24" s="4">
        <v>-10.993304504505009</v>
      </c>
      <c r="S24" s="4">
        <v>-10.858276681019925</v>
      </c>
      <c r="T24" s="4">
        <v>-11.475284461032832</v>
      </c>
      <c r="U24" s="4">
        <v>-12.818280925198458</v>
      </c>
      <c r="V24" s="4">
        <v>-17.155128694136511</v>
      </c>
      <c r="W24" s="4">
        <v>-16.343820786846454</v>
      </c>
      <c r="X24" s="4">
        <v>-18.325153025175211</v>
      </c>
      <c r="Y24" s="4">
        <v>-19.148814107742393</v>
      </c>
      <c r="Z24" s="4">
        <v>-20.567241894576117</v>
      </c>
      <c r="AA24" s="4">
        <v>-23.767489266616291</v>
      </c>
      <c r="AB24" s="4">
        <v>-23.133138268029551</v>
      </c>
      <c r="AC24" s="4">
        <v>-25.585980271856069</v>
      </c>
      <c r="AD24" s="4">
        <v>-27.418002100512151</v>
      </c>
      <c r="AE24" s="4">
        <v>-30.333221356348599</v>
      </c>
      <c r="AF24" s="4">
        <v>-30.591250038694358</v>
      </c>
      <c r="AG24" s="4">
        <v>-32.079076499760383</v>
      </c>
    </row>
    <row r="25" spans="2:33" x14ac:dyDescent="0.3">
      <c r="B25" s="1"/>
      <c r="C25" s="8"/>
      <c r="D25" s="8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2:33" x14ac:dyDescent="0.3">
      <c r="B26" s="1" t="s">
        <v>10</v>
      </c>
      <c r="C26" s="4">
        <f>C24</f>
        <v>0</v>
      </c>
      <c r="D26" s="4">
        <f>D24</f>
        <v>0</v>
      </c>
      <c r="E26" s="4">
        <f t="shared" ref="E26:AF26" si="9">E24</f>
        <v>0</v>
      </c>
      <c r="F26" s="4">
        <f t="shared" si="9"/>
        <v>0</v>
      </c>
      <c r="G26" s="4">
        <f t="shared" si="9"/>
        <v>0</v>
      </c>
      <c r="H26" s="4">
        <f t="shared" si="9"/>
        <v>0</v>
      </c>
      <c r="I26" s="4">
        <f t="shared" si="9"/>
        <v>0</v>
      </c>
      <c r="J26" s="4">
        <f t="shared" si="9"/>
        <v>0</v>
      </c>
      <c r="K26" s="4">
        <f t="shared" si="9"/>
        <v>0</v>
      </c>
      <c r="L26" s="4">
        <f t="shared" si="9"/>
        <v>0</v>
      </c>
      <c r="M26" s="4">
        <f t="shared" si="9"/>
        <v>-7.7192619141316969</v>
      </c>
      <c r="N26" s="4">
        <f t="shared" si="9"/>
        <v>-8.6490771922076242</v>
      </c>
      <c r="O26" s="4">
        <f t="shared" si="9"/>
        <v>-8.525568612185948</v>
      </c>
      <c r="P26" s="4">
        <f t="shared" si="9"/>
        <v>-8.5033482693547846</v>
      </c>
      <c r="Q26" s="4">
        <f t="shared" si="9"/>
        <v>-8.6614934720084999</v>
      </c>
      <c r="R26" s="4">
        <f t="shared" si="9"/>
        <v>-10.993304504505009</v>
      </c>
      <c r="S26" s="4">
        <f t="shared" si="9"/>
        <v>-10.858276681019925</v>
      </c>
      <c r="T26" s="4">
        <f t="shared" si="9"/>
        <v>-11.475284461032832</v>
      </c>
      <c r="U26" s="4">
        <f t="shared" si="9"/>
        <v>-12.818280925198458</v>
      </c>
      <c r="V26" s="4">
        <f t="shared" si="9"/>
        <v>-17.155128694136511</v>
      </c>
      <c r="W26" s="4">
        <f t="shared" si="9"/>
        <v>-16.343820786846454</v>
      </c>
      <c r="X26" s="4">
        <f t="shared" si="9"/>
        <v>-18.325153025175211</v>
      </c>
      <c r="Y26" s="4">
        <f t="shared" si="9"/>
        <v>-19.148814107742393</v>
      </c>
      <c r="Z26" s="4">
        <f t="shared" si="9"/>
        <v>-20.567241894576117</v>
      </c>
      <c r="AA26" s="4">
        <f t="shared" si="9"/>
        <v>-23.767489266616291</v>
      </c>
      <c r="AB26" s="4">
        <f t="shared" si="9"/>
        <v>-23.133138268029551</v>
      </c>
      <c r="AC26" s="4">
        <f t="shared" si="9"/>
        <v>-25.585980271856069</v>
      </c>
      <c r="AD26" s="4">
        <f t="shared" si="9"/>
        <v>-27.418002100512151</v>
      </c>
      <c r="AE26" s="4">
        <f t="shared" si="9"/>
        <v>-30.333221356348599</v>
      </c>
      <c r="AF26" s="4">
        <f t="shared" si="9"/>
        <v>-30.591250038694358</v>
      </c>
      <c r="AG26" s="4">
        <f t="shared" ref="AG26" si="10">AG24</f>
        <v>-32.079076499760383</v>
      </c>
    </row>
    <row r="27" spans="2:33" x14ac:dyDescent="0.3">
      <c r="B27" s="1" t="s">
        <v>11</v>
      </c>
      <c r="C27" s="6">
        <f>C26</f>
        <v>0</v>
      </c>
      <c r="D27" s="6">
        <f>D26/(1+$C$1)^(D$3-$C$3)</f>
        <v>0</v>
      </c>
      <c r="E27" s="6">
        <f t="shared" ref="E27:AF27" si="11">E26/(1+$C$1)^(E$3-$C$3)</f>
        <v>0</v>
      </c>
      <c r="F27" s="6">
        <f t="shared" si="11"/>
        <v>0</v>
      </c>
      <c r="G27" s="6">
        <f t="shared" si="11"/>
        <v>0</v>
      </c>
      <c r="H27" s="6">
        <f t="shared" si="11"/>
        <v>0</v>
      </c>
      <c r="I27" s="6">
        <f t="shared" si="11"/>
        <v>0</v>
      </c>
      <c r="J27" s="6">
        <f t="shared" si="11"/>
        <v>0</v>
      </c>
      <c r="K27" s="6">
        <f t="shared" si="11"/>
        <v>0</v>
      </c>
      <c r="L27" s="6">
        <f t="shared" si="11"/>
        <v>0</v>
      </c>
      <c r="M27" s="6">
        <f t="shared" si="11"/>
        <v>-3.9198019190647493</v>
      </c>
      <c r="N27" s="6">
        <f t="shared" si="11"/>
        <v>-4.1041852197830568</v>
      </c>
      <c r="O27" s="6">
        <f t="shared" si="11"/>
        <v>-3.7805010862496085</v>
      </c>
      <c r="P27" s="6">
        <f t="shared" si="11"/>
        <v>-3.5235855027527649</v>
      </c>
      <c r="Q27" s="6">
        <f t="shared" si="11"/>
        <v>-3.3539490783405905</v>
      </c>
      <c r="R27" s="6">
        <f t="shared" si="11"/>
        <v>-3.9779633206860034</v>
      </c>
      <c r="S27" s="6">
        <f t="shared" si="11"/>
        <v>-3.6716582807264784</v>
      </c>
      <c r="T27" s="6">
        <f t="shared" si="11"/>
        <v>-3.6260488083055669</v>
      </c>
      <c r="U27" s="6">
        <f t="shared" si="11"/>
        <v>-3.7850254615888086</v>
      </c>
      <c r="V27" s="6">
        <f t="shared" si="11"/>
        <v>-4.7337120323859709</v>
      </c>
      <c r="W27" s="6">
        <f t="shared" si="11"/>
        <v>-4.2143468912598667</v>
      </c>
      <c r="X27" s="6">
        <f t="shared" si="11"/>
        <v>-4.4156346559327515</v>
      </c>
      <c r="Y27" s="6">
        <f t="shared" si="11"/>
        <v>-4.3117764968263339</v>
      </c>
      <c r="Z27" s="6">
        <f t="shared" si="11"/>
        <v>-4.3277209325420145</v>
      </c>
      <c r="AA27" s="6">
        <f t="shared" si="11"/>
        <v>-4.6734255987476212</v>
      </c>
      <c r="AB27" s="6">
        <f t="shared" si="11"/>
        <v>-4.2506506679437477</v>
      </c>
      <c r="AC27" s="6">
        <f t="shared" si="11"/>
        <v>-4.3933090616438726</v>
      </c>
      <c r="AD27" s="6">
        <f t="shared" si="11"/>
        <v>-4.3994089635162696</v>
      </c>
      <c r="AE27" s="6">
        <f t="shared" si="11"/>
        <v>-4.5482664484142044</v>
      </c>
      <c r="AF27" s="6">
        <f t="shared" si="11"/>
        <v>-4.2864071688071741</v>
      </c>
      <c r="AG27" s="6">
        <f t="shared" ref="AG27" si="12">AG26/(1+$C$1)^(AG$3-$C$3)</f>
        <v>-4.2003636409904086</v>
      </c>
    </row>
    <row r="28" spans="2:33" ht="15.6" x14ac:dyDescent="0.35">
      <c r="B28" s="1" t="s">
        <v>17</v>
      </c>
      <c r="C28" s="4">
        <f>SUM($C$27:C27)</f>
        <v>0</v>
      </c>
      <c r="D28" s="4">
        <f>SUM($C$27:D27)</f>
        <v>0</v>
      </c>
      <c r="E28" s="4">
        <f>SUM($C$27:E27)</f>
        <v>0</v>
      </c>
      <c r="F28" s="4">
        <f>SUM($C$27:F27)</f>
        <v>0</v>
      </c>
      <c r="G28" s="4">
        <f>SUM($C$27:G27)</f>
        <v>0</v>
      </c>
      <c r="H28" s="4">
        <f>SUM($C$27:H27)</f>
        <v>0</v>
      </c>
      <c r="I28" s="4">
        <f>SUM($C$27:I27)</f>
        <v>0</v>
      </c>
      <c r="J28" s="4">
        <f>SUM($C$27:J27)</f>
        <v>0</v>
      </c>
      <c r="K28" s="4">
        <f>SUM($C$27:K27)</f>
        <v>0</v>
      </c>
      <c r="L28" s="4">
        <f>SUM($C$27:L27)</f>
        <v>0</v>
      </c>
      <c r="M28" s="4">
        <f>SUM($C$27:M27)</f>
        <v>-3.9198019190647493</v>
      </c>
      <c r="N28" s="4">
        <f>SUM($C$27:N27)</f>
        <v>-8.0239871388478061</v>
      </c>
      <c r="O28" s="4">
        <f>SUM($C$27:O27)</f>
        <v>-11.804488225097415</v>
      </c>
      <c r="P28" s="4">
        <f>SUM($C$27:P27)</f>
        <v>-15.32807372785018</v>
      </c>
      <c r="Q28" s="4">
        <f>SUM($C$27:Q27)</f>
        <v>-18.682022806190769</v>
      </c>
      <c r="R28" s="4">
        <f>SUM($C$27:R27)</f>
        <v>-22.659986126876774</v>
      </c>
      <c r="S28" s="4">
        <f>SUM($C$27:S27)</f>
        <v>-26.331644407603253</v>
      </c>
      <c r="T28" s="4">
        <f>SUM($C$27:T27)</f>
        <v>-29.957693215908819</v>
      </c>
      <c r="U28" s="4">
        <f>SUM($C$27:U27)</f>
        <v>-33.742718677497628</v>
      </c>
      <c r="V28" s="4">
        <f>SUM($C$27:V27)</f>
        <v>-38.476430709883601</v>
      </c>
      <c r="W28" s="4">
        <f>SUM($C$27:W27)</f>
        <v>-42.690777601143466</v>
      </c>
      <c r="X28" s="4">
        <f>SUM($C$27:X27)</f>
        <v>-47.106412257076215</v>
      </c>
      <c r="Y28" s="4">
        <f>SUM($C$27:Y27)</f>
        <v>-51.418188753902548</v>
      </c>
      <c r="Z28" s="4">
        <f>SUM($C$27:Z27)</f>
        <v>-55.745909686444563</v>
      </c>
      <c r="AA28" s="4">
        <f>SUM($C$27:AA27)</f>
        <v>-60.419335285192183</v>
      </c>
      <c r="AB28" s="4">
        <f>SUM($C$27:AB27)</f>
        <v>-64.669985953135935</v>
      </c>
      <c r="AC28" s="4">
        <f>SUM($C$27:AC27)</f>
        <v>-69.063295014779811</v>
      </c>
      <c r="AD28" s="4">
        <f>SUM($C$27:AD27)</f>
        <v>-73.462703978296076</v>
      </c>
      <c r="AE28" s="4">
        <f>SUM($C$27:AE27)</f>
        <v>-78.010970426710287</v>
      </c>
      <c r="AF28" s="4">
        <f>SUM($C$27:AF27)</f>
        <v>-82.29737759551746</v>
      </c>
      <c r="AG28" s="4">
        <f>SUM($C$27:AG27)</f>
        <v>-86.497741236507864</v>
      </c>
    </row>
    <row r="29" spans="2:33" x14ac:dyDescent="0.3">
      <c r="B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15.6" x14ac:dyDescent="0.35">
      <c r="B30" s="7" t="s">
        <v>18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</row>
    <row r="31" spans="2:33" x14ac:dyDescent="0.3"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2:33" x14ac:dyDescent="0.3">
      <c r="B32" s="1" t="s">
        <v>10</v>
      </c>
      <c r="C32" s="4">
        <f>C30</f>
        <v>0</v>
      </c>
      <c r="D32" s="4">
        <f>D30</f>
        <v>0</v>
      </c>
      <c r="E32" s="4">
        <f t="shared" ref="E32:AF32" si="13">E30</f>
        <v>0</v>
      </c>
      <c r="F32" s="4">
        <f t="shared" si="13"/>
        <v>0</v>
      </c>
      <c r="G32" s="4">
        <f t="shared" si="13"/>
        <v>0</v>
      </c>
      <c r="H32" s="4">
        <f t="shared" si="13"/>
        <v>0</v>
      </c>
      <c r="I32" s="4">
        <f t="shared" si="13"/>
        <v>0</v>
      </c>
      <c r="J32" s="4">
        <f t="shared" si="13"/>
        <v>0</v>
      </c>
      <c r="K32" s="4">
        <f t="shared" si="13"/>
        <v>0</v>
      </c>
      <c r="L32" s="4">
        <f t="shared" si="13"/>
        <v>0</v>
      </c>
      <c r="M32" s="4">
        <f t="shared" si="13"/>
        <v>0</v>
      </c>
      <c r="N32" s="4">
        <f t="shared" si="13"/>
        <v>0</v>
      </c>
      <c r="O32" s="4">
        <f t="shared" si="13"/>
        <v>0</v>
      </c>
      <c r="P32" s="4">
        <f t="shared" si="13"/>
        <v>0</v>
      </c>
      <c r="Q32" s="4">
        <f t="shared" si="13"/>
        <v>0</v>
      </c>
      <c r="R32" s="4">
        <f t="shared" si="13"/>
        <v>0</v>
      </c>
      <c r="S32" s="4">
        <f t="shared" si="13"/>
        <v>0</v>
      </c>
      <c r="T32" s="4">
        <f t="shared" si="13"/>
        <v>0</v>
      </c>
      <c r="U32" s="4">
        <f t="shared" si="13"/>
        <v>0</v>
      </c>
      <c r="V32" s="4">
        <f t="shared" si="13"/>
        <v>0</v>
      </c>
      <c r="W32" s="4">
        <f t="shared" si="13"/>
        <v>0</v>
      </c>
      <c r="X32" s="4">
        <f t="shared" si="13"/>
        <v>0</v>
      </c>
      <c r="Y32" s="4">
        <f t="shared" si="13"/>
        <v>0</v>
      </c>
      <c r="Z32" s="4">
        <f t="shared" si="13"/>
        <v>0</v>
      </c>
      <c r="AA32" s="4">
        <f t="shared" si="13"/>
        <v>0</v>
      </c>
      <c r="AB32" s="4">
        <f t="shared" si="13"/>
        <v>0</v>
      </c>
      <c r="AC32" s="4">
        <f t="shared" si="13"/>
        <v>0</v>
      </c>
      <c r="AD32" s="4">
        <f t="shared" si="13"/>
        <v>0</v>
      </c>
      <c r="AE32" s="4">
        <f t="shared" si="13"/>
        <v>0</v>
      </c>
      <c r="AF32" s="4">
        <f t="shared" si="13"/>
        <v>0</v>
      </c>
      <c r="AG32" s="4">
        <f t="shared" ref="AG32" si="14">AG30</f>
        <v>0</v>
      </c>
    </row>
    <row r="33" spans="2:33" x14ac:dyDescent="0.3">
      <c r="B33" s="1" t="s">
        <v>11</v>
      </c>
      <c r="C33" s="6">
        <f>C32</f>
        <v>0</v>
      </c>
      <c r="D33" s="6">
        <f>D32/(1+$C$1)^(D$3-$C$3)</f>
        <v>0</v>
      </c>
      <c r="E33" s="6">
        <f t="shared" ref="E33:AF33" si="15">E32/(1+$C$1)^(E$3-$C$3)</f>
        <v>0</v>
      </c>
      <c r="F33" s="6">
        <f t="shared" si="15"/>
        <v>0</v>
      </c>
      <c r="G33" s="6">
        <f t="shared" si="15"/>
        <v>0</v>
      </c>
      <c r="H33" s="6">
        <f t="shared" si="15"/>
        <v>0</v>
      </c>
      <c r="I33" s="6">
        <f t="shared" si="15"/>
        <v>0</v>
      </c>
      <c r="J33" s="6">
        <f t="shared" si="15"/>
        <v>0</v>
      </c>
      <c r="K33" s="6">
        <f t="shared" si="15"/>
        <v>0</v>
      </c>
      <c r="L33" s="6">
        <f t="shared" si="15"/>
        <v>0</v>
      </c>
      <c r="M33" s="6">
        <f t="shared" si="15"/>
        <v>0</v>
      </c>
      <c r="N33" s="6">
        <f t="shared" si="15"/>
        <v>0</v>
      </c>
      <c r="O33" s="6">
        <f t="shared" si="15"/>
        <v>0</v>
      </c>
      <c r="P33" s="6">
        <f t="shared" si="15"/>
        <v>0</v>
      </c>
      <c r="Q33" s="6">
        <f t="shared" si="15"/>
        <v>0</v>
      </c>
      <c r="R33" s="6">
        <f t="shared" si="15"/>
        <v>0</v>
      </c>
      <c r="S33" s="6">
        <f t="shared" si="15"/>
        <v>0</v>
      </c>
      <c r="T33" s="6">
        <f t="shared" si="15"/>
        <v>0</v>
      </c>
      <c r="U33" s="6">
        <f t="shared" si="15"/>
        <v>0</v>
      </c>
      <c r="V33" s="6">
        <f t="shared" si="15"/>
        <v>0</v>
      </c>
      <c r="W33" s="6">
        <f t="shared" si="15"/>
        <v>0</v>
      </c>
      <c r="X33" s="6">
        <f t="shared" si="15"/>
        <v>0</v>
      </c>
      <c r="Y33" s="6">
        <f t="shared" si="15"/>
        <v>0</v>
      </c>
      <c r="Z33" s="6">
        <f t="shared" si="15"/>
        <v>0</v>
      </c>
      <c r="AA33" s="6">
        <f t="shared" si="15"/>
        <v>0</v>
      </c>
      <c r="AB33" s="6">
        <f t="shared" si="15"/>
        <v>0</v>
      </c>
      <c r="AC33" s="6">
        <f t="shared" si="15"/>
        <v>0</v>
      </c>
      <c r="AD33" s="6">
        <f t="shared" si="15"/>
        <v>0</v>
      </c>
      <c r="AE33" s="6">
        <f t="shared" si="15"/>
        <v>0</v>
      </c>
      <c r="AF33" s="6">
        <f t="shared" si="15"/>
        <v>0</v>
      </c>
      <c r="AG33" s="6">
        <f t="shared" ref="AG33" si="16">AG32/(1+$C$1)^(AG$3-$C$3)</f>
        <v>0</v>
      </c>
    </row>
    <row r="34" spans="2:33" ht="15.6" x14ac:dyDescent="0.35">
      <c r="B34" s="1" t="s">
        <v>19</v>
      </c>
      <c r="C34" s="4">
        <f>SUM($C$33:C33)</f>
        <v>0</v>
      </c>
      <c r="D34" s="4">
        <f>SUM($C$33:D33)</f>
        <v>0</v>
      </c>
      <c r="E34" s="4">
        <f>SUM($C$33:E33)</f>
        <v>0</v>
      </c>
      <c r="F34" s="4">
        <f>SUM($C$33:F33)</f>
        <v>0</v>
      </c>
      <c r="G34" s="4">
        <f>SUM($C$33:G33)</f>
        <v>0</v>
      </c>
      <c r="H34" s="4">
        <f>SUM($C$33:H33)</f>
        <v>0</v>
      </c>
      <c r="I34" s="4">
        <f>SUM($C$33:I33)</f>
        <v>0</v>
      </c>
      <c r="J34" s="4">
        <f>SUM($C$33:J33)</f>
        <v>0</v>
      </c>
      <c r="K34" s="4">
        <f>SUM($C$33:K33)</f>
        <v>0</v>
      </c>
      <c r="L34" s="4">
        <f>SUM($C$33:L33)</f>
        <v>0</v>
      </c>
      <c r="M34" s="4">
        <f>SUM($C$33:M33)</f>
        <v>0</v>
      </c>
      <c r="N34" s="4">
        <f>SUM($C$33:N33)</f>
        <v>0</v>
      </c>
      <c r="O34" s="4">
        <f>SUM($C$33:O33)</f>
        <v>0</v>
      </c>
      <c r="P34" s="4">
        <f>SUM($C$33:P33)</f>
        <v>0</v>
      </c>
      <c r="Q34" s="4">
        <f>SUM($C$33:Q33)</f>
        <v>0</v>
      </c>
      <c r="R34" s="4">
        <f>SUM($C$33:R33)</f>
        <v>0</v>
      </c>
      <c r="S34" s="4">
        <f>SUM($C$33:S33)</f>
        <v>0</v>
      </c>
      <c r="T34" s="4">
        <f>SUM($C$33:T33)</f>
        <v>0</v>
      </c>
      <c r="U34" s="4">
        <f>SUM($C$33:U33)</f>
        <v>0</v>
      </c>
      <c r="V34" s="4">
        <f>SUM($C$33:V33)</f>
        <v>0</v>
      </c>
      <c r="W34" s="4">
        <f>SUM($C$33:W33)</f>
        <v>0</v>
      </c>
      <c r="X34" s="4">
        <f>SUM($C$33:X33)</f>
        <v>0</v>
      </c>
      <c r="Y34" s="4">
        <f>SUM($C$33:Y33)</f>
        <v>0</v>
      </c>
      <c r="Z34" s="4">
        <f>SUM($C$33:Z33)</f>
        <v>0</v>
      </c>
      <c r="AA34" s="4">
        <f>SUM($C$33:AA33)</f>
        <v>0</v>
      </c>
      <c r="AB34" s="4">
        <f>SUM($C$33:AB33)</f>
        <v>0</v>
      </c>
      <c r="AC34" s="4">
        <f>SUM($C$33:AC33)</f>
        <v>0</v>
      </c>
      <c r="AD34" s="4">
        <f>SUM($C$33:AD33)</f>
        <v>0</v>
      </c>
      <c r="AE34" s="4">
        <f>SUM($C$33:AE33)</f>
        <v>0</v>
      </c>
      <c r="AF34" s="4">
        <f>SUM($C$33:AF33)</f>
        <v>0</v>
      </c>
      <c r="AG34" s="4">
        <f>SUM($C$33:AG33)</f>
        <v>0</v>
      </c>
    </row>
    <row r="35" spans="2:33" x14ac:dyDescent="0.3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8"/>
    </row>
    <row r="36" spans="2:33" x14ac:dyDescent="0.3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8"/>
    </row>
    <row r="37" spans="2:33" x14ac:dyDescent="0.3">
      <c r="C37" s="9"/>
      <c r="F37" s="9"/>
      <c r="G37" s="9"/>
      <c r="H37" s="9"/>
      <c r="I37" s="9"/>
      <c r="J37" s="9"/>
    </row>
    <row r="38" spans="2:33" ht="43.8" thickBot="1" x14ac:dyDescent="0.35">
      <c r="B38" s="10" t="s">
        <v>32</v>
      </c>
      <c r="C38" s="11" t="s">
        <v>21</v>
      </c>
      <c r="E38" s="1"/>
      <c r="F38" s="9"/>
      <c r="G38" s="9"/>
      <c r="H38" s="9"/>
      <c r="I38" s="9"/>
      <c r="J38" s="9"/>
    </row>
    <row r="39" spans="2:33" x14ac:dyDescent="0.3">
      <c r="B39" s="12" t="s">
        <v>2</v>
      </c>
      <c r="C39" s="13">
        <f>NPV($C$1,D4:AG4)+C4</f>
        <v>-78.755510367544716</v>
      </c>
      <c r="D39" s="4"/>
      <c r="E39" s="22"/>
      <c r="F39" s="9"/>
      <c r="G39" s="9"/>
      <c r="H39" s="9"/>
    </row>
    <row r="40" spans="2:33" x14ac:dyDescent="0.3">
      <c r="B40" s="12" t="s">
        <v>3</v>
      </c>
      <c r="C40" s="13">
        <f t="shared" ref="C40:C46" si="17">NPV($C$1,D5:AG5)+C5</f>
        <v>326.65267521002676</v>
      </c>
      <c r="D40" s="4"/>
      <c r="E40" s="22"/>
      <c r="F40" s="4"/>
      <c r="G40" s="4"/>
      <c r="H40" s="4"/>
    </row>
    <row r="41" spans="2:33" x14ac:dyDescent="0.3">
      <c r="B41" s="12" t="s">
        <v>4</v>
      </c>
      <c r="C41" s="13">
        <f t="shared" si="17"/>
        <v>61.212284187872442</v>
      </c>
      <c r="D41" s="4"/>
      <c r="E41" s="22"/>
      <c r="F41" s="4"/>
      <c r="G41" s="4"/>
      <c r="H41" s="4"/>
    </row>
    <row r="42" spans="2:33" x14ac:dyDescent="0.3">
      <c r="B42" s="12" t="s">
        <v>5</v>
      </c>
      <c r="C42" s="13">
        <f t="shared" si="17"/>
        <v>-15.059827789146135</v>
      </c>
      <c r="D42" s="4"/>
      <c r="E42" s="22"/>
      <c r="F42" s="4"/>
      <c r="G42" s="4"/>
      <c r="H42" s="4"/>
    </row>
    <row r="43" spans="2:33" x14ac:dyDescent="0.3">
      <c r="B43" s="12" t="s">
        <v>6</v>
      </c>
      <c r="C43" s="13">
        <f t="shared" si="17"/>
        <v>-1.7493162689170718E-16</v>
      </c>
      <c r="D43" s="4"/>
      <c r="E43" s="22"/>
      <c r="F43" s="4"/>
      <c r="G43" s="4"/>
      <c r="H43" s="4"/>
    </row>
    <row r="44" spans="2:33" x14ac:dyDescent="0.3">
      <c r="B44" s="12" t="s">
        <v>7</v>
      </c>
      <c r="C44" s="13">
        <f t="shared" si="17"/>
        <v>29.88180817023343</v>
      </c>
      <c r="D44" s="4"/>
      <c r="E44" s="22"/>
      <c r="F44" s="4"/>
      <c r="G44" s="4"/>
      <c r="H44" s="4"/>
    </row>
    <row r="45" spans="2:33" x14ac:dyDescent="0.3">
      <c r="B45" s="12" t="s">
        <v>8</v>
      </c>
      <c r="C45" s="13">
        <f t="shared" si="17"/>
        <v>-458.02411180230678</v>
      </c>
      <c r="D45" s="4"/>
      <c r="E45" s="22"/>
      <c r="F45" s="4"/>
      <c r="G45" s="4"/>
      <c r="H45" s="4"/>
    </row>
    <row r="46" spans="2:33" x14ac:dyDescent="0.3">
      <c r="B46" s="12" t="s">
        <v>9</v>
      </c>
      <c r="C46" s="13">
        <f t="shared" si="17"/>
        <v>-9.0554255626317754</v>
      </c>
      <c r="D46" s="4"/>
      <c r="E46" s="22"/>
      <c r="F46" s="4"/>
      <c r="G46" s="4"/>
      <c r="H46" s="4"/>
    </row>
    <row r="47" spans="2:33" ht="15.6" x14ac:dyDescent="0.35">
      <c r="B47" s="14" t="s">
        <v>33</v>
      </c>
      <c r="C47" s="15">
        <f>SUM(C39:C46)</f>
        <v>-143.14810795349675</v>
      </c>
      <c r="D47" s="4"/>
      <c r="E47" s="22"/>
      <c r="F47" s="4"/>
      <c r="G47" s="4"/>
      <c r="H47" s="4"/>
    </row>
    <row r="48" spans="2:33" x14ac:dyDescent="0.3">
      <c r="B48" s="16"/>
      <c r="C48" s="17"/>
      <c r="D48" s="4"/>
      <c r="E48" s="22"/>
      <c r="F48" s="3"/>
      <c r="G48" s="3"/>
      <c r="H48" s="3"/>
    </row>
    <row r="49" spans="2:5" x14ac:dyDescent="0.3">
      <c r="B49" s="18" t="s">
        <v>23</v>
      </c>
      <c r="C49" s="17"/>
      <c r="D49" s="4"/>
      <c r="E49" s="22"/>
    </row>
    <row r="50" spans="2:5" ht="15.6" x14ac:dyDescent="0.35">
      <c r="B50" s="18" t="s">
        <v>24</v>
      </c>
      <c r="C50" s="13">
        <f>NPV($C$1,D17:AG17)+C17</f>
        <v>-24.809903455606012</v>
      </c>
      <c r="D50" s="4"/>
      <c r="E50" s="22"/>
    </row>
    <row r="51" spans="2:5" ht="15.6" x14ac:dyDescent="0.35">
      <c r="B51" s="18" t="s">
        <v>25</v>
      </c>
      <c r="C51" s="13">
        <f>NPV($C$1,D24:AG24)+C24</f>
        <v>-86.497741236507807</v>
      </c>
      <c r="D51" s="4"/>
      <c r="E51" s="22"/>
    </row>
    <row r="52" spans="2:5" ht="15.6" x14ac:dyDescent="0.35">
      <c r="B52" s="18" t="s">
        <v>26</v>
      </c>
      <c r="C52" s="13">
        <f>NPV($C$1,D30:AG30)+C30</f>
        <v>0</v>
      </c>
      <c r="D52" s="4"/>
      <c r="E52" s="22"/>
    </row>
    <row r="53" spans="2:5" ht="15.6" x14ac:dyDescent="0.35">
      <c r="B53" s="18" t="s">
        <v>27</v>
      </c>
      <c r="C53" s="13">
        <f>NPV($C$1,C18:AG18)</f>
        <v>-0.90691957736081574</v>
      </c>
      <c r="D53" s="4"/>
      <c r="E53" s="22"/>
    </row>
    <row r="54" spans="2:5" x14ac:dyDescent="0.3">
      <c r="B54" s="12"/>
      <c r="C54" s="13"/>
      <c r="D54" s="4"/>
      <c r="E54" s="22"/>
    </row>
    <row r="55" spans="2:5" ht="15.6" x14ac:dyDescent="0.35">
      <c r="B55" s="19" t="s">
        <v>28</v>
      </c>
      <c r="C55" s="13">
        <f>C47+C50+C53</f>
        <v>-168.86493098646358</v>
      </c>
      <c r="D55" s="4"/>
      <c r="E55" s="22"/>
    </row>
    <row r="56" spans="2:5" ht="15.6" x14ac:dyDescent="0.35">
      <c r="B56" s="19" t="s">
        <v>29</v>
      </c>
      <c r="C56" s="13">
        <f>C47+C51+C53</f>
        <v>-230.55276876736536</v>
      </c>
      <c r="D56" s="4"/>
      <c r="E56" s="22"/>
    </row>
    <row r="57" spans="2:5" ht="16.2" thickBot="1" x14ac:dyDescent="0.4">
      <c r="B57" s="20" t="s">
        <v>30</v>
      </c>
      <c r="C57" s="21">
        <f>C47+C52+C53</f>
        <v>-144.05502753085756</v>
      </c>
      <c r="D57" s="4"/>
      <c r="E57" s="22"/>
    </row>
  </sheetData>
  <mergeCells count="1">
    <mergeCell ref="F1:AA1"/>
  </mergeCells>
  <pageMargins left="0.25" right="0.25" top="0.75" bottom="0.75" header="0.3" footer="0.3"/>
  <pageSetup paperSize="5" scale="56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9156-3A5C-450F-8BB9-5A6AB0815539}">
  <sheetPr>
    <pageSetUpPr fitToPage="1"/>
  </sheetPr>
  <dimension ref="A1:AH57"/>
  <sheetViews>
    <sheetView showGridLines="0" tabSelected="1" zoomScale="80" zoomScaleNormal="80" workbookViewId="0">
      <selection activeCell="E39" sqref="E39:F59"/>
    </sheetView>
  </sheetViews>
  <sheetFormatPr defaultRowHeight="14.4" x14ac:dyDescent="0.3"/>
  <cols>
    <col min="1" max="1" width="7.6640625" customWidth="1"/>
    <col min="2" max="2" width="41.5546875" customWidth="1"/>
    <col min="3" max="3" width="14.6640625" customWidth="1"/>
    <col min="4" max="33" width="8" customWidth="1"/>
    <col min="34" max="34" width="7.6640625" customWidth="1"/>
  </cols>
  <sheetData>
    <row r="1" spans="1:34" x14ac:dyDescent="0.3">
      <c r="B1" s="1" t="s">
        <v>0</v>
      </c>
      <c r="C1" s="3">
        <f>'Q14'!C1</f>
        <v>7.0116759000000001E-2</v>
      </c>
      <c r="F1" s="24" t="s">
        <v>37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34" x14ac:dyDescent="0.3">
      <c r="A2" s="23" t="s">
        <v>34</v>
      </c>
    </row>
    <row r="3" spans="1:34" x14ac:dyDescent="0.3">
      <c r="A3" s="1" t="s">
        <v>36</v>
      </c>
      <c r="C3" s="2">
        <v>2018</v>
      </c>
      <c r="D3" s="2">
        <f t="shared" ref="D3:AG3" si="0">C3+1</f>
        <v>2019</v>
      </c>
      <c r="E3" s="2">
        <f t="shared" si="0"/>
        <v>2020</v>
      </c>
      <c r="F3" s="2">
        <f t="shared" si="0"/>
        <v>2021</v>
      </c>
      <c r="G3" s="2">
        <f t="shared" si="0"/>
        <v>2022</v>
      </c>
      <c r="H3" s="2">
        <f t="shared" si="0"/>
        <v>2023</v>
      </c>
      <c r="I3" s="2">
        <f t="shared" si="0"/>
        <v>2024</v>
      </c>
      <c r="J3" s="2">
        <f t="shared" si="0"/>
        <v>2025</v>
      </c>
      <c r="K3" s="2">
        <f t="shared" si="0"/>
        <v>2026</v>
      </c>
      <c r="L3" s="2">
        <f t="shared" si="0"/>
        <v>2027</v>
      </c>
      <c r="M3" s="2">
        <f t="shared" si="0"/>
        <v>2028</v>
      </c>
      <c r="N3" s="2">
        <f t="shared" si="0"/>
        <v>2029</v>
      </c>
      <c r="O3" s="2">
        <f t="shared" si="0"/>
        <v>2030</v>
      </c>
      <c r="P3" s="2">
        <f t="shared" si="0"/>
        <v>2031</v>
      </c>
      <c r="Q3" s="2">
        <f t="shared" si="0"/>
        <v>2032</v>
      </c>
      <c r="R3" s="2">
        <f t="shared" si="0"/>
        <v>2033</v>
      </c>
      <c r="S3" s="2">
        <f t="shared" si="0"/>
        <v>2034</v>
      </c>
      <c r="T3" s="2">
        <f t="shared" si="0"/>
        <v>2035</v>
      </c>
      <c r="U3" s="2">
        <f t="shared" si="0"/>
        <v>2036</v>
      </c>
      <c r="V3" s="2">
        <f t="shared" si="0"/>
        <v>2037</v>
      </c>
      <c r="W3" s="2">
        <f t="shared" si="0"/>
        <v>2038</v>
      </c>
      <c r="X3" s="2">
        <f t="shared" si="0"/>
        <v>2039</v>
      </c>
      <c r="Y3" s="2">
        <f t="shared" si="0"/>
        <v>2040</v>
      </c>
      <c r="Z3" s="2">
        <f t="shared" si="0"/>
        <v>2041</v>
      </c>
      <c r="AA3" s="2">
        <f t="shared" si="0"/>
        <v>2042</v>
      </c>
      <c r="AB3" s="2">
        <f t="shared" si="0"/>
        <v>2043</v>
      </c>
      <c r="AC3" s="2">
        <f t="shared" si="0"/>
        <v>2044</v>
      </c>
      <c r="AD3" s="2">
        <f t="shared" si="0"/>
        <v>2045</v>
      </c>
      <c r="AE3" s="2">
        <f t="shared" si="0"/>
        <v>2046</v>
      </c>
      <c r="AF3" s="2">
        <f t="shared" si="0"/>
        <v>2047</v>
      </c>
      <c r="AG3" s="2">
        <f t="shared" si="0"/>
        <v>2048</v>
      </c>
      <c r="AH3" s="1"/>
    </row>
    <row r="4" spans="1:34" x14ac:dyDescent="0.3">
      <c r="A4" s="1"/>
      <c r="B4" s="1" t="s">
        <v>2</v>
      </c>
      <c r="C4" s="4">
        <v>0</v>
      </c>
      <c r="D4" s="4">
        <v>-5.1795250778217365</v>
      </c>
      <c r="E4" s="4">
        <v>-5.2826183449706967</v>
      </c>
      <c r="F4" s="4">
        <v>-5.3877635805089987</v>
      </c>
      <c r="G4" s="4">
        <v>-5.4950016268154513</v>
      </c>
      <c r="H4" s="4">
        <v>-5.6043741391955955</v>
      </c>
      <c r="I4" s="4">
        <v>-5.7159236020621442</v>
      </c>
      <c r="J4" s="4">
        <v>-5.8296933454375655</v>
      </c>
      <c r="K4" s="4">
        <v>-5.9457275617851764</v>
      </c>
      <c r="L4" s="4">
        <v>-6.0640713231749821</v>
      </c>
      <c r="M4" s="4">
        <v>-6.1847705987913919</v>
      </c>
      <c r="N4" s="4">
        <v>-6.3078722727897727</v>
      </c>
      <c r="O4" s="4">
        <v>-6.4334241625073787</v>
      </c>
      <c r="P4" s="4">
        <v>-6.5614750370379156</v>
      </c>
      <c r="Q4" s="4">
        <v>-6.6920746361751142</v>
      </c>
      <c r="R4" s="4">
        <v>-6.8252736897335478</v>
      </c>
      <c r="S4" s="4">
        <v>-6.9611239372540048</v>
      </c>
      <c r="T4" s="4">
        <v>-7.0996781481011304</v>
      </c>
      <c r="U4" s="4">
        <v>-7.2409901419609231</v>
      </c>
      <c r="V4" s="4">
        <v>-7.3851148097464883</v>
      </c>
      <c r="W4" s="4">
        <v>-7.5321081349197065</v>
      </c>
      <c r="X4" s="4">
        <v>-7.6820272152371629</v>
      </c>
      <c r="Y4" s="4">
        <v>-7.834930284929241</v>
      </c>
      <c r="Z4" s="4">
        <v>-7.9908767373204608</v>
      </c>
      <c r="AA4" s="4">
        <v>-8.1499271479000868</v>
      </c>
      <c r="AB4" s="4">
        <v>-8.3121432978519092</v>
      </c>
      <c r="AC4" s="4">
        <v>-8.4775881980523202</v>
      </c>
      <c r="AD4" s="4">
        <v>-8.6463261135463831</v>
      </c>
      <c r="AE4" s="4">
        <v>-8.8184225885104404</v>
      </c>
      <c r="AF4" s="4">
        <v>-6.4479744751674533</v>
      </c>
      <c r="AG4" s="4">
        <f>0-AG5</f>
        <v>-11.897445103690778</v>
      </c>
      <c r="AH4" s="1"/>
    </row>
    <row r="5" spans="1:34" x14ac:dyDescent="0.3">
      <c r="B5" s="1" t="s">
        <v>3</v>
      </c>
      <c r="C5" s="4">
        <v>0</v>
      </c>
      <c r="D5" s="4">
        <v>39.038442163899091</v>
      </c>
      <c r="E5" s="4">
        <v>36.412524929813138</v>
      </c>
      <c r="F5" s="4">
        <v>33.814147888268884</v>
      </c>
      <c r="G5" s="4">
        <v>31.92079977579148</v>
      </c>
      <c r="H5" s="4">
        <v>30.291837511714135</v>
      </c>
      <c r="I5" s="4">
        <v>28.861164633936841</v>
      </c>
      <c r="J5" s="4">
        <v>27.827070528759663</v>
      </c>
      <c r="K5" s="4">
        <v>26.991265809882528</v>
      </c>
      <c r="L5" s="4">
        <v>26.155461091005389</v>
      </c>
      <c r="M5" s="4">
        <v>25.319656372128257</v>
      </c>
      <c r="N5" s="4">
        <v>24.483851653251129</v>
      </c>
      <c r="O5" s="4">
        <v>23.648046934373998</v>
      </c>
      <c r="P5" s="4">
        <v>22.812242215496862</v>
      </c>
      <c r="Q5" s="4">
        <v>21.976437496619727</v>
      </c>
      <c r="R5" s="4">
        <v>21.140632777742596</v>
      </c>
      <c r="S5" s="4">
        <v>20.304828058865464</v>
      </c>
      <c r="T5" s="4">
        <v>19.469023339988333</v>
      </c>
      <c r="U5" s="4">
        <v>18.633218621111197</v>
      </c>
      <c r="V5" s="4">
        <v>17.797413902234066</v>
      </c>
      <c r="W5" s="4">
        <v>20.255492292462108</v>
      </c>
      <c r="X5" s="4">
        <v>19.419687573584977</v>
      </c>
      <c r="Y5" s="4">
        <v>18.583882854707841</v>
      </c>
      <c r="Z5" s="4">
        <v>17.748078135830713</v>
      </c>
      <c r="AA5" s="4">
        <v>16.912273416953582</v>
      </c>
      <c r="AB5" s="4">
        <v>16.076468698076447</v>
      </c>
      <c r="AC5" s="4">
        <v>15.240663979199315</v>
      </c>
      <c r="AD5" s="4">
        <v>14.404859260322176</v>
      </c>
      <c r="AE5" s="4">
        <v>13.569054541445047</v>
      </c>
      <c r="AF5" s="4">
        <v>12.73324982256791</v>
      </c>
      <c r="AG5" s="4">
        <v>11.897445103690778</v>
      </c>
    </row>
    <row r="6" spans="1:34" x14ac:dyDescent="0.3">
      <c r="B6" s="1" t="s">
        <v>4</v>
      </c>
      <c r="C6" s="4">
        <v>0</v>
      </c>
      <c r="D6" s="4">
        <v>4.9165713941271756</v>
      </c>
      <c r="E6" s="4">
        <v>4.9165713941271756</v>
      </c>
      <c r="F6" s="4">
        <v>4.9165713941271756</v>
      </c>
      <c r="G6" s="4">
        <v>4.9165713941271756</v>
      </c>
      <c r="H6" s="4">
        <v>4.9165713941271756</v>
      </c>
      <c r="I6" s="4">
        <v>4.9165713941271756</v>
      </c>
      <c r="J6" s="4">
        <v>4.9165713941271756</v>
      </c>
      <c r="K6" s="4">
        <v>4.9165713941271756</v>
      </c>
      <c r="L6" s="4">
        <v>4.9165713941271756</v>
      </c>
      <c r="M6" s="4">
        <v>4.9165713941271756</v>
      </c>
      <c r="N6" s="4">
        <v>4.9165713941271756</v>
      </c>
      <c r="O6" s="4">
        <v>4.9165713941271756</v>
      </c>
      <c r="P6" s="4">
        <v>4.9165713941271756</v>
      </c>
      <c r="Q6" s="4">
        <v>4.9165713941271756</v>
      </c>
      <c r="R6" s="4">
        <v>4.9165713941271756</v>
      </c>
      <c r="S6" s="4">
        <v>4.9165713941271756</v>
      </c>
      <c r="T6" s="4">
        <v>4.9165713941271756</v>
      </c>
      <c r="U6" s="4">
        <v>4.9165713941271756</v>
      </c>
      <c r="V6" s="4">
        <v>4.9165713941271756</v>
      </c>
      <c r="W6" s="4">
        <v>4.9165713941271756</v>
      </c>
      <c r="X6" s="4">
        <v>4.9165713941271756</v>
      </c>
      <c r="Y6" s="4">
        <v>4.9165713941271756</v>
      </c>
      <c r="Z6" s="4">
        <v>4.9165713941271756</v>
      </c>
      <c r="AA6" s="4">
        <v>4.9165713941271756</v>
      </c>
      <c r="AB6" s="4">
        <v>4.9165713941271756</v>
      </c>
      <c r="AC6" s="4">
        <v>4.9165713941271756</v>
      </c>
      <c r="AD6" s="4">
        <v>4.9165713941271756</v>
      </c>
      <c r="AE6" s="4">
        <v>4.9165713941271756</v>
      </c>
      <c r="AF6" s="4">
        <f>AE6</f>
        <v>4.9165713941271756</v>
      </c>
      <c r="AG6" s="4">
        <v>7.0079290324545429</v>
      </c>
    </row>
    <row r="7" spans="1:34" x14ac:dyDescent="0.3">
      <c r="B7" s="1" t="s">
        <v>5</v>
      </c>
      <c r="C7" s="4">
        <v>0</v>
      </c>
      <c r="D7" s="4">
        <v>-0.83072123680000365</v>
      </c>
      <c r="E7" s="4">
        <v>-0.7608261501440029</v>
      </c>
      <c r="F7" s="4">
        <v>-0.97181361058101901</v>
      </c>
      <c r="G7" s="4">
        <v>-0.98612111582078799</v>
      </c>
      <c r="H7" s="4">
        <v>-1.4417935807509275</v>
      </c>
      <c r="I7" s="4">
        <v>-1.4196281528006949</v>
      </c>
      <c r="J7" s="4">
        <v>-1.8755687905492815</v>
      </c>
      <c r="K7" s="4">
        <v>-1.7703318750766484</v>
      </c>
      <c r="L7" s="4">
        <v>-2.085458761303431</v>
      </c>
      <c r="M7" s="4">
        <v>-1.4749033567163643</v>
      </c>
      <c r="N7" s="4">
        <v>-4.0529582605433534</v>
      </c>
      <c r="O7" s="4">
        <v>-1.656659107528867</v>
      </c>
      <c r="P7" s="4">
        <v>-1.9746811175531329</v>
      </c>
      <c r="Q7" s="4">
        <v>-2.1497649319283663</v>
      </c>
      <c r="R7" s="4">
        <v>-2.0306686407839152</v>
      </c>
      <c r="S7" s="4">
        <v>-1.8424581630456669</v>
      </c>
      <c r="T7" s="4">
        <v>-2.1959055682123143</v>
      </c>
      <c r="U7" s="4">
        <v>-2.2212572553602952</v>
      </c>
      <c r="V7" s="4">
        <v>-1.9148020428411692</v>
      </c>
      <c r="W7" s="4">
        <v>-1.886108409012595</v>
      </c>
      <c r="X7" s="4">
        <v>-2.0768496268719172</v>
      </c>
      <c r="Y7" s="4">
        <v>-1.55327601113735</v>
      </c>
      <c r="Z7" s="4">
        <v>-1.7970816995537171</v>
      </c>
      <c r="AA7" s="4">
        <v>-2.0299751521551808</v>
      </c>
      <c r="AB7" s="4">
        <v>-2.0591979037251584</v>
      </c>
      <c r="AC7" s="4">
        <v>-2.2341726400993065</v>
      </c>
      <c r="AD7" s="4">
        <v>-2.3982292925299262</v>
      </c>
      <c r="AE7" s="4">
        <v>-2.4259654424896291</v>
      </c>
      <c r="AF7" s="4">
        <v>-2.3791028752183627</v>
      </c>
      <c r="AG7" s="4">
        <v>0</v>
      </c>
    </row>
    <row r="8" spans="1:34" x14ac:dyDescent="0.3">
      <c r="B8" s="1" t="s">
        <v>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4.4408920985006262E-15</v>
      </c>
      <c r="V8" s="4">
        <v>0</v>
      </c>
      <c r="W8" s="4">
        <v>0</v>
      </c>
      <c r="X8" s="4">
        <v>0</v>
      </c>
      <c r="Y8" s="4">
        <v>-3.5527136788005009E-15</v>
      </c>
      <c r="Z8" s="4">
        <v>0</v>
      </c>
      <c r="AA8" s="4">
        <v>0</v>
      </c>
      <c r="AB8" s="4">
        <v>0</v>
      </c>
      <c r="AC8" s="4">
        <v>-3.9968028886505635E-15</v>
      </c>
      <c r="AD8" s="4">
        <v>0</v>
      </c>
      <c r="AE8" s="4">
        <v>0</v>
      </c>
      <c r="AF8" s="4">
        <v>0</v>
      </c>
      <c r="AG8" s="4">
        <v>0</v>
      </c>
    </row>
    <row r="9" spans="1:34" x14ac:dyDescent="0.3">
      <c r="B9" s="1" t="s">
        <v>7</v>
      </c>
      <c r="C9" s="4">
        <v>0</v>
      </c>
      <c r="D9" s="4">
        <v>1.9106103296000003</v>
      </c>
      <c r="E9" s="4">
        <v>1.9564649775103999</v>
      </c>
      <c r="F9" s="4">
        <v>2.0034201369706492</v>
      </c>
      <c r="G9" s="4">
        <v>2.0515022202579454</v>
      </c>
      <c r="H9" s="4">
        <v>2.100738273544136</v>
      </c>
      <c r="I9" s="4">
        <v>2.1511559921091949</v>
      </c>
      <c r="J9" s="4">
        <v>2.2027837359198159</v>
      </c>
      <c r="K9" s="4">
        <v>2.2556505455818914</v>
      </c>
      <c r="L9" s="4">
        <v>2.3097861586758568</v>
      </c>
      <c r="M9" s="4">
        <v>2.3652210264840772</v>
      </c>
      <c r="N9" s="4">
        <v>2.4219863311196956</v>
      </c>
      <c r="O9" s="4">
        <v>2.4801140030665678</v>
      </c>
      <c r="P9" s="4">
        <v>2.5396367391401653</v>
      </c>
      <c r="Q9" s="4">
        <v>2.6005880208795289</v>
      </c>
      <c r="R9" s="4">
        <v>2.6630021333806382</v>
      </c>
      <c r="S9" s="4">
        <v>2.7269141845817724</v>
      </c>
      <c r="T9" s="4">
        <v>2.792360125011736</v>
      </c>
      <c r="U9" s="4">
        <v>2.8593767680120172</v>
      </c>
      <c r="V9" s="4">
        <v>2.9280018104443051</v>
      </c>
      <c r="W9" s="4">
        <v>2.9982738538949691</v>
      </c>
      <c r="X9" s="4">
        <v>3.0702324263884475</v>
      </c>
      <c r="Y9" s="4">
        <v>3.1439180046217698</v>
      </c>
      <c r="Z9" s="4">
        <v>3.2193720367326941</v>
      </c>
      <c r="AA9" s="4">
        <v>3.2966369656142778</v>
      </c>
      <c r="AB9" s="4">
        <v>3.375756252789019</v>
      </c>
      <c r="AC9" s="4">
        <v>3.4567744028559577</v>
      </c>
      <c r="AD9" s="4">
        <v>3.5397369885245</v>
      </c>
      <c r="AE9" s="4">
        <v>3.6246906762490885</v>
      </c>
      <c r="AF9" s="4">
        <v>3.7116832524790651</v>
      </c>
      <c r="AG9" s="4">
        <v>0</v>
      </c>
    </row>
    <row r="10" spans="1:34" x14ac:dyDescent="0.3">
      <c r="B10" s="1" t="s">
        <v>8</v>
      </c>
      <c r="C10" s="4">
        <v>0</v>
      </c>
      <c r="D10" s="4">
        <v>-19.204390000000014</v>
      </c>
      <c r="E10" s="4">
        <v>-17.36540000000014</v>
      </c>
      <c r="F10" s="4">
        <v>-14.847454000000027</v>
      </c>
      <c r="G10" s="4">
        <v>-13.956638000000035</v>
      </c>
      <c r="H10" s="4">
        <v>-12.388349999999861</v>
      </c>
      <c r="I10" s="4">
        <v>-13.288759999999893</v>
      </c>
      <c r="J10" s="4">
        <v>-12.708350000000094</v>
      </c>
      <c r="K10" s="4">
        <v>-13.84015000000014</v>
      </c>
      <c r="L10" s="4">
        <v>-14.570309999999939</v>
      </c>
      <c r="M10" s="4">
        <v>-16.028650000000024</v>
      </c>
      <c r="N10" s="4">
        <v>-15.726469999999972</v>
      </c>
      <c r="O10" s="4">
        <v>-16.766400000000022</v>
      </c>
      <c r="P10" s="4">
        <v>-18.150669999999927</v>
      </c>
      <c r="Q10" s="4">
        <v>-19.182709999999961</v>
      </c>
      <c r="R10" s="4">
        <v>-19.019369999999995</v>
      </c>
      <c r="S10" s="4">
        <v>-20.927880000000005</v>
      </c>
      <c r="T10" s="4">
        <v>-20.901580000000074</v>
      </c>
      <c r="U10" s="4">
        <v>-24.002679999999817</v>
      </c>
      <c r="V10" s="4">
        <v>-27.797470000000089</v>
      </c>
      <c r="W10" s="4">
        <v>-25.493549999999932</v>
      </c>
      <c r="X10" s="4">
        <v>-26.730229999999981</v>
      </c>
      <c r="Y10" s="4">
        <v>-29.267270000000018</v>
      </c>
      <c r="Z10" s="4">
        <v>-30.485730000000213</v>
      </c>
      <c r="AA10" s="4">
        <v>-31.497859999999868</v>
      </c>
      <c r="AB10" s="4">
        <v>-30.932850000000094</v>
      </c>
      <c r="AC10" s="4">
        <v>-32.632169999999689</v>
      </c>
      <c r="AD10" s="4">
        <v>-34.708289999999806</v>
      </c>
      <c r="AE10" s="4">
        <v>-33.123130000000351</v>
      </c>
      <c r="AF10" s="4">
        <v>-33.896199999999951</v>
      </c>
      <c r="AG10" s="4">
        <v>-33.097116666667162</v>
      </c>
    </row>
    <row r="11" spans="1:34" x14ac:dyDescent="0.3">
      <c r="B11" s="1" t="s">
        <v>9</v>
      </c>
      <c r="C11" s="4">
        <v>0</v>
      </c>
      <c r="D11" s="4">
        <v>0</v>
      </c>
      <c r="E11" s="4">
        <v>-1.97794</v>
      </c>
      <c r="F11" s="4">
        <v>-3.8220500000000004</v>
      </c>
      <c r="G11" s="4">
        <v>-5.5199199999999999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</row>
    <row r="12" spans="1:34" x14ac:dyDescent="0.3"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4" x14ac:dyDescent="0.3">
      <c r="B13" s="1" t="s">
        <v>10</v>
      </c>
      <c r="C13" s="4">
        <f>SUM(C4:C11)</f>
        <v>0</v>
      </c>
      <c r="D13" s="4">
        <f t="shared" ref="D13:AF13" si="1">SUM(D4:D11)</f>
        <v>20.65098757300451</v>
      </c>
      <c r="E13" s="4">
        <f t="shared" si="1"/>
        <v>17.898776806335874</v>
      </c>
      <c r="F13" s="4">
        <f t="shared" si="1"/>
        <v>15.705058228276666</v>
      </c>
      <c r="G13" s="4">
        <f t="shared" si="1"/>
        <v>12.931192647540328</v>
      </c>
      <c r="H13" s="4">
        <f t="shared" si="1"/>
        <v>17.87462945943906</v>
      </c>
      <c r="I13" s="4">
        <f t="shared" si="1"/>
        <v>15.50458026531048</v>
      </c>
      <c r="J13" s="4">
        <f t="shared" si="1"/>
        <v>14.532813522819714</v>
      </c>
      <c r="K13" s="4">
        <f t="shared" si="1"/>
        <v>12.607278312729626</v>
      </c>
      <c r="L13" s="4">
        <f t="shared" si="1"/>
        <v>10.661978559330066</v>
      </c>
      <c r="M13" s="4">
        <f t="shared" si="1"/>
        <v>8.9131248372317309</v>
      </c>
      <c r="N13" s="4">
        <f t="shared" si="1"/>
        <v>5.7351088451649002</v>
      </c>
      <c r="O13" s="4">
        <f t="shared" si="1"/>
        <v>6.1882490615314723</v>
      </c>
      <c r="P13" s="4">
        <f t="shared" si="1"/>
        <v>3.5816241941732265</v>
      </c>
      <c r="Q13" s="4">
        <f t="shared" si="1"/>
        <v>1.4690473435229876</v>
      </c>
      <c r="R13" s="4">
        <f t="shared" si="1"/>
        <v>0.84489397473295114</v>
      </c>
      <c r="S13" s="4">
        <f t="shared" si="1"/>
        <v>-1.7831484627252649</v>
      </c>
      <c r="T13" s="4">
        <f t="shared" si="1"/>
        <v>-3.0192088571862747</v>
      </c>
      <c r="U13" s="4">
        <f t="shared" si="1"/>
        <v>-7.0557606140706426</v>
      </c>
      <c r="V13" s="4">
        <f t="shared" si="1"/>
        <v>-11.455399745782199</v>
      </c>
      <c r="W13" s="4">
        <f t="shared" si="1"/>
        <v>-6.7414290034479798</v>
      </c>
      <c r="X13" s="4">
        <f t="shared" si="1"/>
        <v>-9.0826154480084611</v>
      </c>
      <c r="Y13" s="4">
        <f t="shared" si="1"/>
        <v>-12.011104042609823</v>
      </c>
      <c r="Z13" s="4">
        <f t="shared" si="1"/>
        <v>-14.389666870183806</v>
      </c>
      <c r="AA13" s="4">
        <f t="shared" si="1"/>
        <v>-16.552280523360103</v>
      </c>
      <c r="AB13" s="4">
        <f t="shared" si="1"/>
        <v>-16.935394856584519</v>
      </c>
      <c r="AC13" s="4">
        <f t="shared" si="1"/>
        <v>-19.729921061968874</v>
      </c>
      <c r="AD13" s="4">
        <f t="shared" si="1"/>
        <v>-22.891677763102265</v>
      </c>
      <c r="AE13" s="4">
        <f t="shared" si="1"/>
        <v>-22.257201419179111</v>
      </c>
      <c r="AF13" s="4">
        <f t="shared" si="1"/>
        <v>-21.361772881211618</v>
      </c>
      <c r="AG13" s="4">
        <f t="shared" ref="AG13" si="2">SUM(AG4:AG11)</f>
        <v>-26.089187634212621</v>
      </c>
    </row>
    <row r="14" spans="1:34" x14ac:dyDescent="0.3">
      <c r="B14" s="1" t="s">
        <v>11</v>
      </c>
      <c r="C14" s="6">
        <f>C13</f>
        <v>0</v>
      </c>
      <c r="D14" s="6">
        <f>D13/(1+$C$1)^(D$3-$C$3)</f>
        <v>19.297882590216037</v>
      </c>
      <c r="E14" s="6">
        <f t="shared" ref="E14:AF14" si="3">E13/(1+$C$1)^(E$3-$C$3)</f>
        <v>15.630073540481609</v>
      </c>
      <c r="F14" s="6">
        <f t="shared" si="3"/>
        <v>12.815809825304123</v>
      </c>
      <c r="G14" s="6">
        <f t="shared" si="3"/>
        <v>9.8608401706902491</v>
      </c>
      <c r="H14" s="6">
        <f t="shared" si="3"/>
        <v>12.737412683052398</v>
      </c>
      <c r="I14" s="6">
        <f t="shared" si="3"/>
        <v>10.324594895483118</v>
      </c>
      <c r="J14" s="6">
        <f t="shared" si="3"/>
        <v>9.043395865455885</v>
      </c>
      <c r="K14" s="6">
        <f t="shared" si="3"/>
        <v>7.3311484847553459</v>
      </c>
      <c r="L14" s="6">
        <f t="shared" si="3"/>
        <v>5.7937174936299369</v>
      </c>
      <c r="M14" s="6">
        <f t="shared" si="3"/>
        <v>4.5260394362165641</v>
      </c>
      <c r="N14" s="6">
        <f t="shared" si="3"/>
        <v>2.7214404997309245</v>
      </c>
      <c r="O14" s="6">
        <f t="shared" si="3"/>
        <v>2.7440612307856935</v>
      </c>
      <c r="P14" s="6">
        <f t="shared" si="3"/>
        <v>1.484139974882497</v>
      </c>
      <c r="Q14" s="6">
        <f t="shared" si="3"/>
        <v>0.56885224237259369</v>
      </c>
      <c r="R14" s="6">
        <f t="shared" si="3"/>
        <v>0.30572765813764013</v>
      </c>
      <c r="S14" s="6">
        <f t="shared" si="3"/>
        <v>-0.60296048915148248</v>
      </c>
      <c r="T14" s="6">
        <f t="shared" si="3"/>
        <v>-0.95403287960327821</v>
      </c>
      <c r="U14" s="6">
        <f t="shared" si="3"/>
        <v>-2.0834489219715238</v>
      </c>
      <c r="V14" s="6">
        <f t="shared" si="3"/>
        <v>-3.1609534722368244</v>
      </c>
      <c r="W14" s="6">
        <f t="shared" si="3"/>
        <v>-1.7383157056026406</v>
      </c>
      <c r="X14" s="6">
        <f t="shared" si="3"/>
        <v>-2.188549884611557</v>
      </c>
      <c r="Y14" s="6">
        <f t="shared" si="3"/>
        <v>-2.7045641479657481</v>
      </c>
      <c r="Z14" s="6">
        <f t="shared" si="3"/>
        <v>-3.0278470416990366</v>
      </c>
      <c r="AA14" s="6">
        <f t="shared" si="3"/>
        <v>-3.2546917618335249</v>
      </c>
      <c r="AB14" s="6">
        <f t="shared" si="3"/>
        <v>-3.1118323257730567</v>
      </c>
      <c r="AC14" s="6">
        <f t="shared" si="3"/>
        <v>-3.3877787783027236</v>
      </c>
      <c r="AD14" s="6">
        <f t="shared" si="3"/>
        <v>-3.6731287703503743</v>
      </c>
      <c r="AE14" s="6">
        <f t="shared" si="3"/>
        <v>-3.3373205325342759</v>
      </c>
      <c r="AF14" s="6">
        <f t="shared" si="3"/>
        <v>-2.9931845315453538</v>
      </c>
      <c r="AG14" s="6">
        <f t="shared" ref="AG14" si="4">AG13/(1+$C$1)^(AG$3-$C$3)</f>
        <v>-3.4160607822529374</v>
      </c>
    </row>
    <row r="15" spans="1:34" x14ac:dyDescent="0.3">
      <c r="B15" s="1" t="s">
        <v>12</v>
      </c>
      <c r="C15" s="4">
        <f>SUM($C$14:C14)</f>
        <v>0</v>
      </c>
      <c r="D15" s="4">
        <f>SUM($C$14:D14)</f>
        <v>19.297882590216037</v>
      </c>
      <c r="E15" s="4">
        <f>SUM($C$14:E14)</f>
        <v>34.927956130697645</v>
      </c>
      <c r="F15" s="4">
        <f>SUM($C$14:F14)</f>
        <v>47.743765956001766</v>
      </c>
      <c r="G15" s="4">
        <f>SUM($C$14:G14)</f>
        <v>57.604606126692019</v>
      </c>
      <c r="H15" s="4">
        <f>SUM($C$14:H14)</f>
        <v>70.342018809744417</v>
      </c>
      <c r="I15" s="4">
        <f>SUM($C$14:I14)</f>
        <v>80.666613705227533</v>
      </c>
      <c r="J15" s="4">
        <f>SUM($C$14:J14)</f>
        <v>89.710009570683411</v>
      </c>
      <c r="K15" s="4">
        <f>SUM($C$14:K14)</f>
        <v>97.041158055438757</v>
      </c>
      <c r="L15" s="4">
        <f>SUM($C$14:L14)</f>
        <v>102.8348755490687</v>
      </c>
      <c r="M15" s="4">
        <f>SUM($C$14:M14)</f>
        <v>107.36091498528526</v>
      </c>
      <c r="N15" s="4">
        <f>SUM($C$14:N14)</f>
        <v>110.08235548501619</v>
      </c>
      <c r="O15" s="4">
        <f>SUM($C$14:O14)</f>
        <v>112.82641671580188</v>
      </c>
      <c r="P15" s="4">
        <f>SUM($C$14:P14)</f>
        <v>114.31055669068438</v>
      </c>
      <c r="Q15" s="4">
        <f>SUM($C$14:Q14)</f>
        <v>114.87940893305698</v>
      </c>
      <c r="R15" s="4">
        <f>SUM($C$14:R14)</f>
        <v>115.18513659119462</v>
      </c>
      <c r="S15" s="4">
        <f>SUM($C$14:S14)</f>
        <v>114.58217610204314</v>
      </c>
      <c r="T15" s="4">
        <f>SUM($C$14:T14)</f>
        <v>113.62814322243986</v>
      </c>
      <c r="U15" s="4">
        <f>SUM($C$14:U14)</f>
        <v>111.54469430046834</v>
      </c>
      <c r="V15" s="4">
        <f>SUM($C$14:V14)</f>
        <v>108.38374082823151</v>
      </c>
      <c r="W15" s="4">
        <f>SUM($C$14:W14)</f>
        <v>106.64542512262886</v>
      </c>
      <c r="X15" s="4">
        <f>SUM($C$14:X14)</f>
        <v>104.4568752380173</v>
      </c>
      <c r="Y15" s="4">
        <f>SUM($C$14:Y14)</f>
        <v>101.75231109005155</v>
      </c>
      <c r="Z15" s="4">
        <f>SUM($C$14:Z14)</f>
        <v>98.724464048352516</v>
      </c>
      <c r="AA15" s="4">
        <f>SUM($C$14:AA14)</f>
        <v>95.469772286518989</v>
      </c>
      <c r="AB15" s="4">
        <f>SUM($C$14:AB14)</f>
        <v>92.357939960745938</v>
      </c>
      <c r="AC15" s="4">
        <f>SUM($C$14:AC14)</f>
        <v>88.970161182443221</v>
      </c>
      <c r="AD15" s="4">
        <f>SUM($C$14:AD14)</f>
        <v>85.297032412092847</v>
      </c>
      <c r="AE15" s="4">
        <f>SUM($C$14:AE14)</f>
        <v>81.959711879558569</v>
      </c>
      <c r="AF15" s="4">
        <f>SUM($C$14:AF14)</f>
        <v>78.966527348013216</v>
      </c>
      <c r="AG15" s="4">
        <f>SUM($C$14:AG14)</f>
        <v>75.550466565760274</v>
      </c>
    </row>
    <row r="16" spans="1:34" x14ac:dyDescent="0.3"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15.6" x14ac:dyDescent="0.35">
      <c r="B17" s="7" t="s">
        <v>13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-0.44192387377280468</v>
      </c>
      <c r="N17" s="4">
        <v>-0.64860406907064683</v>
      </c>
      <c r="O17" s="4">
        <v>-1.27600944156506</v>
      </c>
      <c r="P17" s="4">
        <v>-1.5948012775415119</v>
      </c>
      <c r="Q17" s="4">
        <v>-2.4118810959154944</v>
      </c>
      <c r="R17" s="4">
        <v>-2.8763945872223848</v>
      </c>
      <c r="S17" s="4">
        <v>-2.8861186414557451</v>
      </c>
      <c r="T17" s="4">
        <v>-4.374780060599762</v>
      </c>
      <c r="U17" s="4">
        <v>-4.8818233913086004</v>
      </c>
      <c r="V17" s="4">
        <v>-5.4929051178740922</v>
      </c>
      <c r="W17" s="4">
        <v>-4.9406367541168006</v>
      </c>
      <c r="X17" s="4">
        <v>-5.2613909008029731</v>
      </c>
      <c r="Y17" s="4">
        <v>-6.2859130191905424</v>
      </c>
      <c r="Z17" s="4">
        <v>-7.4645858193961905</v>
      </c>
      <c r="AA17" s="4">
        <v>-8.1063858629383621</v>
      </c>
      <c r="AB17" s="4">
        <v>-8.1841430159790907</v>
      </c>
      <c r="AC17" s="4">
        <v>-10.276564211033575</v>
      </c>
      <c r="AD17" s="4">
        <v>-11.447066782335808</v>
      </c>
      <c r="AE17" s="4">
        <v>-11.194846226933295</v>
      </c>
      <c r="AF17" s="4">
        <v>-11.676159910744056</v>
      </c>
      <c r="AG17" s="4">
        <v>-13.064628873989744</v>
      </c>
    </row>
    <row r="18" spans="2:33" ht="15.6" x14ac:dyDescent="0.35">
      <c r="B18" s="7" t="s">
        <v>14</v>
      </c>
      <c r="C18" s="4">
        <v>0</v>
      </c>
      <c r="D18" s="4">
        <v>-7.6045500749999662E-2</v>
      </c>
      <c r="E18" s="4">
        <v>-0.10083756336650065</v>
      </c>
      <c r="F18" s="4">
        <v>-0.11655233183804481</v>
      </c>
      <c r="G18" s="4">
        <v>-0.13414698410858586</v>
      </c>
      <c r="H18" s="4">
        <v>-0.14091399905049939</v>
      </c>
      <c r="I18" s="4">
        <v>-0.16498573973261427</v>
      </c>
      <c r="J18" s="4">
        <v>-8.8818222807975952E-2</v>
      </c>
      <c r="K18" s="4">
        <v>-0.14633685454159789</v>
      </c>
      <c r="L18" s="4">
        <v>-0.11859312273764376</v>
      </c>
      <c r="M18" s="4">
        <v>-5.0450710421965923E-2</v>
      </c>
      <c r="N18" s="4">
        <v>-0.15558144593806239</v>
      </c>
      <c r="O18" s="4">
        <v>-0.13679078367974143</v>
      </c>
      <c r="P18" s="4">
        <v>-9.1806906390230161E-2</v>
      </c>
      <c r="Q18" s="4">
        <v>-0.13945928073126915</v>
      </c>
      <c r="R18" s="4">
        <v>-0.10203164054579753</v>
      </c>
      <c r="S18" s="4">
        <v>-2.6427683031369002E-2</v>
      </c>
      <c r="T18" s="4">
        <v>-0.10245108532350697</v>
      </c>
      <c r="U18" s="4">
        <v>-9.7278960159684527E-2</v>
      </c>
      <c r="V18" s="4">
        <v>-7.9204226845553158E-2</v>
      </c>
      <c r="W18" s="4">
        <v>-2.759378632704634E-2</v>
      </c>
      <c r="X18" s="4">
        <v>-2.0222313187201506E-2</v>
      </c>
      <c r="Y18" s="4">
        <v>-2.9432420524504965E-2</v>
      </c>
      <c r="Z18" s="4">
        <v>-5.4960501976594328E-2</v>
      </c>
      <c r="AA18" s="4">
        <v>-6.6239713953483395E-2</v>
      </c>
      <c r="AB18" s="4">
        <v>-5.1954128644217737E-2</v>
      </c>
      <c r="AC18" s="4">
        <v>-9.0435152106511416E-2</v>
      </c>
      <c r="AD18" s="4">
        <v>-9.3375089724015439E-2</v>
      </c>
      <c r="AE18" s="4">
        <v>-6.8941329102592541E-2</v>
      </c>
      <c r="AF18" s="4">
        <v>-7.0573028908342592E-2</v>
      </c>
      <c r="AG18" s="4">
        <v>-8.0174979197862081E-2</v>
      </c>
    </row>
    <row r="19" spans="2:33" x14ac:dyDescent="0.3">
      <c r="B19" s="1"/>
      <c r="C19" s="8"/>
      <c r="D19" s="8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2:33" x14ac:dyDescent="0.3">
      <c r="B20" s="1" t="s">
        <v>10</v>
      </c>
      <c r="C20" s="4">
        <f>SUM(C17:C18)</f>
        <v>0</v>
      </c>
      <c r="D20" s="4">
        <f>SUM(D17:D18)</f>
        <v>-7.6045500749999662E-2</v>
      </c>
      <c r="E20" s="4">
        <f t="shared" ref="E20:AF20" si="5">SUM(E17:E18)</f>
        <v>-0.10083756336650065</v>
      </c>
      <c r="F20" s="4">
        <f t="shared" si="5"/>
        <v>-0.11655233183804481</v>
      </c>
      <c r="G20" s="4">
        <f t="shared" si="5"/>
        <v>-0.13414698410858586</v>
      </c>
      <c r="H20" s="4">
        <f t="shared" si="5"/>
        <v>-0.14091399905049939</v>
      </c>
      <c r="I20" s="4">
        <f t="shared" si="5"/>
        <v>-0.16498573973261427</v>
      </c>
      <c r="J20" s="4">
        <f t="shared" si="5"/>
        <v>-8.8818222807975952E-2</v>
      </c>
      <c r="K20" s="4">
        <f t="shared" si="5"/>
        <v>-0.14633685454159789</v>
      </c>
      <c r="L20" s="4">
        <f t="shared" si="5"/>
        <v>-0.11859312273764376</v>
      </c>
      <c r="M20" s="4">
        <f t="shared" si="5"/>
        <v>-0.49237458419477059</v>
      </c>
      <c r="N20" s="4">
        <f t="shared" si="5"/>
        <v>-0.80418551500870916</v>
      </c>
      <c r="O20" s="4">
        <f t="shared" si="5"/>
        <v>-1.4128002252448015</v>
      </c>
      <c r="P20" s="4">
        <f t="shared" si="5"/>
        <v>-1.6866081839317422</v>
      </c>
      <c r="Q20" s="4">
        <f t="shared" si="5"/>
        <v>-2.5513403766467637</v>
      </c>
      <c r="R20" s="4">
        <f t="shared" si="5"/>
        <v>-2.9784262277681823</v>
      </c>
      <c r="S20" s="4">
        <f t="shared" si="5"/>
        <v>-2.9125463244871144</v>
      </c>
      <c r="T20" s="4">
        <f t="shared" si="5"/>
        <v>-4.4772311459232688</v>
      </c>
      <c r="U20" s="4">
        <f t="shared" si="5"/>
        <v>-4.9791023514682848</v>
      </c>
      <c r="V20" s="4">
        <f t="shared" si="5"/>
        <v>-5.572109344719645</v>
      </c>
      <c r="W20" s="4">
        <f t="shared" si="5"/>
        <v>-4.9682305404438472</v>
      </c>
      <c r="X20" s="4">
        <f t="shared" si="5"/>
        <v>-5.281613213990175</v>
      </c>
      <c r="Y20" s="4">
        <f t="shared" si="5"/>
        <v>-6.3153454397150472</v>
      </c>
      <c r="Z20" s="4">
        <f t="shared" si="5"/>
        <v>-7.5195463213727844</v>
      </c>
      <c r="AA20" s="4">
        <f t="shared" si="5"/>
        <v>-8.1726255768918463</v>
      </c>
      <c r="AB20" s="4">
        <f t="shared" si="5"/>
        <v>-8.236097144623308</v>
      </c>
      <c r="AC20" s="4">
        <f t="shared" si="5"/>
        <v>-10.366999363140087</v>
      </c>
      <c r="AD20" s="4">
        <f t="shared" si="5"/>
        <v>-11.540441872059823</v>
      </c>
      <c r="AE20" s="4">
        <f t="shared" si="5"/>
        <v>-11.263787556035888</v>
      </c>
      <c r="AF20" s="4">
        <f t="shared" si="5"/>
        <v>-11.746732939652398</v>
      </c>
      <c r="AG20" s="4">
        <f t="shared" ref="AG20" si="6">SUM(AG17:AG18)</f>
        <v>-13.144803853187605</v>
      </c>
    </row>
    <row r="21" spans="2:33" x14ac:dyDescent="0.3">
      <c r="B21" s="1" t="s">
        <v>11</v>
      </c>
      <c r="C21" s="6">
        <f>C20</f>
        <v>0</v>
      </c>
      <c r="D21" s="6">
        <f>D20/(1+$C$1)^(D$3-$C$3)</f>
        <v>-7.1062807035245826E-2</v>
      </c>
      <c r="E21" s="6">
        <f t="shared" ref="E21:AF21" si="7">E20/(1+$C$1)^(E$3-$C$3)</f>
        <v>-8.8056214573471098E-2</v>
      </c>
      <c r="F21" s="6">
        <f t="shared" si="7"/>
        <v>-9.5110282166462751E-2</v>
      </c>
      <c r="G21" s="6">
        <f t="shared" si="7"/>
        <v>-0.10229543443748038</v>
      </c>
      <c r="H21" s="6">
        <f t="shared" si="7"/>
        <v>-0.10041493519059451</v>
      </c>
      <c r="I21" s="6">
        <f t="shared" si="7"/>
        <v>-0.10986501389412134</v>
      </c>
      <c r="J21" s="6">
        <f t="shared" si="7"/>
        <v>-5.5269294390763349E-2</v>
      </c>
      <c r="K21" s="6">
        <f t="shared" si="7"/>
        <v>-8.5095068326783138E-2</v>
      </c>
      <c r="L21" s="6">
        <f t="shared" si="7"/>
        <v>-6.4443484481407715E-2</v>
      </c>
      <c r="M21" s="6">
        <f t="shared" si="7"/>
        <v>-0.25002530831245506</v>
      </c>
      <c r="N21" s="6">
        <f t="shared" si="7"/>
        <v>-0.38160444534313726</v>
      </c>
      <c r="O21" s="6">
        <f t="shared" si="7"/>
        <v>-0.62647936215743061</v>
      </c>
      <c r="P21" s="6">
        <f t="shared" si="7"/>
        <v>-0.69889036147604366</v>
      </c>
      <c r="Q21" s="6">
        <f t="shared" si="7"/>
        <v>-0.98794344560110414</v>
      </c>
      <c r="R21" s="6">
        <f t="shared" si="7"/>
        <v>-1.0777533072585879</v>
      </c>
      <c r="S21" s="6">
        <f t="shared" si="7"/>
        <v>-0.98485930543612743</v>
      </c>
      <c r="T21" s="6">
        <f t="shared" si="7"/>
        <v>-1.4147499973802338</v>
      </c>
      <c r="U21" s="6">
        <f t="shared" si="7"/>
        <v>-1.470246227722801</v>
      </c>
      <c r="V21" s="6">
        <f t="shared" si="7"/>
        <v>-1.5375437585545517</v>
      </c>
      <c r="W21" s="6">
        <f t="shared" si="7"/>
        <v>-1.2810864244199671</v>
      </c>
      <c r="X21" s="6">
        <f t="shared" si="7"/>
        <v>-1.2726591867957617</v>
      </c>
      <c r="Y21" s="6">
        <f t="shared" si="7"/>
        <v>-1.422038873169317</v>
      </c>
      <c r="Z21" s="6">
        <f t="shared" si="7"/>
        <v>-1.582249004753828</v>
      </c>
      <c r="AA21" s="6">
        <f t="shared" si="7"/>
        <v>-1.6069916831170401</v>
      </c>
      <c r="AB21" s="6">
        <f t="shared" si="7"/>
        <v>-1.513360246388423</v>
      </c>
      <c r="AC21" s="6">
        <f t="shared" si="7"/>
        <v>-1.7800933073585778</v>
      </c>
      <c r="AD21" s="6">
        <f t="shared" si="7"/>
        <v>-1.8517440923943211</v>
      </c>
      <c r="AE21" s="6">
        <f t="shared" si="7"/>
        <v>-1.6889306421278305</v>
      </c>
      <c r="AF21" s="6">
        <f t="shared" si="7"/>
        <v>-1.6459373258333976</v>
      </c>
      <c r="AG21" s="6">
        <f t="shared" ref="AG21" si="8">AG20/(1+$C$1)^(AG$3-$C$3)</f>
        <v>-1.7211516725954459</v>
      </c>
    </row>
    <row r="22" spans="2:33" x14ac:dyDescent="0.3">
      <c r="B22" s="1" t="s">
        <v>15</v>
      </c>
      <c r="C22" s="4">
        <f>SUM($C$21:C21)</f>
        <v>0</v>
      </c>
      <c r="D22" s="4">
        <f>SUM($C$21:D21)</f>
        <v>-7.1062807035245826E-2</v>
      </c>
      <c r="E22" s="4">
        <f>SUM($C$21:E21)</f>
        <v>-0.15911902160871694</v>
      </c>
      <c r="F22" s="4">
        <f>SUM($C$21:F21)</f>
        <v>-0.25422930377517972</v>
      </c>
      <c r="G22" s="4">
        <f>SUM($C$21:G21)</f>
        <v>-0.35652473821266006</v>
      </c>
      <c r="H22" s="4">
        <f>SUM($C$21:H21)</f>
        <v>-0.45693967340325459</v>
      </c>
      <c r="I22" s="4">
        <f>SUM($C$21:I21)</f>
        <v>-0.56680468729737599</v>
      </c>
      <c r="J22" s="4">
        <f>SUM($C$21:J21)</f>
        <v>-0.62207398168813932</v>
      </c>
      <c r="K22" s="4">
        <f>SUM($C$21:K21)</f>
        <v>-0.70716905001492247</v>
      </c>
      <c r="L22" s="4">
        <f>SUM($C$21:L21)</f>
        <v>-0.77161253449633016</v>
      </c>
      <c r="M22" s="4">
        <f>SUM($C$21:M21)</f>
        <v>-1.0216378428087851</v>
      </c>
      <c r="N22" s="4">
        <f>SUM($C$21:N21)</f>
        <v>-1.4032422881519224</v>
      </c>
      <c r="O22" s="4">
        <f>SUM($C$21:O21)</f>
        <v>-2.0297216503093529</v>
      </c>
      <c r="P22" s="4">
        <f>SUM($C$21:P21)</f>
        <v>-2.7286120117853967</v>
      </c>
      <c r="Q22" s="4">
        <f>SUM($C$21:Q21)</f>
        <v>-3.7165554573865007</v>
      </c>
      <c r="R22" s="4">
        <f>SUM($C$21:R21)</f>
        <v>-4.7943087646450886</v>
      </c>
      <c r="S22" s="4">
        <f>SUM($C$21:S21)</f>
        <v>-5.7791680700812158</v>
      </c>
      <c r="T22" s="4">
        <f>SUM($C$21:T21)</f>
        <v>-7.1939180674614498</v>
      </c>
      <c r="U22" s="4">
        <f>SUM($C$21:U21)</f>
        <v>-8.6641642951842499</v>
      </c>
      <c r="V22" s="4">
        <f>SUM($C$21:V21)</f>
        <v>-10.201708053738802</v>
      </c>
      <c r="W22" s="4">
        <f>SUM($C$21:W21)</f>
        <v>-11.48279447815877</v>
      </c>
      <c r="X22" s="4">
        <f>SUM($C$21:X21)</f>
        <v>-12.755453664954532</v>
      </c>
      <c r="Y22" s="4">
        <f>SUM($C$21:Y21)</f>
        <v>-14.177492538123849</v>
      </c>
      <c r="Z22" s="4">
        <f>SUM($C$21:Z21)</f>
        <v>-15.759741542877677</v>
      </c>
      <c r="AA22" s="4">
        <f>SUM($C$21:AA21)</f>
        <v>-17.366733225994718</v>
      </c>
      <c r="AB22" s="4">
        <f>SUM($C$21:AB21)</f>
        <v>-18.880093472383141</v>
      </c>
      <c r="AC22" s="4">
        <f>SUM($C$21:AC21)</f>
        <v>-20.660186779741718</v>
      </c>
      <c r="AD22" s="4">
        <f>SUM($C$21:AD21)</f>
        <v>-22.511930872136038</v>
      </c>
      <c r="AE22" s="4">
        <f>SUM($C$21:AE21)</f>
        <v>-24.200861514263867</v>
      </c>
      <c r="AF22" s="4">
        <f>SUM($C$21:AF21)</f>
        <v>-25.846798840097264</v>
      </c>
      <c r="AG22" s="4">
        <f>SUM($C$21:AG21)</f>
        <v>-27.567950512692711</v>
      </c>
    </row>
    <row r="23" spans="2:33" x14ac:dyDescent="0.3"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2:33" ht="15.6" x14ac:dyDescent="0.35">
      <c r="B24" s="7" t="s">
        <v>16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-7.5843811449687344</v>
      </c>
      <c r="N24" s="4">
        <v>-10.697776269271621</v>
      </c>
      <c r="O24" s="4">
        <v>-11.412210515738813</v>
      </c>
      <c r="P24" s="4">
        <v>-10.505183473657002</v>
      </c>
      <c r="Q24" s="4">
        <v>-12.574265549990814</v>
      </c>
      <c r="R24" s="4">
        <v>-12.40836682840262</v>
      </c>
      <c r="S24" s="4">
        <v>-10.618112528151018</v>
      </c>
      <c r="T24" s="4">
        <v>-14.030234888487147</v>
      </c>
      <c r="U24" s="4">
        <v>-15.169811805831735</v>
      </c>
      <c r="V24" s="4">
        <v>-16.55424064699665</v>
      </c>
      <c r="W24" s="4">
        <v>-14.45419239204179</v>
      </c>
      <c r="X24" s="4">
        <v>-14.955025160951191</v>
      </c>
      <c r="Y24" s="4">
        <v>-17.373275155216223</v>
      </c>
      <c r="Z24" s="4">
        <v>-20.888178012829506</v>
      </c>
      <c r="AA24" s="4">
        <v>-22.861681106903823</v>
      </c>
      <c r="AB24" s="4">
        <v>-23.194051378968403</v>
      </c>
      <c r="AC24" s="4">
        <v>-29.213169239807641</v>
      </c>
      <c r="AD24" s="4">
        <v>-32.602715209075484</v>
      </c>
      <c r="AE24" s="4">
        <v>-31.92234156189696</v>
      </c>
      <c r="AF24" s="4">
        <v>-33.61602271818672</v>
      </c>
      <c r="AG24" s="4">
        <v>-37.571813771205257</v>
      </c>
    </row>
    <row r="25" spans="2:33" x14ac:dyDescent="0.3">
      <c r="B25" s="1"/>
      <c r="C25" s="8"/>
      <c r="D25" s="8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2:33" x14ac:dyDescent="0.3">
      <c r="B26" s="1" t="s">
        <v>10</v>
      </c>
      <c r="C26" s="4">
        <f>C24</f>
        <v>0</v>
      </c>
      <c r="D26" s="4">
        <f>D24</f>
        <v>0</v>
      </c>
      <c r="E26" s="4">
        <f t="shared" ref="E26:AF26" si="9">E24</f>
        <v>0</v>
      </c>
      <c r="F26" s="4">
        <f t="shared" si="9"/>
        <v>0</v>
      </c>
      <c r="G26" s="4">
        <f t="shared" si="9"/>
        <v>0</v>
      </c>
      <c r="H26" s="4">
        <f t="shared" si="9"/>
        <v>0</v>
      </c>
      <c r="I26" s="4">
        <f t="shared" si="9"/>
        <v>0</v>
      </c>
      <c r="J26" s="4">
        <f t="shared" si="9"/>
        <v>0</v>
      </c>
      <c r="K26" s="4">
        <f t="shared" si="9"/>
        <v>0</v>
      </c>
      <c r="L26" s="4">
        <f t="shared" si="9"/>
        <v>0</v>
      </c>
      <c r="M26" s="4">
        <f t="shared" si="9"/>
        <v>-7.5843811449687344</v>
      </c>
      <c r="N26" s="4">
        <f t="shared" si="9"/>
        <v>-10.697776269271621</v>
      </c>
      <c r="O26" s="4">
        <f t="shared" si="9"/>
        <v>-11.412210515738813</v>
      </c>
      <c r="P26" s="4">
        <f t="shared" si="9"/>
        <v>-10.505183473657002</v>
      </c>
      <c r="Q26" s="4">
        <f t="shared" si="9"/>
        <v>-12.574265549990814</v>
      </c>
      <c r="R26" s="4">
        <f t="shared" si="9"/>
        <v>-12.40836682840262</v>
      </c>
      <c r="S26" s="4">
        <f t="shared" si="9"/>
        <v>-10.618112528151018</v>
      </c>
      <c r="T26" s="4">
        <f t="shared" si="9"/>
        <v>-14.030234888487147</v>
      </c>
      <c r="U26" s="4">
        <f t="shared" si="9"/>
        <v>-15.169811805831735</v>
      </c>
      <c r="V26" s="4">
        <f t="shared" si="9"/>
        <v>-16.55424064699665</v>
      </c>
      <c r="W26" s="4">
        <f t="shared" si="9"/>
        <v>-14.45419239204179</v>
      </c>
      <c r="X26" s="4">
        <f t="shared" si="9"/>
        <v>-14.955025160951191</v>
      </c>
      <c r="Y26" s="4">
        <f t="shared" si="9"/>
        <v>-17.373275155216223</v>
      </c>
      <c r="Z26" s="4">
        <f t="shared" si="9"/>
        <v>-20.888178012829506</v>
      </c>
      <c r="AA26" s="4">
        <f t="shared" si="9"/>
        <v>-22.861681106903823</v>
      </c>
      <c r="AB26" s="4">
        <f t="shared" si="9"/>
        <v>-23.194051378968403</v>
      </c>
      <c r="AC26" s="4">
        <f t="shared" si="9"/>
        <v>-29.213169239807641</v>
      </c>
      <c r="AD26" s="4">
        <f t="shared" si="9"/>
        <v>-32.602715209075484</v>
      </c>
      <c r="AE26" s="4">
        <f t="shared" si="9"/>
        <v>-31.92234156189696</v>
      </c>
      <c r="AF26" s="4">
        <f t="shared" si="9"/>
        <v>-33.61602271818672</v>
      </c>
      <c r="AG26" s="4">
        <f t="shared" ref="AG26" si="10">AG24</f>
        <v>-37.571813771205257</v>
      </c>
    </row>
    <row r="27" spans="2:33" x14ac:dyDescent="0.3">
      <c r="B27" s="1" t="s">
        <v>11</v>
      </c>
      <c r="C27" s="6">
        <f>C26</f>
        <v>0</v>
      </c>
      <c r="D27" s="6">
        <f>D26/(1+$C$1)^(D$3-$C$3)</f>
        <v>0</v>
      </c>
      <c r="E27" s="6">
        <f t="shared" ref="E27:AF27" si="11">E26/(1+$C$1)^(E$3-$C$3)</f>
        <v>0</v>
      </c>
      <c r="F27" s="6">
        <f t="shared" si="11"/>
        <v>0</v>
      </c>
      <c r="G27" s="6">
        <f t="shared" si="11"/>
        <v>0</v>
      </c>
      <c r="H27" s="6">
        <f t="shared" si="11"/>
        <v>0</v>
      </c>
      <c r="I27" s="6">
        <f t="shared" si="11"/>
        <v>0</v>
      </c>
      <c r="J27" s="6">
        <f t="shared" si="11"/>
        <v>0</v>
      </c>
      <c r="K27" s="6">
        <f t="shared" si="11"/>
        <v>0</v>
      </c>
      <c r="L27" s="6">
        <f t="shared" si="11"/>
        <v>0</v>
      </c>
      <c r="M27" s="6">
        <f t="shared" si="11"/>
        <v>-3.8513101508502254</v>
      </c>
      <c r="N27" s="6">
        <f t="shared" si="11"/>
        <v>-5.076339853741537</v>
      </c>
      <c r="O27" s="6">
        <f t="shared" si="11"/>
        <v>-5.0605274807820395</v>
      </c>
      <c r="P27" s="6">
        <f t="shared" si="11"/>
        <v>-4.3530984523987319</v>
      </c>
      <c r="Q27" s="6">
        <f t="shared" si="11"/>
        <v>-4.8690732710812741</v>
      </c>
      <c r="R27" s="6">
        <f t="shared" si="11"/>
        <v>-4.4900082675573136</v>
      </c>
      <c r="S27" s="6">
        <f t="shared" si="11"/>
        <v>-3.5904482759974448</v>
      </c>
      <c r="T27" s="6">
        <f t="shared" si="11"/>
        <v>-4.4333817318779625</v>
      </c>
      <c r="U27" s="6">
        <f t="shared" si="11"/>
        <v>-4.4793934746514887</v>
      </c>
      <c r="V27" s="6">
        <f t="shared" si="11"/>
        <v>-4.5679055829225472</v>
      </c>
      <c r="W27" s="6">
        <f t="shared" si="11"/>
        <v>-3.7270954917774097</v>
      </c>
      <c r="X27" s="6">
        <f t="shared" si="11"/>
        <v>-3.6035675822363813</v>
      </c>
      <c r="Y27" s="6">
        <f t="shared" si="11"/>
        <v>-3.9119748651625454</v>
      </c>
      <c r="Z27" s="6">
        <f t="shared" si="11"/>
        <v>-4.3952517159155615</v>
      </c>
      <c r="AA27" s="6">
        <f t="shared" si="11"/>
        <v>-4.4953156186118273</v>
      </c>
      <c r="AB27" s="6">
        <f t="shared" si="11"/>
        <v>-4.2618432849029695</v>
      </c>
      <c r="AC27" s="6">
        <f t="shared" si="11"/>
        <v>-5.0161252286181277</v>
      </c>
      <c r="AD27" s="6">
        <f t="shared" si="11"/>
        <v>-5.2313322101283104</v>
      </c>
      <c r="AE27" s="6">
        <f t="shared" si="11"/>
        <v>-4.7865445405588742</v>
      </c>
      <c r="AF27" s="6">
        <f t="shared" si="11"/>
        <v>-4.7102344815514527</v>
      </c>
      <c r="AG27" s="6">
        <f t="shared" ref="AG27" si="12">AG26/(1+$C$1)^(AG$3-$C$3)</f>
        <v>-4.9195705646891703</v>
      </c>
    </row>
    <row r="28" spans="2:33" ht="15.6" x14ac:dyDescent="0.35">
      <c r="B28" s="1" t="s">
        <v>17</v>
      </c>
      <c r="C28" s="4">
        <f>SUM($C$27:C27)</f>
        <v>0</v>
      </c>
      <c r="D28" s="4">
        <f>SUM($C$27:D27)</f>
        <v>0</v>
      </c>
      <c r="E28" s="4">
        <f>SUM($C$27:E27)</f>
        <v>0</v>
      </c>
      <c r="F28" s="4">
        <f>SUM($C$27:F27)</f>
        <v>0</v>
      </c>
      <c r="G28" s="4">
        <f>SUM($C$27:G27)</f>
        <v>0</v>
      </c>
      <c r="H28" s="4">
        <f>SUM($C$27:H27)</f>
        <v>0</v>
      </c>
      <c r="I28" s="4">
        <f>SUM($C$27:I27)</f>
        <v>0</v>
      </c>
      <c r="J28" s="4">
        <f>SUM($C$27:J27)</f>
        <v>0</v>
      </c>
      <c r="K28" s="4">
        <f>SUM($C$27:K27)</f>
        <v>0</v>
      </c>
      <c r="L28" s="4">
        <f>SUM($C$27:L27)</f>
        <v>0</v>
      </c>
      <c r="M28" s="4">
        <f>SUM($C$27:M27)</f>
        <v>-3.8513101508502254</v>
      </c>
      <c r="N28" s="4">
        <f>SUM($C$27:N27)</f>
        <v>-8.9276500045917615</v>
      </c>
      <c r="O28" s="4">
        <f>SUM($C$27:O27)</f>
        <v>-13.9881774853738</v>
      </c>
      <c r="P28" s="4">
        <f>SUM($C$27:P27)</f>
        <v>-18.341275937772533</v>
      </c>
      <c r="Q28" s="4">
        <f>SUM($C$27:Q27)</f>
        <v>-23.210349208853806</v>
      </c>
      <c r="R28" s="4">
        <f>SUM($C$27:R27)</f>
        <v>-27.700357476411121</v>
      </c>
      <c r="S28" s="4">
        <f>SUM($C$27:S27)</f>
        <v>-31.290805752408566</v>
      </c>
      <c r="T28" s="4">
        <f>SUM($C$27:T27)</f>
        <v>-35.724187484286531</v>
      </c>
      <c r="U28" s="4">
        <f>SUM($C$27:U27)</f>
        <v>-40.203580958938019</v>
      </c>
      <c r="V28" s="4">
        <f>SUM($C$27:V27)</f>
        <v>-44.771486541860568</v>
      </c>
      <c r="W28" s="4">
        <f>SUM($C$27:W27)</f>
        <v>-48.49858203363798</v>
      </c>
      <c r="X28" s="4">
        <f>SUM($C$27:X27)</f>
        <v>-52.10214961587436</v>
      </c>
      <c r="Y28" s="4">
        <f>SUM($C$27:Y27)</f>
        <v>-56.014124481036909</v>
      </c>
      <c r="Z28" s="4">
        <f>SUM($C$27:Z27)</f>
        <v>-60.409376196952472</v>
      </c>
      <c r="AA28" s="4">
        <f>SUM($C$27:AA27)</f>
        <v>-64.904691815564306</v>
      </c>
      <c r="AB28" s="4">
        <f>SUM($C$27:AB27)</f>
        <v>-69.166535100467271</v>
      </c>
      <c r="AC28" s="4">
        <f>SUM($C$27:AC27)</f>
        <v>-74.182660329085394</v>
      </c>
      <c r="AD28" s="4">
        <f>SUM($C$27:AD27)</f>
        <v>-79.413992539213709</v>
      </c>
      <c r="AE28" s="4">
        <f>SUM($C$27:AE27)</f>
        <v>-84.200537079772587</v>
      </c>
      <c r="AF28" s="4">
        <f>SUM($C$27:AF27)</f>
        <v>-88.91077156132404</v>
      </c>
      <c r="AG28" s="4">
        <f>SUM($C$27:AG27)</f>
        <v>-93.830342126013207</v>
      </c>
    </row>
    <row r="29" spans="2:33" x14ac:dyDescent="0.3">
      <c r="B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15.6" x14ac:dyDescent="0.35">
      <c r="B30" s="7" t="s">
        <v>18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</row>
    <row r="31" spans="2:33" x14ac:dyDescent="0.3"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2:33" x14ac:dyDescent="0.3">
      <c r="B32" s="1" t="s">
        <v>10</v>
      </c>
      <c r="C32" s="4">
        <f>C30</f>
        <v>0</v>
      </c>
      <c r="D32" s="4">
        <f>D30</f>
        <v>0</v>
      </c>
      <c r="E32" s="4">
        <f t="shared" ref="E32:AF32" si="13">E30</f>
        <v>0</v>
      </c>
      <c r="F32" s="4">
        <f t="shared" si="13"/>
        <v>0</v>
      </c>
      <c r="G32" s="4">
        <f t="shared" si="13"/>
        <v>0</v>
      </c>
      <c r="H32" s="4">
        <f t="shared" si="13"/>
        <v>0</v>
      </c>
      <c r="I32" s="4">
        <f t="shared" si="13"/>
        <v>0</v>
      </c>
      <c r="J32" s="4">
        <f t="shared" si="13"/>
        <v>0</v>
      </c>
      <c r="K32" s="4">
        <f t="shared" si="13"/>
        <v>0</v>
      </c>
      <c r="L32" s="4">
        <f t="shared" si="13"/>
        <v>0</v>
      </c>
      <c r="M32" s="4">
        <f t="shared" si="13"/>
        <v>0</v>
      </c>
      <c r="N32" s="4">
        <f t="shared" si="13"/>
        <v>0</v>
      </c>
      <c r="O32" s="4">
        <f t="shared" si="13"/>
        <v>0</v>
      </c>
      <c r="P32" s="4">
        <f t="shared" si="13"/>
        <v>0</v>
      </c>
      <c r="Q32" s="4">
        <f t="shared" si="13"/>
        <v>0</v>
      </c>
      <c r="R32" s="4">
        <f t="shared" si="13"/>
        <v>0</v>
      </c>
      <c r="S32" s="4">
        <f t="shared" si="13"/>
        <v>0</v>
      </c>
      <c r="T32" s="4">
        <f t="shared" si="13"/>
        <v>0</v>
      </c>
      <c r="U32" s="4">
        <f t="shared" si="13"/>
        <v>0</v>
      </c>
      <c r="V32" s="4">
        <f t="shared" si="13"/>
        <v>0</v>
      </c>
      <c r="W32" s="4">
        <f t="shared" si="13"/>
        <v>0</v>
      </c>
      <c r="X32" s="4">
        <f t="shared" si="13"/>
        <v>0</v>
      </c>
      <c r="Y32" s="4">
        <f t="shared" si="13"/>
        <v>0</v>
      </c>
      <c r="Z32" s="4">
        <f t="shared" si="13"/>
        <v>0</v>
      </c>
      <c r="AA32" s="4">
        <f t="shared" si="13"/>
        <v>0</v>
      </c>
      <c r="AB32" s="4">
        <f t="shared" si="13"/>
        <v>0</v>
      </c>
      <c r="AC32" s="4">
        <f t="shared" si="13"/>
        <v>0</v>
      </c>
      <c r="AD32" s="4">
        <f t="shared" si="13"/>
        <v>0</v>
      </c>
      <c r="AE32" s="4">
        <f t="shared" si="13"/>
        <v>0</v>
      </c>
      <c r="AF32" s="4">
        <f t="shared" si="13"/>
        <v>0</v>
      </c>
      <c r="AG32" s="4">
        <f t="shared" ref="AG32" si="14">AG30</f>
        <v>0</v>
      </c>
    </row>
    <row r="33" spans="2:33" x14ac:dyDescent="0.3">
      <c r="B33" s="1" t="s">
        <v>11</v>
      </c>
      <c r="C33" s="6">
        <f>C32</f>
        <v>0</v>
      </c>
      <c r="D33" s="6">
        <f>D32/(1+$C$1)^(D$3-$C$3)</f>
        <v>0</v>
      </c>
      <c r="E33" s="6">
        <f t="shared" ref="E33:AF33" si="15">E32/(1+$C$1)^(E$3-$C$3)</f>
        <v>0</v>
      </c>
      <c r="F33" s="6">
        <f t="shared" si="15"/>
        <v>0</v>
      </c>
      <c r="G33" s="6">
        <f t="shared" si="15"/>
        <v>0</v>
      </c>
      <c r="H33" s="6">
        <f t="shared" si="15"/>
        <v>0</v>
      </c>
      <c r="I33" s="6">
        <f t="shared" si="15"/>
        <v>0</v>
      </c>
      <c r="J33" s="6">
        <f t="shared" si="15"/>
        <v>0</v>
      </c>
      <c r="K33" s="6">
        <f t="shared" si="15"/>
        <v>0</v>
      </c>
      <c r="L33" s="6">
        <f t="shared" si="15"/>
        <v>0</v>
      </c>
      <c r="M33" s="6">
        <f t="shared" si="15"/>
        <v>0</v>
      </c>
      <c r="N33" s="6">
        <f t="shared" si="15"/>
        <v>0</v>
      </c>
      <c r="O33" s="6">
        <f t="shared" si="15"/>
        <v>0</v>
      </c>
      <c r="P33" s="6">
        <f t="shared" si="15"/>
        <v>0</v>
      </c>
      <c r="Q33" s="6">
        <f t="shared" si="15"/>
        <v>0</v>
      </c>
      <c r="R33" s="6">
        <f t="shared" si="15"/>
        <v>0</v>
      </c>
      <c r="S33" s="6">
        <f t="shared" si="15"/>
        <v>0</v>
      </c>
      <c r="T33" s="6">
        <f t="shared" si="15"/>
        <v>0</v>
      </c>
      <c r="U33" s="6">
        <f t="shared" si="15"/>
        <v>0</v>
      </c>
      <c r="V33" s="6">
        <f t="shared" si="15"/>
        <v>0</v>
      </c>
      <c r="W33" s="6">
        <f t="shared" si="15"/>
        <v>0</v>
      </c>
      <c r="X33" s="6">
        <f t="shared" si="15"/>
        <v>0</v>
      </c>
      <c r="Y33" s="6">
        <f t="shared" si="15"/>
        <v>0</v>
      </c>
      <c r="Z33" s="6">
        <f t="shared" si="15"/>
        <v>0</v>
      </c>
      <c r="AA33" s="6">
        <f t="shared" si="15"/>
        <v>0</v>
      </c>
      <c r="AB33" s="6">
        <f t="shared" si="15"/>
        <v>0</v>
      </c>
      <c r="AC33" s="6">
        <f t="shared" si="15"/>
        <v>0</v>
      </c>
      <c r="AD33" s="6">
        <f t="shared" si="15"/>
        <v>0</v>
      </c>
      <c r="AE33" s="6">
        <f t="shared" si="15"/>
        <v>0</v>
      </c>
      <c r="AF33" s="6">
        <f t="shared" si="15"/>
        <v>0</v>
      </c>
      <c r="AG33" s="6">
        <f t="shared" ref="AG33" si="16">AG32/(1+$C$1)^(AG$3-$C$3)</f>
        <v>0</v>
      </c>
    </row>
    <row r="34" spans="2:33" ht="15.6" x14ac:dyDescent="0.35">
      <c r="B34" s="1" t="s">
        <v>19</v>
      </c>
      <c r="C34" s="4">
        <f>SUM($C$33:C33)</f>
        <v>0</v>
      </c>
      <c r="D34" s="4">
        <f>SUM($C$33:D33)</f>
        <v>0</v>
      </c>
      <c r="E34" s="4">
        <f>SUM($C$33:E33)</f>
        <v>0</v>
      </c>
      <c r="F34" s="4">
        <f>SUM($C$33:F33)</f>
        <v>0</v>
      </c>
      <c r="G34" s="4">
        <f>SUM($C$33:G33)</f>
        <v>0</v>
      </c>
      <c r="H34" s="4">
        <f>SUM($C$33:H33)</f>
        <v>0</v>
      </c>
      <c r="I34" s="4">
        <f>SUM($C$33:I33)</f>
        <v>0</v>
      </c>
      <c r="J34" s="4">
        <f>SUM($C$33:J33)</f>
        <v>0</v>
      </c>
      <c r="K34" s="4">
        <f>SUM($C$33:K33)</f>
        <v>0</v>
      </c>
      <c r="L34" s="4">
        <f>SUM($C$33:L33)</f>
        <v>0</v>
      </c>
      <c r="M34" s="4">
        <f>SUM($C$33:M33)</f>
        <v>0</v>
      </c>
      <c r="N34" s="4">
        <f>SUM($C$33:N33)</f>
        <v>0</v>
      </c>
      <c r="O34" s="4">
        <f>SUM($C$33:O33)</f>
        <v>0</v>
      </c>
      <c r="P34" s="4">
        <f>SUM($C$33:P33)</f>
        <v>0</v>
      </c>
      <c r="Q34" s="4">
        <f>SUM($C$33:Q33)</f>
        <v>0</v>
      </c>
      <c r="R34" s="4">
        <f>SUM($C$33:R33)</f>
        <v>0</v>
      </c>
      <c r="S34" s="4">
        <f>SUM($C$33:S33)</f>
        <v>0</v>
      </c>
      <c r="T34" s="4">
        <f>SUM($C$33:T33)</f>
        <v>0</v>
      </c>
      <c r="U34" s="4">
        <f>SUM($C$33:U33)</f>
        <v>0</v>
      </c>
      <c r="V34" s="4">
        <f>SUM($C$33:V33)</f>
        <v>0</v>
      </c>
      <c r="W34" s="4">
        <f>SUM($C$33:W33)</f>
        <v>0</v>
      </c>
      <c r="X34" s="4">
        <f>SUM($C$33:X33)</f>
        <v>0</v>
      </c>
      <c r="Y34" s="4">
        <f>SUM($C$33:Y33)</f>
        <v>0</v>
      </c>
      <c r="Z34" s="4">
        <f>SUM($C$33:Z33)</f>
        <v>0</v>
      </c>
      <c r="AA34" s="4">
        <f>SUM($C$33:AA33)</f>
        <v>0</v>
      </c>
      <c r="AB34" s="4">
        <f>SUM($C$33:AB33)</f>
        <v>0</v>
      </c>
      <c r="AC34" s="4">
        <f>SUM($C$33:AC33)</f>
        <v>0</v>
      </c>
      <c r="AD34" s="4">
        <f>SUM($C$33:AD33)</f>
        <v>0</v>
      </c>
      <c r="AE34" s="4">
        <f>SUM($C$33:AE33)</f>
        <v>0</v>
      </c>
      <c r="AF34" s="4">
        <f>SUM($C$33:AF33)</f>
        <v>0</v>
      </c>
      <c r="AG34" s="4">
        <f>SUM($C$33:AG33)</f>
        <v>0</v>
      </c>
    </row>
    <row r="35" spans="2:33" x14ac:dyDescent="0.3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8"/>
    </row>
    <row r="36" spans="2:33" x14ac:dyDescent="0.3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8"/>
    </row>
    <row r="37" spans="2:33" x14ac:dyDescent="0.3">
      <c r="C37" s="9"/>
      <c r="F37" s="9"/>
      <c r="G37" s="9"/>
      <c r="H37" s="9"/>
      <c r="I37" s="9"/>
      <c r="J37" s="9"/>
    </row>
    <row r="38" spans="2:33" ht="43.8" thickBot="1" x14ac:dyDescent="0.35">
      <c r="B38" s="10" t="s">
        <v>35</v>
      </c>
      <c r="C38" s="11" t="s">
        <v>21</v>
      </c>
      <c r="E38" s="1"/>
      <c r="F38" s="9"/>
      <c r="G38" s="9"/>
      <c r="H38" s="9"/>
      <c r="I38" s="9"/>
      <c r="J38" s="9"/>
    </row>
    <row r="39" spans="2:33" x14ac:dyDescent="0.3">
      <c r="B39" s="12" t="s">
        <v>2</v>
      </c>
      <c r="C39" s="13">
        <f>NPV($C$1,D4:AG4)+C4</f>
        <v>-78.755510367544716</v>
      </c>
      <c r="E39" s="22"/>
      <c r="F39" s="9"/>
      <c r="G39" s="9"/>
      <c r="H39" s="9"/>
    </row>
    <row r="40" spans="2:33" x14ac:dyDescent="0.3">
      <c r="B40" s="12" t="s">
        <v>3</v>
      </c>
      <c r="C40" s="13">
        <f t="shared" ref="C40:C46" si="17">NPV($C$1,D5:AG5)+C5</f>
        <v>326.65267521002676</v>
      </c>
      <c r="E40" s="22"/>
      <c r="F40" s="4"/>
      <c r="G40" s="4"/>
      <c r="H40" s="4"/>
    </row>
    <row r="41" spans="2:33" x14ac:dyDescent="0.3">
      <c r="B41" s="12" t="s">
        <v>4</v>
      </c>
      <c r="C41" s="13">
        <f t="shared" si="17"/>
        <v>61.212284187872442</v>
      </c>
      <c r="E41" s="22"/>
      <c r="F41" s="4"/>
      <c r="G41" s="4"/>
      <c r="H41" s="4"/>
    </row>
    <row r="42" spans="2:33" x14ac:dyDescent="0.3">
      <c r="B42" s="12" t="s">
        <v>5</v>
      </c>
      <c r="C42" s="13">
        <f t="shared" si="17"/>
        <v>-20.539456707187444</v>
      </c>
      <c r="E42" s="22"/>
      <c r="F42" s="4"/>
      <c r="G42" s="4"/>
      <c r="H42" s="4"/>
    </row>
    <row r="43" spans="2:33" x14ac:dyDescent="0.3">
      <c r="B43" s="12" t="s">
        <v>6</v>
      </c>
      <c r="C43" s="13">
        <f t="shared" si="17"/>
        <v>-1.7493162689170718E-16</v>
      </c>
      <c r="E43" s="22"/>
      <c r="F43" s="4"/>
      <c r="G43" s="4"/>
      <c r="H43" s="4"/>
    </row>
    <row r="44" spans="2:33" x14ac:dyDescent="0.3">
      <c r="B44" s="12" t="s">
        <v>7</v>
      </c>
      <c r="C44" s="13">
        <f t="shared" si="17"/>
        <v>29.88180817023343</v>
      </c>
      <c r="E44" s="22"/>
      <c r="F44" s="4"/>
      <c r="G44" s="4"/>
      <c r="H44" s="4"/>
    </row>
    <row r="45" spans="2:33" x14ac:dyDescent="0.3">
      <c r="B45" s="12" t="s">
        <v>8</v>
      </c>
      <c r="C45" s="13">
        <f t="shared" si="17"/>
        <v>-233.84590836500843</v>
      </c>
      <c r="E45" s="22"/>
      <c r="F45" s="4"/>
      <c r="G45" s="4"/>
      <c r="H45" s="4"/>
    </row>
    <row r="46" spans="2:33" x14ac:dyDescent="0.3">
      <c r="B46" s="12" t="s">
        <v>9</v>
      </c>
      <c r="C46" s="13">
        <f t="shared" si="17"/>
        <v>-9.0554255626317754</v>
      </c>
      <c r="E46" s="22"/>
      <c r="F46" s="4"/>
      <c r="G46" s="4"/>
      <c r="H46" s="4"/>
    </row>
    <row r="47" spans="2:33" ht="15.6" x14ac:dyDescent="0.35">
      <c r="B47" s="14" t="s">
        <v>33</v>
      </c>
      <c r="C47" s="15">
        <f>SUM(C39:C46)</f>
        <v>75.550466565760274</v>
      </c>
      <c r="E47" s="22"/>
      <c r="F47" s="4"/>
      <c r="G47" s="4"/>
      <c r="H47" s="4"/>
    </row>
    <row r="48" spans="2:33" x14ac:dyDescent="0.3">
      <c r="B48" s="16"/>
      <c r="C48" s="17"/>
      <c r="E48" s="22"/>
      <c r="F48" s="3"/>
      <c r="G48" s="3"/>
      <c r="H48" s="3"/>
    </row>
    <row r="49" spans="2:5" x14ac:dyDescent="0.3">
      <c r="B49" s="18" t="s">
        <v>23</v>
      </c>
      <c r="C49" s="17"/>
      <c r="E49" s="22"/>
    </row>
    <row r="50" spans="2:5" ht="15.6" x14ac:dyDescent="0.35">
      <c r="B50" s="18" t="s">
        <v>24</v>
      </c>
      <c r="C50" s="13">
        <f>NPV($C$1,D17:AG17)+C17</f>
        <v>-26.301393951376404</v>
      </c>
      <c r="E50" s="22"/>
    </row>
    <row r="51" spans="2:5" ht="15.6" x14ac:dyDescent="0.35">
      <c r="B51" s="18" t="s">
        <v>25</v>
      </c>
      <c r="C51" s="13">
        <f>NPV($C$1,D24:AG24)+C24</f>
        <v>-93.83034212601315</v>
      </c>
      <c r="E51" s="22"/>
    </row>
    <row r="52" spans="2:5" ht="15.6" x14ac:dyDescent="0.35">
      <c r="B52" s="18" t="s">
        <v>26</v>
      </c>
      <c r="C52" s="13">
        <f>NPV($C$1,D30:AG30)+C30</f>
        <v>0</v>
      </c>
      <c r="E52" s="22"/>
    </row>
    <row r="53" spans="2:5" ht="15.6" x14ac:dyDescent="0.35">
      <c r="B53" s="18" t="s">
        <v>27</v>
      </c>
      <c r="C53" s="13">
        <f>NPV($C$1,C18:AG18)</f>
        <v>-1.1835685691903925</v>
      </c>
      <c r="E53" s="22"/>
    </row>
    <row r="54" spans="2:5" x14ac:dyDescent="0.3">
      <c r="B54" s="12"/>
      <c r="C54" s="13"/>
      <c r="E54" s="22"/>
    </row>
    <row r="55" spans="2:5" ht="15.6" x14ac:dyDescent="0.35">
      <c r="B55" s="19" t="s">
        <v>28</v>
      </c>
      <c r="C55" s="13">
        <f>C47+C50+C53</f>
        <v>48.065504045193478</v>
      </c>
      <c r="E55" s="22"/>
    </row>
    <row r="56" spans="2:5" ht="15.6" x14ac:dyDescent="0.35">
      <c r="B56" s="19" t="s">
        <v>29</v>
      </c>
      <c r="C56" s="13">
        <f>C47+C51+C53</f>
        <v>-19.463444129443268</v>
      </c>
      <c r="E56" s="22"/>
    </row>
    <row r="57" spans="2:5" ht="16.2" thickBot="1" x14ac:dyDescent="0.4">
      <c r="B57" s="20" t="s">
        <v>30</v>
      </c>
      <c r="C57" s="21">
        <f>C47+C52+C53</f>
        <v>74.366897996569875</v>
      </c>
      <c r="E57" s="22"/>
    </row>
  </sheetData>
  <mergeCells count="1">
    <mergeCell ref="F1:AA1"/>
  </mergeCells>
  <pageMargins left="0.25" right="0.25" top="0.75" bottom="0.75" header="0.3" footer="0.3"/>
  <pageSetup paperSize="5" scale="56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Q14</vt:lpstr>
      <vt:lpstr>Q14 - High Fuel</vt:lpstr>
      <vt:lpstr>Q14 - Low Fuel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2018-09-12T18:01:29Z</dcterms:created>
  <dcterms:modified xsi:type="dcterms:W3CDTF">2018-09-12T18:02:02Z</dcterms:modified>
</cp:coreProperties>
</file>