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filterPrivacy="1" defaultThemeVersion="124226"/>
  <bookViews>
    <workbookView xWindow="6768" yWindow="60" windowWidth="8472" windowHeight="8076" tabRatio="717"/>
  </bookViews>
  <sheets>
    <sheet name="ADITS" sheetId="1" r:id="rId1"/>
    <sheet name="Tax Rate Key" sheetId="10" r:id="rId2"/>
  </sheets>
  <definedNames>
    <definedName name="_xlnm._FilterDatabase" localSheetId="0" hidden="1">ADITS!$B$4:$W$4</definedName>
    <definedName name="_xlnm.Print_Area" localSheetId="0">ADITS!$A$1:$AO$65</definedName>
    <definedName name="_xlnm.Print_Area" localSheetId="1">'Tax Rate Key'!$A$1:$I$19</definedName>
    <definedName name="_xlnm.Print_Titles" localSheetId="0">ADITS!$A:$D,ADITS!$1:$5</definedName>
  </definedNames>
  <calcPr calcId="171027"/>
</workbook>
</file>

<file path=xl/calcChain.xml><?xml version="1.0" encoding="utf-8"?>
<calcChain xmlns="http://schemas.openxmlformats.org/spreadsheetml/2006/main">
  <c r="AO13" i="1" l="1"/>
  <c r="AO12" i="1"/>
  <c r="AO10" i="1"/>
  <c r="AO11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G10" i="10" l="1"/>
  <c r="C10" i="10"/>
  <c r="G11" i="10"/>
  <c r="H6" i="10"/>
  <c r="D6" i="10"/>
  <c r="H15" i="10"/>
  <c r="H14" i="10"/>
  <c r="H9" i="10"/>
  <c r="D14" i="10"/>
  <c r="D15" i="10" s="1"/>
  <c r="D9" i="10"/>
  <c r="C11" i="10" s="1"/>
  <c r="E16" i="1" l="1"/>
  <c r="R19" i="1"/>
  <c r="O13" i="1" l="1"/>
  <c r="O14" i="1"/>
  <c r="O15" i="1"/>
  <c r="O16" i="1"/>
  <c r="O17" i="1"/>
  <c r="K13" i="1"/>
  <c r="K14" i="1"/>
  <c r="K15" i="1"/>
  <c r="K16" i="1"/>
  <c r="K17" i="1"/>
  <c r="G16" i="1"/>
  <c r="G17" i="1"/>
  <c r="G18" i="1"/>
  <c r="G19" i="1"/>
  <c r="K19" i="1"/>
  <c r="K20" i="1"/>
  <c r="S19" i="1"/>
  <c r="O19" i="1"/>
  <c r="U19" i="1" l="1"/>
  <c r="AK19" i="1" l="1"/>
  <c r="Y19" i="1"/>
  <c r="AC19" i="1"/>
  <c r="AG19" i="1"/>
  <c r="AM19" i="1" l="1"/>
  <c r="S16" i="1"/>
  <c r="U16" i="1" s="1"/>
  <c r="S17" i="1"/>
  <c r="U17" i="1" s="1"/>
  <c r="AK16" i="1"/>
  <c r="AK17" i="1"/>
  <c r="AC16" i="1"/>
  <c r="AC17" i="1"/>
  <c r="AC18" i="1"/>
  <c r="Y16" i="1"/>
  <c r="Y17" i="1"/>
  <c r="Y18" i="1"/>
  <c r="AG17" i="1"/>
  <c r="AG16" i="1"/>
  <c r="S13" i="1"/>
  <c r="U13" i="1" s="1"/>
  <c r="S14" i="1"/>
  <c r="S15" i="1"/>
  <c r="G13" i="1"/>
  <c r="G14" i="1"/>
  <c r="G15" i="1"/>
  <c r="AK13" i="1"/>
  <c r="AK14" i="1"/>
  <c r="AK15" i="1"/>
  <c r="AG13" i="1"/>
  <c r="AG14" i="1"/>
  <c r="AG15" i="1"/>
  <c r="AC13" i="1"/>
  <c r="AC14" i="1"/>
  <c r="AC15" i="1"/>
  <c r="Y13" i="1"/>
  <c r="Y14" i="1"/>
  <c r="Y15" i="1"/>
  <c r="U14" i="1" l="1"/>
  <c r="U15" i="1"/>
  <c r="AM17" i="1"/>
  <c r="AM16" i="1"/>
  <c r="AM14" i="1"/>
  <c r="AM15" i="1"/>
  <c r="AM13" i="1"/>
  <c r="H5" i="10" l="1"/>
  <c r="AK44" i="1"/>
  <c r="G20" i="1"/>
  <c r="K18" i="1"/>
  <c r="O20" i="1"/>
  <c r="S20" i="1"/>
  <c r="AK20" i="1"/>
  <c r="AG20" i="1"/>
  <c r="AC20" i="1"/>
  <c r="Y20" i="1"/>
  <c r="Y56" i="1"/>
  <c r="AK47" i="1"/>
  <c r="AK42" i="1"/>
  <c r="Y30" i="1"/>
  <c r="Y24" i="1"/>
  <c r="AB63" i="1"/>
  <c r="AA63" i="1"/>
  <c r="AG61" i="1"/>
  <c r="AC61" i="1"/>
  <c r="AK61" i="1"/>
  <c r="AG60" i="1"/>
  <c r="AC60" i="1"/>
  <c r="AG59" i="1"/>
  <c r="AC59" i="1"/>
  <c r="Y59" i="1"/>
  <c r="AG58" i="1"/>
  <c r="AC58" i="1"/>
  <c r="AK57" i="1"/>
  <c r="AG57" i="1"/>
  <c r="AC57" i="1"/>
  <c r="Y57" i="1"/>
  <c r="AK56" i="1"/>
  <c r="AG56" i="1"/>
  <c r="AC56" i="1"/>
  <c r="AK55" i="1"/>
  <c r="AG55" i="1"/>
  <c r="AC55" i="1"/>
  <c r="Y55" i="1"/>
  <c r="AG54" i="1"/>
  <c r="AC54" i="1"/>
  <c r="AK54" i="1"/>
  <c r="AG53" i="1"/>
  <c r="AC53" i="1"/>
  <c r="AK53" i="1"/>
  <c r="AG52" i="1"/>
  <c r="AC52" i="1"/>
  <c r="AG51" i="1"/>
  <c r="AC51" i="1"/>
  <c r="AG50" i="1"/>
  <c r="AC50" i="1"/>
  <c r="AK50" i="1"/>
  <c r="AG49" i="1"/>
  <c r="AC49" i="1"/>
  <c r="Y49" i="1"/>
  <c r="AK48" i="1"/>
  <c r="AG48" i="1"/>
  <c r="AC48" i="1"/>
  <c r="AG47" i="1"/>
  <c r="AC47" i="1"/>
  <c r="AG46" i="1"/>
  <c r="AC46" i="1"/>
  <c r="AG45" i="1"/>
  <c r="AC45" i="1"/>
  <c r="AG44" i="1"/>
  <c r="AC44" i="1"/>
  <c r="AK43" i="1"/>
  <c r="AG43" i="1"/>
  <c r="AC43" i="1"/>
  <c r="AG42" i="1"/>
  <c r="AC42" i="1"/>
  <c r="Y42" i="1"/>
  <c r="AK41" i="1"/>
  <c r="AG41" i="1"/>
  <c r="AC41" i="1"/>
  <c r="Y41" i="1"/>
  <c r="AG40" i="1"/>
  <c r="AC40" i="1"/>
  <c r="Y40" i="1"/>
  <c r="AK40" i="1"/>
  <c r="AK39" i="1"/>
  <c r="AG39" i="1"/>
  <c r="AC39" i="1"/>
  <c r="AK38" i="1"/>
  <c r="AG38" i="1"/>
  <c r="AC38" i="1"/>
  <c r="AG37" i="1"/>
  <c r="AC37" i="1"/>
  <c r="AG36" i="1"/>
  <c r="AC36" i="1"/>
  <c r="Y36" i="1"/>
  <c r="AG35" i="1"/>
  <c r="AC35" i="1"/>
  <c r="AK34" i="1"/>
  <c r="AG34" i="1"/>
  <c r="AC34" i="1"/>
  <c r="AK33" i="1"/>
  <c r="AG33" i="1"/>
  <c r="AC33" i="1"/>
  <c r="Y33" i="1"/>
  <c r="AG32" i="1"/>
  <c r="AC32" i="1"/>
  <c r="Y32" i="1"/>
  <c r="AK32" i="1"/>
  <c r="AG31" i="1"/>
  <c r="AC31" i="1"/>
  <c r="AK31" i="1"/>
  <c r="AK30" i="1"/>
  <c r="AG30" i="1"/>
  <c r="AC30" i="1"/>
  <c r="AG29" i="1"/>
  <c r="AC29" i="1"/>
  <c r="Y29" i="1"/>
  <c r="AK29" i="1"/>
  <c r="AG28" i="1"/>
  <c r="AC28" i="1"/>
  <c r="Y28" i="1"/>
  <c r="AK28" i="1"/>
  <c r="AK27" i="1"/>
  <c r="AG27" i="1"/>
  <c r="AC27" i="1"/>
  <c r="AK26" i="1"/>
  <c r="AG26" i="1"/>
  <c r="AC26" i="1"/>
  <c r="Y26" i="1"/>
  <c r="AG25" i="1"/>
  <c r="AC25" i="1"/>
  <c r="Y25" i="1"/>
  <c r="AG24" i="1"/>
  <c r="AC24" i="1"/>
  <c r="AG23" i="1"/>
  <c r="AC23" i="1"/>
  <c r="AG22" i="1"/>
  <c r="AC22" i="1"/>
  <c r="AK21" i="1"/>
  <c r="AG21" i="1"/>
  <c r="AC21" i="1"/>
  <c r="Y21" i="1"/>
  <c r="AK18" i="1"/>
  <c r="AG18" i="1"/>
  <c r="AG12" i="1"/>
  <c r="AC12" i="1"/>
  <c r="Y12" i="1"/>
  <c r="AK11" i="1"/>
  <c r="AG11" i="1"/>
  <c r="AC11" i="1"/>
  <c r="Y11" i="1"/>
  <c r="AK10" i="1"/>
  <c r="AG10" i="1"/>
  <c r="AC10" i="1"/>
  <c r="Y10" i="1"/>
  <c r="AK9" i="1"/>
  <c r="AG9" i="1"/>
  <c r="AF63" i="1"/>
  <c r="AC9" i="1"/>
  <c r="Y9" i="1"/>
  <c r="AK8" i="1"/>
  <c r="AC8" i="1"/>
  <c r="Y8" i="1"/>
  <c r="AK7" i="1"/>
  <c r="AG7" i="1"/>
  <c r="AC7" i="1"/>
  <c r="Y7" i="1"/>
  <c r="AK6" i="1"/>
  <c r="AG6" i="1"/>
  <c r="AC6" i="1"/>
  <c r="Y6" i="1"/>
  <c r="K58" i="1"/>
  <c r="AM20" i="1" l="1"/>
  <c r="AM56" i="1"/>
  <c r="AM26" i="1"/>
  <c r="AM21" i="1"/>
  <c r="AM42" i="1"/>
  <c r="AJ63" i="1"/>
  <c r="AM10" i="1"/>
  <c r="AM18" i="1"/>
  <c r="U20" i="1"/>
  <c r="AM11" i="1"/>
  <c r="Y27" i="1"/>
  <c r="AM27" i="1" s="1"/>
  <c r="Y43" i="1"/>
  <c r="AM43" i="1" s="1"/>
  <c r="Y48" i="1"/>
  <c r="AM48" i="1" s="1"/>
  <c r="AM29" i="1"/>
  <c r="AM30" i="1"/>
  <c r="Y58" i="1"/>
  <c r="AK60" i="1"/>
  <c r="Y31" i="1"/>
  <c r="AM31" i="1" s="1"/>
  <c r="AM33" i="1"/>
  <c r="AM40" i="1"/>
  <c r="AK45" i="1"/>
  <c r="AK46" i="1"/>
  <c r="AK49" i="1"/>
  <c r="AM49" i="1" s="1"/>
  <c r="AK59" i="1"/>
  <c r="AM59" i="1" s="1"/>
  <c r="AM28" i="1"/>
  <c r="AK25" i="1"/>
  <c r="AM25" i="1" s="1"/>
  <c r="AM32" i="1"/>
  <c r="Y45" i="1"/>
  <c r="Y46" i="1"/>
  <c r="AK58" i="1"/>
  <c r="Y60" i="1"/>
  <c r="AK12" i="1"/>
  <c r="AM12" i="1" s="1"/>
  <c r="Y61" i="1"/>
  <c r="AM61" i="1" s="1"/>
  <c r="AM6" i="1"/>
  <c r="AM7" i="1"/>
  <c r="AO63" i="1" s="1"/>
  <c r="Y35" i="1"/>
  <c r="AM41" i="1"/>
  <c r="Y47" i="1"/>
  <c r="AM47" i="1" s="1"/>
  <c r="AK52" i="1"/>
  <c r="Y53" i="1"/>
  <c r="AM53" i="1" s="1"/>
  <c r="AC63" i="1"/>
  <c r="AM9" i="1"/>
  <c r="Y51" i="1"/>
  <c r="AG8" i="1"/>
  <c r="AM8" i="1" s="1"/>
  <c r="AE63" i="1"/>
  <c r="Y22" i="1"/>
  <c r="Y23" i="1"/>
  <c r="Y37" i="1"/>
  <c r="Y38" i="1"/>
  <c r="AM38" i="1" s="1"/>
  <c r="Y50" i="1"/>
  <c r="AM50" i="1" s="1"/>
  <c r="Y54" i="1"/>
  <c r="AM54" i="1" s="1"/>
  <c r="AK22" i="1"/>
  <c r="AK23" i="1"/>
  <c r="AK24" i="1"/>
  <c r="AM24" i="1" s="1"/>
  <c r="AK35" i="1"/>
  <c r="AK36" i="1"/>
  <c r="AM36" i="1" s="1"/>
  <c r="AK37" i="1"/>
  <c r="AK51" i="1"/>
  <c r="Y52" i="1"/>
  <c r="AM55" i="1"/>
  <c r="AM57" i="1"/>
  <c r="C11" i="1"/>
  <c r="C10" i="1"/>
  <c r="O18" i="1"/>
  <c r="O12" i="1"/>
  <c r="K12" i="1"/>
  <c r="S7" i="1"/>
  <c r="S8" i="1"/>
  <c r="S9" i="1"/>
  <c r="S10" i="1"/>
  <c r="S11" i="1"/>
  <c r="O9" i="1"/>
  <c r="O8" i="1"/>
  <c r="O7" i="1"/>
  <c r="K7" i="1"/>
  <c r="K8" i="1"/>
  <c r="K9" i="1"/>
  <c r="K10" i="1"/>
  <c r="G7" i="1"/>
  <c r="G8" i="1"/>
  <c r="G9" i="1"/>
  <c r="G56" i="1"/>
  <c r="G55" i="1"/>
  <c r="G21" i="1"/>
  <c r="G6" i="1"/>
  <c r="S57" i="1"/>
  <c r="S56" i="1"/>
  <c r="S55" i="1"/>
  <c r="S21" i="1"/>
  <c r="S6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6" i="1"/>
  <c r="K60" i="1"/>
  <c r="K59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11" i="1"/>
  <c r="K6" i="1"/>
  <c r="G57" i="1"/>
  <c r="S61" i="1"/>
  <c r="S39" i="1"/>
  <c r="S31" i="1"/>
  <c r="C45" i="1"/>
  <c r="J63" i="1"/>
  <c r="I63" i="1"/>
  <c r="K61" i="1"/>
  <c r="AG63" i="1" l="1"/>
  <c r="S40" i="1"/>
  <c r="AM45" i="1"/>
  <c r="AM60" i="1"/>
  <c r="S25" i="1"/>
  <c r="S47" i="1"/>
  <c r="AM58" i="1"/>
  <c r="AM51" i="1"/>
  <c r="AM46" i="1"/>
  <c r="AM22" i="1"/>
  <c r="AM37" i="1"/>
  <c r="AM23" i="1"/>
  <c r="AI63" i="1"/>
  <c r="AK63" i="1"/>
  <c r="AM35" i="1"/>
  <c r="AM52" i="1"/>
  <c r="S24" i="1"/>
  <c r="G12" i="1"/>
  <c r="S22" i="1"/>
  <c r="S32" i="1"/>
  <c r="S26" i="1"/>
  <c r="S12" i="1"/>
  <c r="G34" i="1"/>
  <c r="O10" i="1"/>
  <c r="S18" i="1"/>
  <c r="S50" i="1"/>
  <c r="S28" i="1"/>
  <c r="S46" i="1"/>
  <c r="S43" i="1"/>
  <c r="S35" i="1"/>
  <c r="S52" i="1"/>
  <c r="G10" i="1"/>
  <c r="S44" i="1"/>
  <c r="S23" i="1"/>
  <c r="S36" i="1"/>
  <c r="S48" i="1"/>
  <c r="S45" i="1"/>
  <c r="S41" i="1"/>
  <c r="S38" i="1"/>
  <c r="S33" i="1"/>
  <c r="S30" i="1"/>
  <c r="S27" i="1"/>
  <c r="S58" i="1"/>
  <c r="S60" i="1"/>
  <c r="O11" i="1"/>
  <c r="S51" i="1"/>
  <c r="S54" i="1"/>
  <c r="S49" i="1"/>
  <c r="S37" i="1"/>
  <c r="S59" i="1"/>
  <c r="G11" i="1"/>
  <c r="U57" i="1"/>
  <c r="M63" i="1"/>
  <c r="U55" i="1"/>
  <c r="U7" i="1"/>
  <c r="U56" i="1"/>
  <c r="U21" i="1"/>
  <c r="U9" i="1"/>
  <c r="G44" i="1"/>
  <c r="G40" i="1"/>
  <c r="U40" i="1" s="1"/>
  <c r="G52" i="1"/>
  <c r="U6" i="1"/>
  <c r="U8" i="1"/>
  <c r="G32" i="1"/>
  <c r="G50" i="1"/>
  <c r="G38" i="1"/>
  <c r="G42" i="1"/>
  <c r="G36" i="1"/>
  <c r="G23" i="1"/>
  <c r="S42" i="1"/>
  <c r="S34" i="1"/>
  <c r="G60" i="1"/>
  <c r="G41" i="1"/>
  <c r="G37" i="1"/>
  <c r="G33" i="1"/>
  <c r="G29" i="1"/>
  <c r="G48" i="1"/>
  <c r="G53" i="1"/>
  <c r="G49" i="1"/>
  <c r="S53" i="1"/>
  <c r="S29" i="1"/>
  <c r="G28" i="1"/>
  <c r="G26" i="1"/>
  <c r="G25" i="1"/>
  <c r="U25" i="1" s="1"/>
  <c r="G31" i="1"/>
  <c r="U31" i="1" s="1"/>
  <c r="G35" i="1"/>
  <c r="G51" i="1"/>
  <c r="G61" i="1"/>
  <c r="G24" i="1"/>
  <c r="F63" i="1"/>
  <c r="K63" i="1"/>
  <c r="U12" i="1" l="1"/>
  <c r="U48" i="1"/>
  <c r="N63" i="1"/>
  <c r="U32" i="1"/>
  <c r="U24" i="1"/>
  <c r="U26" i="1"/>
  <c r="W63" i="1"/>
  <c r="U10" i="1"/>
  <c r="G45" i="1"/>
  <c r="U45" i="1" s="1"/>
  <c r="U60" i="1"/>
  <c r="U49" i="1"/>
  <c r="U33" i="1"/>
  <c r="U35" i="1"/>
  <c r="U50" i="1"/>
  <c r="U44" i="1"/>
  <c r="Y44" i="1" s="1"/>
  <c r="AM44" i="1" s="1"/>
  <c r="U34" i="1"/>
  <c r="U28" i="1"/>
  <c r="U18" i="1"/>
  <c r="U23" i="1"/>
  <c r="U52" i="1"/>
  <c r="U11" i="1"/>
  <c r="G22" i="1"/>
  <c r="U22" i="1" s="1"/>
  <c r="U37" i="1"/>
  <c r="U36" i="1"/>
  <c r="U51" i="1"/>
  <c r="U42" i="1"/>
  <c r="U41" i="1"/>
  <c r="U38" i="1"/>
  <c r="R63" i="1"/>
  <c r="O63" i="1"/>
  <c r="U29" i="1"/>
  <c r="G59" i="1"/>
  <c r="U59" i="1" s="1"/>
  <c r="G30" i="1"/>
  <c r="U30" i="1" s="1"/>
  <c r="G46" i="1"/>
  <c r="U46" i="1" s="1"/>
  <c r="G47" i="1"/>
  <c r="U47" i="1" s="1"/>
  <c r="U53" i="1"/>
  <c r="S63" i="1"/>
  <c r="G43" i="1"/>
  <c r="U43" i="1" s="1"/>
  <c r="G27" i="1"/>
  <c r="U27" i="1" s="1"/>
  <c r="G54" i="1"/>
  <c r="U54" i="1" s="1"/>
  <c r="G39" i="1"/>
  <c r="U39" i="1" s="1"/>
  <c r="Y39" i="1" s="1"/>
  <c r="AM39" i="1" s="1"/>
  <c r="G58" i="1"/>
  <c r="U58" i="1" s="1"/>
  <c r="U61" i="1"/>
  <c r="Q63" i="1"/>
  <c r="X63" i="1" l="1"/>
  <c r="Y34" i="1"/>
  <c r="E63" i="1"/>
  <c r="G63" i="1"/>
  <c r="U63" i="1"/>
  <c r="AM34" i="1" l="1"/>
  <c r="AM63" i="1" s="1"/>
  <c r="Y63" i="1"/>
</calcChain>
</file>

<file path=xl/sharedStrings.xml><?xml version="1.0" encoding="utf-8"?>
<sst xmlns="http://schemas.openxmlformats.org/spreadsheetml/2006/main" count="138" uniqueCount="97">
  <si>
    <t>Description</t>
  </si>
  <si>
    <t>Property Insurance Reserve</t>
  </si>
  <si>
    <t>AT&amp;T Lease (Right of Way)</t>
  </si>
  <si>
    <t>Interest accrued on IRS Audit</t>
  </si>
  <si>
    <t>Supplemental Benefit Plan</t>
  </si>
  <si>
    <t>Pension</t>
  </si>
  <si>
    <t>Clean Air Compliance</t>
  </si>
  <si>
    <t>Alternative Minimum Tax</t>
  </si>
  <si>
    <t>Emission Allowances</t>
  </si>
  <si>
    <t>Timing Difference</t>
  </si>
  <si>
    <t>Account 190</t>
  </si>
  <si>
    <t>Total</t>
  </si>
  <si>
    <t>Account 283</t>
  </si>
  <si>
    <t>(000s)</t>
  </si>
  <si>
    <t xml:space="preserve">FICA  Tax Provision </t>
  </si>
  <si>
    <t xml:space="preserve">Retro Active Overtime Adjustment </t>
  </si>
  <si>
    <t xml:space="preserve">Injury &amp; Damages Reserve </t>
  </si>
  <si>
    <t xml:space="preserve">Uncollectible Accounts </t>
  </si>
  <si>
    <t>Stock Based Compensation</t>
  </si>
  <si>
    <t>Unrecovered Plant - Meters</t>
  </si>
  <si>
    <t>Medicare Subsidy Tax Legislation Adj</t>
  </si>
  <si>
    <t>Energy Conservation Clause</t>
  </si>
  <si>
    <t>Purchase Power &amp; Capacity Clause Revenue</t>
  </si>
  <si>
    <t xml:space="preserve">Cash Flow Hedge Settlement </t>
  </si>
  <si>
    <t>Flat Bill</t>
  </si>
  <si>
    <t xml:space="preserve">Directors Deferred Compensation and Benefits </t>
  </si>
  <si>
    <t xml:space="preserve">Other Post Employment Benefits </t>
  </si>
  <si>
    <t>Federal</t>
  </si>
  <si>
    <t>State</t>
  </si>
  <si>
    <t>Account 281</t>
  </si>
  <si>
    <t>Account 282</t>
  </si>
  <si>
    <t>Fuel Clause</t>
  </si>
  <si>
    <t>Reg Assets - Smith NBV</t>
  </si>
  <si>
    <t>Deferred Return Transmission Project</t>
  </si>
  <si>
    <t>Asset Retirement Obligations</t>
  </si>
  <si>
    <t>Post Retirement Medical &amp; Life</t>
  </si>
  <si>
    <t>Loss on Reacquired Debt</t>
  </si>
  <si>
    <t>Charitable Contributions Carryforward  (federal only)</t>
  </si>
  <si>
    <t>Charitable Contributions Carryforward  (state only)</t>
  </si>
  <si>
    <t>Deferred Intercompany Gain (federal only)</t>
  </si>
  <si>
    <t>Other (state only)</t>
  </si>
  <si>
    <t>Gain/loss on sale of assets</t>
  </si>
  <si>
    <t>Health Reimbursements Accounts</t>
  </si>
  <si>
    <t>Obsolete Inventory</t>
  </si>
  <si>
    <t>Other Comprehensive Income</t>
  </si>
  <si>
    <t>Reg Assets - Smith Materials</t>
  </si>
  <si>
    <t>Accelerated Amortization Property (federal only)</t>
  </si>
  <si>
    <t>Accelerated Amortization Property (state only)</t>
  </si>
  <si>
    <t>Accelerated Depreciation Property (federal only)</t>
  </si>
  <si>
    <t>Accelerated Depreciation Property (state only)</t>
  </si>
  <si>
    <t>Basis Differences (federal only)</t>
  </si>
  <si>
    <t>Basis Differences (state only)</t>
  </si>
  <si>
    <t>Net Operating Loss (state only)</t>
  </si>
  <si>
    <t>Tax Credit Carryforward (state only)</t>
  </si>
  <si>
    <t>Tax Credit Carryforward (federal only)</t>
  </si>
  <si>
    <t>Accumulated Deferred Income Taxes
Restated for TCJA</t>
  </si>
  <si>
    <t>Accumulated Deferred Income Taxes
Prior to Rate Change for TCJA</t>
  </si>
  <si>
    <t>Tax Rate Key</t>
  </si>
  <si>
    <t xml:space="preserve">Description </t>
  </si>
  <si>
    <t>Federal, State and Federal Offset</t>
  </si>
  <si>
    <t>Federal only</t>
  </si>
  <si>
    <t>State only</t>
  </si>
  <si>
    <t>State Tax Credit</t>
  </si>
  <si>
    <t>Federal Offset</t>
  </si>
  <si>
    <r>
      <t>ARAM</t>
    </r>
    <r>
      <rPr>
        <vertAlign val="superscript"/>
        <sz val="11"/>
        <color theme="1"/>
        <rFont val="Calibri"/>
        <family val="2"/>
        <scheme val="minor"/>
      </rPr>
      <t>A</t>
    </r>
  </si>
  <si>
    <r>
      <t>ARAM</t>
    </r>
    <r>
      <rPr>
        <vertAlign val="superscript"/>
        <sz val="11"/>
        <color theme="1"/>
        <rFont val="Calibri"/>
        <family val="2"/>
        <scheme val="minor"/>
      </rPr>
      <t>B</t>
    </r>
  </si>
  <si>
    <t>Reg. Asset  - Nondeductible book depreciation (federal only)</t>
  </si>
  <si>
    <t>Reg. Asset  - Nondeductible book depreciation (state only)</t>
  </si>
  <si>
    <t>Reg. Liability - Investment Tax Credit</t>
  </si>
  <si>
    <t>Reg. Liability - Investment Tax Credit (gross up only)</t>
  </si>
  <si>
    <t>Reg. Liability  - Protected (state EDT gross up only)</t>
  </si>
  <si>
    <t>Reg. Liability  - Protected (federal EDT gross up only)</t>
  </si>
  <si>
    <t>Reg. Liability  - Protected (state EDT only)</t>
  </si>
  <si>
    <t>Reg. Liability  - Protected (federal EDT only)</t>
  </si>
  <si>
    <t>Federal only with Gross up</t>
  </si>
  <si>
    <t>Excess Deferred Taxes Gross Up</t>
  </si>
  <si>
    <t>EDT/(1-.38575)-EDT</t>
  </si>
  <si>
    <t>EDT/(1-.25345)-EDT</t>
  </si>
  <si>
    <r>
      <t xml:space="preserve">Excess Deferred Taxes (EDT) </t>
    </r>
    <r>
      <rPr>
        <vertAlign val="superscript"/>
        <sz val="11"/>
        <color theme="1"/>
        <rFont val="Calibri"/>
        <family val="2"/>
        <scheme val="minor"/>
      </rPr>
      <t>C</t>
    </r>
  </si>
  <si>
    <t>Reference number</t>
  </si>
  <si>
    <t>Federal Tax Credit</t>
  </si>
  <si>
    <t>A.  Average Rate Assumption Method (ARAM)</t>
  </si>
  <si>
    <t xml:space="preserve">B.  Average Rate Assumption Method (ARAM) was used prior to TCJA implementation.  However, upon further research basis differences was not subject to normalization and not required to be consider protected ADITs.  </t>
  </si>
  <si>
    <t>C. Excess Deferred Taxes is calculated by multiplying the timing difference by the statutory rate, as shown, then subtracting the result from the  ARAM balance</t>
  </si>
  <si>
    <t>Reg. Liability - Unprotected Excess Deferred Taxes</t>
  </si>
  <si>
    <t>Old Rates</t>
  </si>
  <si>
    <t>New Rates</t>
  </si>
  <si>
    <t>Fixed Amount</t>
  </si>
  <si>
    <t>Tax/(1-.38575)-Tax</t>
  </si>
  <si>
    <t>Tax/(1-.25345)-Tax</t>
  </si>
  <si>
    <t>Federal, State and Federal Offset Gross up Only</t>
  </si>
  <si>
    <t>State only with Gross up</t>
  </si>
  <si>
    <t>Accelerated Amortization and Depreciation Property</t>
  </si>
  <si>
    <t>Excess DIT</t>
  </si>
  <si>
    <t>Items in bold noted as protected ADITs.</t>
  </si>
  <si>
    <t>Environmental Recovery Clause</t>
  </si>
  <si>
    <t>Reg Assets - Scholz Materials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</si>
</sst>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6" formatCode="_(&quot;$&quot;* #,##0_);_(&quot;$&quot;* \(#,##0\);_(&quot;$&quot;* &quot;-&quot;??_);_(@_)"/>
    <numFmt numFmtId="167" formatCode="0.000%"/>
    <numFmt numFmtId="168" formatCode="_(* #,##0.00000_);_(* \(#,##0.00000\);_(* &quot;-&quot;??_);_(@_)"/>
    <numFmt numFmtId="169" formatCode="_(* #,##0.0000000_);_(* \(#,##0.00000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Fill="1" applyBorder="1" applyAlignment="1"/>
    <xf numFmtId="164" fontId="2" fillId="0" borderId="0" xfId="1" applyNumberFormat="1" applyFont="1" applyFill="1" applyBorder="1"/>
    <xf numFmtId="164" fontId="2" fillId="0" borderId="0" xfId="0" applyNumberFormat="1" applyFont="1" applyFill="1" applyBorder="1"/>
    <xf numFmtId="43" fontId="1" fillId="0" borderId="0" xfId="1" applyFont="1" applyFill="1" applyBorder="1"/>
    <xf numFmtId="43" fontId="2" fillId="0" borderId="0" xfId="0" applyNumberFormat="1" applyFont="1" applyFill="1" applyBorder="1"/>
    <xf numFmtId="164" fontId="1" fillId="0" borderId="0" xfId="1" applyNumberFormat="1" applyFont="1" applyFill="1" applyBorder="1"/>
    <xf numFmtId="166" fontId="2" fillId="0" borderId="3" xfId="7" applyNumberFormat="1" applyFont="1" applyFill="1" applyBorder="1"/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164" fontId="7" fillId="0" borderId="0" xfId="1" applyNumberFormat="1" applyFont="1" applyFill="1" applyBorder="1"/>
    <xf numFmtId="0" fontId="2" fillId="0" borderId="0" xfId="0" applyFont="1" applyFill="1" applyBorder="1"/>
    <xf numFmtId="0" fontId="0" fillId="0" borderId="0" xfId="0" applyFont="1" applyFill="1" applyBorder="1"/>
    <xf numFmtId="0" fontId="7" fillId="0" borderId="0" xfId="0" applyFont="1" applyFill="1" applyBorder="1"/>
    <xf numFmtId="0" fontId="6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horizontal="center"/>
    </xf>
    <xf numFmtId="166" fontId="2" fillId="0" borderId="0" xfId="7" applyNumberFormat="1" applyFont="1" applyFill="1" applyBorder="1"/>
    <xf numFmtId="43" fontId="0" fillId="0" borderId="0" xfId="1" applyFont="1" applyFill="1"/>
    <xf numFmtId="164" fontId="2" fillId="0" borderId="0" xfId="1" applyNumberFormat="1" applyFont="1" applyFill="1" applyBorder="1" applyAlignment="1">
      <alignment horizontal="center" wrapText="1"/>
    </xf>
    <xf numFmtId="8" fontId="0" fillId="0" borderId="0" xfId="0" applyNumberFormat="1" applyFill="1"/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7" fontId="0" fillId="0" borderId="0" xfId="9" applyNumberFormat="1" applyFont="1"/>
    <xf numFmtId="0" fontId="0" fillId="0" borderId="2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43" fontId="7" fillId="0" borderId="0" xfId="0" applyNumberFormat="1" applyFont="1" applyFill="1" applyBorder="1"/>
    <xf numFmtId="168" fontId="2" fillId="0" borderId="0" xfId="0" applyNumberFormat="1" applyFont="1" applyFill="1" applyBorder="1" applyAlignment="1">
      <alignment horizontal="center"/>
    </xf>
    <xf numFmtId="167" fontId="0" fillId="0" borderId="0" xfId="0" applyNumberFormat="1" applyBorder="1"/>
    <xf numFmtId="167" fontId="0" fillId="0" borderId="0" xfId="9" applyNumberFormat="1" applyFont="1" applyAlignment="1">
      <alignment horizontal="center" wrapText="1"/>
    </xf>
    <xf numFmtId="169" fontId="7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164" fontId="7" fillId="0" borderId="0" xfId="0" applyNumberFormat="1" applyFont="1" applyFill="1" applyBorder="1"/>
    <xf numFmtId="164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164" fontId="2" fillId="0" borderId="0" xfId="1" applyNumberFormat="1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167" fontId="0" fillId="0" borderId="0" xfId="9" applyNumberFormat="1" applyFont="1" applyAlignment="1">
      <alignment horizontal="center"/>
    </xf>
    <xf numFmtId="167" fontId="0" fillId="0" borderId="0" xfId="9" quotePrefix="1" applyNumberFormat="1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10">
    <cellStyle name="Comma" xfId="1" builtinId="3"/>
    <cellStyle name="Comma 10 2" xfId="4"/>
    <cellStyle name="Comma 2" xfId="3"/>
    <cellStyle name="Comma 2 2" xfId="8"/>
    <cellStyle name="Currency" xfId="7" builtinId="4"/>
    <cellStyle name="Normal" xfId="0" builtinId="0"/>
    <cellStyle name="Normal 2" xfId="2"/>
    <cellStyle name="Normal 274" xfId="5"/>
    <cellStyle name="Normal 292" xfId="6"/>
    <cellStyle name="Percent" xfId="9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5"/>
  <sheetViews>
    <sheetView tabSelected="1" zoomScale="55" zoomScaleNormal="55" workbookViewId="0">
      <pane xSplit="3" ySplit="4" topLeftCell="E5" activePane="bottomRight" state="frozen"/>
      <selection pane="topRight" activeCell="C1" sqref="C1"/>
      <selection pane="bottomLeft" activeCell="A6" sqref="A6"/>
      <selection pane="bottomRight" activeCell="J28" sqref="J28"/>
    </sheetView>
  </sheetViews>
  <sheetFormatPr defaultColWidth="9.109375" defaultRowHeight="14.4" x14ac:dyDescent="0.3"/>
  <cols>
    <col min="1" max="1" width="5.33203125" style="16" customWidth="1"/>
    <col min="2" max="2" width="56.109375" style="11" bestFit="1" customWidth="1"/>
    <col min="3" max="3" width="15.5546875" style="2" customWidth="1"/>
    <col min="4" max="4" width="3.33203125" style="2" customWidth="1"/>
    <col min="5" max="5" width="11.109375" style="11" bestFit="1" customWidth="1"/>
    <col min="6" max="6" width="10.44140625" style="11" bestFit="1" customWidth="1"/>
    <col min="7" max="7" width="11.5546875" style="11" bestFit="1" customWidth="1"/>
    <col min="8" max="8" width="3.6640625" style="11" customWidth="1"/>
    <col min="9" max="9" width="13" style="11" bestFit="1" customWidth="1"/>
    <col min="10" max="10" width="11.109375" style="11" bestFit="1" customWidth="1"/>
    <col min="11" max="11" width="13" style="11" bestFit="1" customWidth="1"/>
    <col min="12" max="12" width="3.5546875" style="11" customWidth="1"/>
    <col min="13" max="13" width="12.33203125" style="11" bestFit="1" customWidth="1"/>
    <col min="14" max="14" width="11.5546875" style="11" bestFit="1" customWidth="1"/>
    <col min="15" max="15" width="13" style="11" bestFit="1" customWidth="1"/>
    <col min="16" max="16" width="4.33203125" style="11" customWidth="1"/>
    <col min="17" max="17" width="11.88671875" style="11" bestFit="1" customWidth="1"/>
    <col min="18" max="18" width="11.109375" style="11" bestFit="1" customWidth="1"/>
    <col min="19" max="19" width="11.33203125" style="11" bestFit="1" customWidth="1"/>
    <col min="20" max="20" width="4" style="11" customWidth="1"/>
    <col min="21" max="21" width="15" style="11" bestFit="1" customWidth="1"/>
    <col min="22" max="22" width="2.6640625" style="11" customWidth="1"/>
    <col min="23" max="23" width="11.109375" style="11" bestFit="1" customWidth="1"/>
    <col min="24" max="24" width="10.44140625" style="11" bestFit="1" customWidth="1"/>
    <col min="25" max="25" width="11.5546875" style="11" bestFit="1" customWidth="1"/>
    <col min="26" max="26" width="3.6640625" style="11" customWidth="1"/>
    <col min="27" max="27" width="12.33203125" style="11" bestFit="1" customWidth="1"/>
    <col min="28" max="28" width="11.109375" style="11" bestFit="1" customWidth="1"/>
    <col min="29" max="29" width="12.33203125" style="11" bestFit="1" customWidth="1"/>
    <col min="30" max="30" width="3.5546875" style="11" customWidth="1"/>
    <col min="31" max="31" width="15" style="11" bestFit="1" customWidth="1"/>
    <col min="32" max="32" width="11.5546875" style="11" bestFit="1" customWidth="1"/>
    <col min="33" max="33" width="12.33203125" style="11" bestFit="1" customWidth="1"/>
    <col min="34" max="34" width="4.33203125" style="11" customWidth="1"/>
    <col min="35" max="36" width="11.109375" style="11" bestFit="1" customWidth="1"/>
    <col min="37" max="37" width="11.5546875" style="11" bestFit="1" customWidth="1"/>
    <col min="38" max="38" width="4" style="11" customWidth="1"/>
    <col min="39" max="39" width="12.6640625" style="11" bestFit="1" customWidth="1"/>
    <col min="40" max="40" width="4.109375" style="11" customWidth="1"/>
    <col min="41" max="41" width="12.6640625" style="11" bestFit="1" customWidth="1"/>
    <col min="42" max="16384" width="9.109375" style="11"/>
  </cols>
  <sheetData>
    <row r="1" spans="1:41" x14ac:dyDescent="0.3">
      <c r="A1" s="43" t="s">
        <v>57</v>
      </c>
      <c r="B1" s="1"/>
      <c r="C1" s="18" t="s">
        <v>9</v>
      </c>
      <c r="D1" s="18"/>
      <c r="E1" s="45" t="s">
        <v>56</v>
      </c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22"/>
      <c r="W1" s="45" t="s">
        <v>55</v>
      </c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</row>
    <row r="2" spans="1:41" x14ac:dyDescent="0.3">
      <c r="A2" s="43"/>
      <c r="B2" s="16"/>
      <c r="C2" s="18" t="s">
        <v>13</v>
      </c>
      <c r="D2" s="18"/>
      <c r="E2" s="45" t="s">
        <v>13</v>
      </c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22"/>
      <c r="W2" s="45" t="s">
        <v>13</v>
      </c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</row>
    <row r="3" spans="1:41" ht="15" customHeight="1" x14ac:dyDescent="0.3">
      <c r="A3" s="43"/>
      <c r="B3" s="35"/>
      <c r="C3" s="18"/>
      <c r="D3" s="18"/>
      <c r="E3" s="45" t="s">
        <v>10</v>
      </c>
      <c r="F3" s="45"/>
      <c r="G3" s="45"/>
      <c r="H3" s="17"/>
      <c r="I3" s="45" t="s">
        <v>29</v>
      </c>
      <c r="J3" s="45"/>
      <c r="K3" s="45"/>
      <c r="L3" s="17"/>
      <c r="M3" s="45" t="s">
        <v>30</v>
      </c>
      <c r="N3" s="45"/>
      <c r="O3" s="45"/>
      <c r="P3" s="17"/>
      <c r="Q3" s="45" t="s">
        <v>12</v>
      </c>
      <c r="R3" s="45"/>
      <c r="S3" s="45"/>
      <c r="T3" s="17"/>
      <c r="U3" s="17"/>
      <c r="V3" s="22"/>
      <c r="W3" s="45" t="s">
        <v>10</v>
      </c>
      <c r="X3" s="45"/>
      <c r="Y3" s="45"/>
      <c r="Z3" s="17"/>
      <c r="AA3" s="45" t="s">
        <v>29</v>
      </c>
      <c r="AB3" s="45"/>
      <c r="AC3" s="45"/>
      <c r="AD3" s="17"/>
      <c r="AE3" s="45" t="s">
        <v>30</v>
      </c>
      <c r="AF3" s="45"/>
      <c r="AG3" s="45"/>
      <c r="AH3" s="17"/>
      <c r="AI3" s="45" t="s">
        <v>12</v>
      </c>
      <c r="AJ3" s="45"/>
      <c r="AK3" s="45"/>
      <c r="AL3" s="17"/>
      <c r="AM3" s="17"/>
    </row>
    <row r="4" spans="1:41" s="16" customFormat="1" ht="15" thickBot="1" x14ac:dyDescent="0.35">
      <c r="A4" s="44"/>
      <c r="B4" s="8" t="s">
        <v>0</v>
      </c>
      <c r="C4" s="9"/>
      <c r="D4" s="19"/>
      <c r="E4" s="9" t="s">
        <v>27</v>
      </c>
      <c r="F4" s="9" t="s">
        <v>28</v>
      </c>
      <c r="G4" s="9" t="s">
        <v>11</v>
      </c>
      <c r="H4" s="19"/>
      <c r="I4" s="9" t="s">
        <v>27</v>
      </c>
      <c r="J4" s="9" t="s">
        <v>28</v>
      </c>
      <c r="K4" s="9" t="s">
        <v>11</v>
      </c>
      <c r="L4" s="19"/>
      <c r="M4" s="9" t="s">
        <v>27</v>
      </c>
      <c r="N4" s="9" t="s">
        <v>28</v>
      </c>
      <c r="O4" s="9" t="s">
        <v>11</v>
      </c>
      <c r="P4" s="19"/>
      <c r="Q4" s="9" t="s">
        <v>27</v>
      </c>
      <c r="R4" s="9" t="s">
        <v>28</v>
      </c>
      <c r="S4" s="9" t="s">
        <v>11</v>
      </c>
      <c r="T4" s="19"/>
      <c r="U4" s="9" t="s">
        <v>11</v>
      </c>
      <c r="V4" s="19"/>
      <c r="W4" s="9" t="s">
        <v>27</v>
      </c>
      <c r="X4" s="9" t="s">
        <v>28</v>
      </c>
      <c r="Y4" s="9" t="s">
        <v>11</v>
      </c>
      <c r="Z4" s="19"/>
      <c r="AA4" s="9" t="s">
        <v>27</v>
      </c>
      <c r="AB4" s="9" t="s">
        <v>28</v>
      </c>
      <c r="AC4" s="9" t="s">
        <v>11</v>
      </c>
      <c r="AD4" s="19"/>
      <c r="AE4" s="9" t="s">
        <v>27</v>
      </c>
      <c r="AF4" s="9" t="s">
        <v>28</v>
      </c>
      <c r="AG4" s="9" t="s">
        <v>11</v>
      </c>
      <c r="AH4" s="19"/>
      <c r="AI4" s="9" t="s">
        <v>27</v>
      </c>
      <c r="AJ4" s="9" t="s">
        <v>28</v>
      </c>
      <c r="AK4" s="9" t="s">
        <v>11</v>
      </c>
      <c r="AL4" s="19"/>
      <c r="AM4" s="9" t="s">
        <v>11</v>
      </c>
      <c r="AO4" s="9" t="s">
        <v>93</v>
      </c>
    </row>
    <row r="5" spans="1:41" ht="18" customHeight="1" x14ac:dyDescent="0.3">
      <c r="C5" s="3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41" s="13" customFormat="1" ht="15" customHeight="1" x14ac:dyDescent="0.3">
      <c r="A6" s="39">
        <v>1</v>
      </c>
      <c r="B6" s="13" t="s">
        <v>46</v>
      </c>
      <c r="C6" s="40">
        <v>-392258</v>
      </c>
      <c r="D6" s="40"/>
      <c r="E6" s="10">
        <v>0</v>
      </c>
      <c r="F6" s="10">
        <v>0</v>
      </c>
      <c r="G6" s="10">
        <f t="shared" ref="G6:G61" si="0">SUM(E6:F6)</f>
        <v>0</v>
      </c>
      <c r="H6" s="10"/>
      <c r="I6" s="10">
        <v>-137396</v>
      </c>
      <c r="J6" s="10">
        <v>0</v>
      </c>
      <c r="K6" s="10">
        <f t="shared" ref="K6:K60" si="1">SUM(I6:J6)</f>
        <v>-137396</v>
      </c>
      <c r="L6" s="10"/>
      <c r="M6" s="10">
        <v>0</v>
      </c>
      <c r="N6" s="10">
        <v>0</v>
      </c>
      <c r="O6" s="10">
        <f t="shared" ref="O6:O61" si="2">SUM(M6:N6)</f>
        <v>0</v>
      </c>
      <c r="P6" s="10"/>
      <c r="Q6" s="10">
        <v>0</v>
      </c>
      <c r="R6" s="10">
        <v>0</v>
      </c>
      <c r="S6" s="10">
        <f t="shared" ref="S6:S61" si="3">SUM(Q6:R6)</f>
        <v>0</v>
      </c>
      <c r="T6" s="10"/>
      <c r="U6" s="10">
        <f t="shared" ref="U6:U60" si="4">S6+G6+K6+O6</f>
        <v>-137396</v>
      </c>
      <c r="V6" s="10"/>
      <c r="W6" s="10">
        <v>0</v>
      </c>
      <c r="X6" s="10">
        <v>0</v>
      </c>
      <c r="Y6" s="10">
        <f t="shared" ref="Y6:Y9" si="5">SUM(W6:X6)</f>
        <v>0</v>
      </c>
      <c r="Z6" s="10"/>
      <c r="AA6" s="10">
        <v>-137396</v>
      </c>
      <c r="AB6" s="10">
        <v>0</v>
      </c>
      <c r="AC6" s="10">
        <f t="shared" ref="AC6:AC20" si="6">SUM(AA6:AB6)</f>
        <v>-137396</v>
      </c>
      <c r="AD6" s="10"/>
      <c r="AE6" s="10">
        <v>0</v>
      </c>
      <c r="AF6" s="10">
        <v>0</v>
      </c>
      <c r="AG6" s="10">
        <f t="shared" ref="AG6:AG61" si="7">SUM(AE6:AF6)</f>
        <v>0</v>
      </c>
      <c r="AH6" s="10"/>
      <c r="AI6" s="10">
        <v>0</v>
      </c>
      <c r="AJ6" s="10">
        <v>0</v>
      </c>
      <c r="AK6" s="10">
        <f t="shared" ref="AK6:AK61" si="8">SUM(AI6:AJ6)</f>
        <v>0</v>
      </c>
      <c r="AL6" s="10"/>
      <c r="AM6" s="10">
        <f t="shared" ref="AM6:AM61" si="9">AK6+Y6+AC6+AG6</f>
        <v>-137396</v>
      </c>
      <c r="AO6" s="40">
        <v>0</v>
      </c>
    </row>
    <row r="7" spans="1:41" s="13" customFormat="1" ht="15" customHeight="1" x14ac:dyDescent="0.3">
      <c r="A7" s="39">
        <v>1</v>
      </c>
      <c r="B7" s="13" t="s">
        <v>47</v>
      </c>
      <c r="C7" s="40">
        <v>-392257</v>
      </c>
      <c r="D7" s="40"/>
      <c r="E7" s="10">
        <v>7536</v>
      </c>
      <c r="F7" s="10">
        <v>0</v>
      </c>
      <c r="G7" s="10">
        <f t="shared" si="0"/>
        <v>7536</v>
      </c>
      <c r="H7" s="10"/>
      <c r="I7" s="10">
        <v>0</v>
      </c>
      <c r="J7" s="10">
        <v>-21593</v>
      </c>
      <c r="K7" s="10">
        <f t="shared" si="1"/>
        <v>-21593</v>
      </c>
      <c r="L7" s="10"/>
      <c r="M7" s="10">
        <v>0</v>
      </c>
      <c r="N7" s="10">
        <v>0</v>
      </c>
      <c r="O7" s="10">
        <f t="shared" si="2"/>
        <v>0</v>
      </c>
      <c r="P7" s="10"/>
      <c r="Q7" s="10">
        <v>0</v>
      </c>
      <c r="R7" s="10">
        <v>0</v>
      </c>
      <c r="S7" s="10">
        <f t="shared" si="3"/>
        <v>0</v>
      </c>
      <c r="T7" s="10"/>
      <c r="U7" s="10">
        <f t="shared" si="4"/>
        <v>-14057</v>
      </c>
      <c r="V7" s="10"/>
      <c r="W7" s="10">
        <v>7536</v>
      </c>
      <c r="X7" s="10">
        <v>0</v>
      </c>
      <c r="Y7" s="10">
        <f t="shared" si="5"/>
        <v>7536</v>
      </c>
      <c r="Z7" s="10"/>
      <c r="AA7" s="10">
        <v>0</v>
      </c>
      <c r="AB7" s="10">
        <v>-21593</v>
      </c>
      <c r="AC7" s="10">
        <f t="shared" si="6"/>
        <v>-21593</v>
      </c>
      <c r="AD7" s="10"/>
      <c r="AE7" s="10">
        <v>0</v>
      </c>
      <c r="AF7" s="10">
        <v>0</v>
      </c>
      <c r="AG7" s="10">
        <f t="shared" si="7"/>
        <v>0</v>
      </c>
      <c r="AH7" s="10"/>
      <c r="AI7" s="10">
        <v>0</v>
      </c>
      <c r="AJ7" s="10">
        <v>0</v>
      </c>
      <c r="AK7" s="10">
        <f t="shared" si="8"/>
        <v>0</v>
      </c>
      <c r="AL7" s="10"/>
      <c r="AM7" s="10">
        <f t="shared" si="9"/>
        <v>-14057</v>
      </c>
      <c r="AO7" s="40">
        <v>0</v>
      </c>
    </row>
    <row r="8" spans="1:41" s="13" customFormat="1" ht="15" customHeight="1" x14ac:dyDescent="0.3">
      <c r="A8" s="39">
        <v>1</v>
      </c>
      <c r="B8" s="13" t="s">
        <v>48</v>
      </c>
      <c r="C8" s="40">
        <v>-1765223</v>
      </c>
      <c r="D8" s="40"/>
      <c r="E8" s="10">
        <v>0</v>
      </c>
      <c r="F8" s="10">
        <v>0</v>
      </c>
      <c r="G8" s="10">
        <f t="shared" si="0"/>
        <v>0</v>
      </c>
      <c r="H8" s="10"/>
      <c r="I8" s="10">
        <v>0</v>
      </c>
      <c r="J8" s="10">
        <v>0</v>
      </c>
      <c r="K8" s="10">
        <f t="shared" si="1"/>
        <v>0</v>
      </c>
      <c r="L8" s="10"/>
      <c r="M8" s="10">
        <v>-617753</v>
      </c>
      <c r="N8" s="10">
        <v>0</v>
      </c>
      <c r="O8" s="10">
        <f t="shared" si="2"/>
        <v>-617753</v>
      </c>
      <c r="P8" s="10"/>
      <c r="Q8" s="10">
        <v>0</v>
      </c>
      <c r="R8" s="10">
        <v>0</v>
      </c>
      <c r="S8" s="10">
        <f t="shared" si="3"/>
        <v>0</v>
      </c>
      <c r="T8" s="10"/>
      <c r="U8" s="10">
        <f t="shared" si="4"/>
        <v>-617753</v>
      </c>
      <c r="V8" s="10"/>
      <c r="W8" s="10">
        <v>0</v>
      </c>
      <c r="X8" s="10">
        <v>0</v>
      </c>
      <c r="Y8" s="10">
        <f t="shared" si="5"/>
        <v>0</v>
      </c>
      <c r="Z8" s="10"/>
      <c r="AA8" s="10">
        <v>0</v>
      </c>
      <c r="AB8" s="10">
        <v>0</v>
      </c>
      <c r="AC8" s="10">
        <f t="shared" si="6"/>
        <v>0</v>
      </c>
      <c r="AD8" s="10"/>
      <c r="AE8" s="10">
        <v>-617753</v>
      </c>
      <c r="AF8" s="10">
        <v>0</v>
      </c>
      <c r="AG8" s="10">
        <f t="shared" si="7"/>
        <v>-617753</v>
      </c>
      <c r="AH8" s="10"/>
      <c r="AI8" s="10">
        <v>0</v>
      </c>
      <c r="AJ8" s="10">
        <v>0</v>
      </c>
      <c r="AK8" s="10">
        <f t="shared" si="8"/>
        <v>0</v>
      </c>
      <c r="AL8" s="10"/>
      <c r="AM8" s="10">
        <f t="shared" si="9"/>
        <v>-617753</v>
      </c>
      <c r="AO8" s="40">
        <v>0</v>
      </c>
    </row>
    <row r="9" spans="1:41" s="13" customFormat="1" ht="15" customHeight="1" x14ac:dyDescent="0.3">
      <c r="A9" s="39">
        <v>1</v>
      </c>
      <c r="B9" s="13" t="s">
        <v>49</v>
      </c>
      <c r="C9" s="40">
        <v>-1412912</v>
      </c>
      <c r="D9" s="40"/>
      <c r="E9" s="10">
        <v>27208</v>
      </c>
      <c r="F9" s="10">
        <v>0</v>
      </c>
      <c r="G9" s="10">
        <f t="shared" si="0"/>
        <v>27208</v>
      </c>
      <c r="H9" s="10"/>
      <c r="I9" s="10">
        <v>0</v>
      </c>
      <c r="J9" s="10">
        <v>0</v>
      </c>
      <c r="K9" s="10">
        <f t="shared" si="1"/>
        <v>0</v>
      </c>
      <c r="L9" s="10"/>
      <c r="M9" s="10">
        <v>0</v>
      </c>
      <c r="N9" s="10">
        <v>-77749</v>
      </c>
      <c r="O9" s="10">
        <f t="shared" si="2"/>
        <v>-77749</v>
      </c>
      <c r="P9" s="10"/>
      <c r="Q9" s="10">
        <v>0</v>
      </c>
      <c r="R9" s="10">
        <v>0</v>
      </c>
      <c r="S9" s="10">
        <f t="shared" si="3"/>
        <v>0</v>
      </c>
      <c r="T9" s="10"/>
      <c r="U9" s="10">
        <f t="shared" si="4"/>
        <v>-50541</v>
      </c>
      <c r="V9" s="10"/>
      <c r="W9" s="10">
        <v>27208</v>
      </c>
      <c r="X9" s="10">
        <v>0</v>
      </c>
      <c r="Y9" s="10">
        <f t="shared" si="5"/>
        <v>27208</v>
      </c>
      <c r="Z9" s="10"/>
      <c r="AA9" s="10">
        <v>0</v>
      </c>
      <c r="AB9" s="10">
        <v>0</v>
      </c>
      <c r="AC9" s="10">
        <f t="shared" si="6"/>
        <v>0</v>
      </c>
      <c r="AD9" s="10"/>
      <c r="AE9" s="10">
        <v>0</v>
      </c>
      <c r="AF9" s="10">
        <v>-77749</v>
      </c>
      <c r="AG9" s="10">
        <f t="shared" si="7"/>
        <v>-77749</v>
      </c>
      <c r="AH9" s="10"/>
      <c r="AI9" s="10">
        <v>0</v>
      </c>
      <c r="AJ9" s="10">
        <v>0</v>
      </c>
      <c r="AK9" s="10">
        <f t="shared" si="8"/>
        <v>0</v>
      </c>
      <c r="AL9" s="10"/>
      <c r="AM9" s="10">
        <f t="shared" si="9"/>
        <v>-50541</v>
      </c>
      <c r="AO9" s="40">
        <v>0</v>
      </c>
    </row>
    <row r="10" spans="1:41" ht="15" customHeight="1" x14ac:dyDescent="0.3">
      <c r="A10" s="16">
        <v>2</v>
      </c>
      <c r="B10" s="11" t="s">
        <v>50</v>
      </c>
      <c r="C10" s="3">
        <f>-303023+981</f>
        <v>-302042</v>
      </c>
      <c r="D10" s="3"/>
      <c r="E10" s="2">
        <v>0</v>
      </c>
      <c r="F10" s="2">
        <v>0</v>
      </c>
      <c r="G10" s="2">
        <f t="shared" ref="G10" si="10">SUM(E10:F10)</f>
        <v>0</v>
      </c>
      <c r="H10" s="2"/>
      <c r="I10" s="2">
        <v>0</v>
      </c>
      <c r="J10" s="2">
        <v>0</v>
      </c>
      <c r="K10" s="2">
        <f t="shared" si="1"/>
        <v>0</v>
      </c>
      <c r="L10" s="2"/>
      <c r="M10" s="2">
        <v>-106626</v>
      </c>
      <c r="N10" s="2">
        <v>0</v>
      </c>
      <c r="O10" s="2">
        <f t="shared" si="2"/>
        <v>-106626</v>
      </c>
      <c r="P10" s="2"/>
      <c r="Q10" s="2">
        <v>0</v>
      </c>
      <c r="R10" s="2">
        <v>0</v>
      </c>
      <c r="S10" s="2">
        <f t="shared" si="3"/>
        <v>0</v>
      </c>
      <c r="T10" s="2"/>
      <c r="U10" s="2">
        <f t="shared" si="4"/>
        <v>-106626</v>
      </c>
      <c r="V10" s="2"/>
      <c r="W10" s="2">
        <v>0</v>
      </c>
      <c r="X10" s="2">
        <v>0</v>
      </c>
      <c r="Y10" s="2">
        <f t="shared" ref="Y10" si="11">SUM(W10:X10)</f>
        <v>0</v>
      </c>
      <c r="Z10" s="2"/>
      <c r="AA10" s="2">
        <v>0</v>
      </c>
      <c r="AB10" s="2">
        <v>0</v>
      </c>
      <c r="AC10" s="2">
        <f t="shared" si="6"/>
        <v>0</v>
      </c>
      <c r="AD10" s="2"/>
      <c r="AE10" s="2">
        <v>-63432</v>
      </c>
      <c r="AF10" s="2">
        <v>0</v>
      </c>
      <c r="AG10" s="2">
        <f t="shared" si="7"/>
        <v>-63432</v>
      </c>
      <c r="AH10" s="2"/>
      <c r="AI10" s="2">
        <v>0</v>
      </c>
      <c r="AJ10" s="2">
        <v>0</v>
      </c>
      <c r="AK10" s="2">
        <f t="shared" si="8"/>
        <v>0</v>
      </c>
      <c r="AL10" s="2"/>
      <c r="AM10" s="2">
        <f t="shared" si="9"/>
        <v>-63432</v>
      </c>
      <c r="AO10" s="3">
        <f t="shared" ref="AO10:AO61" si="12">AM10-U10</f>
        <v>43194</v>
      </c>
    </row>
    <row r="11" spans="1:41" ht="15" customHeight="1" x14ac:dyDescent="0.3">
      <c r="A11" s="16">
        <v>3</v>
      </c>
      <c r="B11" s="11" t="s">
        <v>51</v>
      </c>
      <c r="C11" s="3">
        <f>-305313+981</f>
        <v>-304332</v>
      </c>
      <c r="D11" s="3"/>
      <c r="E11" s="2">
        <v>5896</v>
      </c>
      <c r="F11" s="2">
        <v>0</v>
      </c>
      <c r="G11" s="2">
        <f t="shared" ref="G11" si="13">SUM(E11:F11)</f>
        <v>5896</v>
      </c>
      <c r="H11" s="2"/>
      <c r="I11" s="2">
        <v>0</v>
      </c>
      <c r="J11" s="2">
        <v>0</v>
      </c>
      <c r="K11" s="2">
        <f t="shared" si="1"/>
        <v>0</v>
      </c>
      <c r="L11" s="2"/>
      <c r="M11" s="2">
        <v>0</v>
      </c>
      <c r="N11" s="2">
        <v>-16723</v>
      </c>
      <c r="O11" s="2">
        <f t="shared" ref="O11:O20" si="14">SUM(M11:N11)</f>
        <v>-16723</v>
      </c>
      <c r="P11" s="2"/>
      <c r="Q11" s="2">
        <v>0</v>
      </c>
      <c r="R11" s="2">
        <v>0</v>
      </c>
      <c r="S11" s="2">
        <f t="shared" si="3"/>
        <v>0</v>
      </c>
      <c r="T11" s="2"/>
      <c r="U11" s="2">
        <f t="shared" si="4"/>
        <v>-10827</v>
      </c>
      <c r="V11" s="2"/>
      <c r="W11" s="2">
        <v>3517</v>
      </c>
      <c r="X11" s="2">
        <v>0</v>
      </c>
      <c r="Y11" s="2">
        <f t="shared" ref="Y11" si="15">SUM(W11:X11)</f>
        <v>3517</v>
      </c>
      <c r="Z11" s="2"/>
      <c r="AA11" s="2">
        <v>0</v>
      </c>
      <c r="AB11" s="2">
        <v>0</v>
      </c>
      <c r="AC11" s="2">
        <f t="shared" si="6"/>
        <v>0</v>
      </c>
      <c r="AD11" s="2"/>
      <c r="AE11" s="2">
        <v>0</v>
      </c>
      <c r="AF11" s="2">
        <v>-16738</v>
      </c>
      <c r="AG11" s="2">
        <f t="shared" si="7"/>
        <v>-16738</v>
      </c>
      <c r="AH11" s="2"/>
      <c r="AI11" s="2">
        <v>0</v>
      </c>
      <c r="AJ11" s="2">
        <v>0</v>
      </c>
      <c r="AK11" s="2">
        <f t="shared" si="8"/>
        <v>0</v>
      </c>
      <c r="AL11" s="2"/>
      <c r="AM11" s="2">
        <f t="shared" si="9"/>
        <v>-13221</v>
      </c>
      <c r="AO11" s="3">
        <f t="shared" si="12"/>
        <v>-2394</v>
      </c>
    </row>
    <row r="12" spans="1:41" s="13" customFormat="1" ht="15" customHeight="1" x14ac:dyDescent="0.3">
      <c r="A12" s="39">
        <v>4</v>
      </c>
      <c r="B12" s="13" t="s">
        <v>73</v>
      </c>
      <c r="C12" s="41"/>
      <c r="D12" s="41"/>
      <c r="E12" s="10">
        <v>0</v>
      </c>
      <c r="F12" s="10">
        <v>0</v>
      </c>
      <c r="G12" s="10">
        <f t="shared" ref="G12:G20" si="16">SUM(E12:F12)</f>
        <v>0</v>
      </c>
      <c r="H12" s="10"/>
      <c r="I12" s="10">
        <v>0</v>
      </c>
      <c r="J12" s="10">
        <v>0</v>
      </c>
      <c r="K12" s="10">
        <f t="shared" ref="K12:K20" si="17">SUM(I12:J12)</f>
        <v>0</v>
      </c>
      <c r="L12" s="10"/>
      <c r="M12" s="10">
        <v>942</v>
      </c>
      <c r="N12" s="10">
        <v>0</v>
      </c>
      <c r="O12" s="10">
        <f t="shared" si="14"/>
        <v>942</v>
      </c>
      <c r="P12" s="10"/>
      <c r="Q12" s="10">
        <v>0</v>
      </c>
      <c r="R12" s="10">
        <v>0</v>
      </c>
      <c r="S12" s="10">
        <f t="shared" ref="S12:S20" si="18">SUM(Q12:R12)</f>
        <v>0</v>
      </c>
      <c r="T12" s="10"/>
      <c r="U12" s="10">
        <f t="shared" ref="U12:U20" si="19">S12+G12+K12+O12</f>
        <v>942</v>
      </c>
      <c r="V12" s="10"/>
      <c r="W12" s="10">
        <v>0</v>
      </c>
      <c r="X12" s="10">
        <v>0</v>
      </c>
      <c r="Y12" s="10">
        <f t="shared" ref="Y12:Y20" si="20">SUM(W12:X12)</f>
        <v>0</v>
      </c>
      <c r="Z12" s="10"/>
      <c r="AA12" s="10">
        <v>0</v>
      </c>
      <c r="AB12" s="10">
        <v>0</v>
      </c>
      <c r="AC12" s="10">
        <f t="shared" si="6"/>
        <v>0</v>
      </c>
      <c r="AD12" s="10"/>
      <c r="AE12" s="10">
        <v>302079</v>
      </c>
      <c r="AF12" s="10">
        <v>0</v>
      </c>
      <c r="AG12" s="10">
        <f t="shared" si="7"/>
        <v>302079</v>
      </c>
      <c r="AH12" s="10"/>
      <c r="AI12" s="10">
        <v>0</v>
      </c>
      <c r="AJ12" s="10">
        <v>0</v>
      </c>
      <c r="AK12" s="10">
        <f t="shared" si="8"/>
        <v>0</v>
      </c>
      <c r="AL12" s="10"/>
      <c r="AM12" s="10">
        <f t="shared" si="9"/>
        <v>302079</v>
      </c>
      <c r="AO12" s="40">
        <f>AM12</f>
        <v>302079</v>
      </c>
    </row>
    <row r="13" spans="1:41" s="13" customFormat="1" ht="15" customHeight="1" x14ac:dyDescent="0.3">
      <c r="A13" s="39">
        <v>4</v>
      </c>
      <c r="B13" s="13" t="s">
        <v>72</v>
      </c>
      <c r="C13" s="41"/>
      <c r="D13" s="41"/>
      <c r="E13" s="10">
        <v>0</v>
      </c>
      <c r="F13" s="10">
        <v>0</v>
      </c>
      <c r="G13" s="10">
        <f t="shared" si="16"/>
        <v>0</v>
      </c>
      <c r="H13" s="10"/>
      <c r="I13" s="10">
        <v>0</v>
      </c>
      <c r="J13" s="10">
        <v>0</v>
      </c>
      <c r="K13" s="10">
        <f t="shared" ref="K13:K17" si="21">SUM(I13:J13)</f>
        <v>0</v>
      </c>
      <c r="L13" s="10"/>
      <c r="M13" s="10">
        <v>-30</v>
      </c>
      <c r="N13" s="10">
        <v>43</v>
      </c>
      <c r="O13" s="10">
        <f t="shared" si="14"/>
        <v>13</v>
      </c>
      <c r="P13" s="10"/>
      <c r="Q13" s="10">
        <v>0</v>
      </c>
      <c r="R13" s="10">
        <v>0</v>
      </c>
      <c r="S13" s="10">
        <f t="shared" ref="S13:S15" si="22">SUM(Q13:R13)</f>
        <v>0</v>
      </c>
      <c r="T13" s="10"/>
      <c r="U13" s="10">
        <f t="shared" ref="U13:U15" si="23">S13+G13+K13+O13</f>
        <v>13</v>
      </c>
      <c r="V13" s="10"/>
      <c r="W13" s="10">
        <v>0</v>
      </c>
      <c r="X13" s="10">
        <v>0</v>
      </c>
      <c r="Y13" s="10">
        <f t="shared" si="20"/>
        <v>0</v>
      </c>
      <c r="Z13" s="10"/>
      <c r="AA13" s="10">
        <v>0</v>
      </c>
      <c r="AB13" s="10">
        <v>0</v>
      </c>
      <c r="AC13" s="10">
        <f t="shared" si="6"/>
        <v>0</v>
      </c>
      <c r="AD13" s="10"/>
      <c r="AE13" s="10">
        <v>-13893</v>
      </c>
      <c r="AF13" s="10">
        <v>58</v>
      </c>
      <c r="AG13" s="10">
        <f t="shared" si="7"/>
        <v>-13835</v>
      </c>
      <c r="AH13" s="10"/>
      <c r="AI13" s="10">
        <v>0</v>
      </c>
      <c r="AJ13" s="10">
        <v>0</v>
      </c>
      <c r="AK13" s="10">
        <f t="shared" ref="AK13:AK15" si="24">SUM(AI13:AJ13)</f>
        <v>0</v>
      </c>
      <c r="AL13" s="10"/>
      <c r="AM13" s="10">
        <f t="shared" ref="AM13:AM15" si="25">AK13+Y13+AC13+AG13</f>
        <v>-13835</v>
      </c>
      <c r="AO13" s="40">
        <f t="shared" ref="AO13" si="26">AM13</f>
        <v>-13835</v>
      </c>
    </row>
    <row r="14" spans="1:41" s="13" customFormat="1" ht="15" customHeight="1" x14ac:dyDescent="0.3">
      <c r="A14" s="39">
        <v>5</v>
      </c>
      <c r="B14" s="13" t="s">
        <v>71</v>
      </c>
      <c r="C14" s="41"/>
      <c r="D14" s="41"/>
      <c r="E14" s="10">
        <v>507</v>
      </c>
      <c r="F14" s="10">
        <v>84</v>
      </c>
      <c r="G14" s="10">
        <f t="shared" si="16"/>
        <v>591</v>
      </c>
      <c r="H14" s="10"/>
      <c r="I14" s="10">
        <v>0</v>
      </c>
      <c r="J14" s="10">
        <v>0</v>
      </c>
      <c r="K14" s="10">
        <f t="shared" si="21"/>
        <v>0</v>
      </c>
      <c r="L14" s="10"/>
      <c r="M14" s="10">
        <v>0</v>
      </c>
      <c r="N14" s="10">
        <v>0</v>
      </c>
      <c r="O14" s="10">
        <f t="shared" si="14"/>
        <v>0</v>
      </c>
      <c r="P14" s="10"/>
      <c r="Q14" s="10">
        <v>0</v>
      </c>
      <c r="R14" s="10">
        <v>0</v>
      </c>
      <c r="S14" s="10">
        <f t="shared" si="22"/>
        <v>0</v>
      </c>
      <c r="T14" s="10"/>
      <c r="U14" s="10">
        <f t="shared" si="23"/>
        <v>591</v>
      </c>
      <c r="V14" s="10"/>
      <c r="W14" s="10">
        <v>80299</v>
      </c>
      <c r="X14" s="10">
        <v>22254</v>
      </c>
      <c r="Y14" s="10">
        <f t="shared" si="20"/>
        <v>102553</v>
      </c>
      <c r="Z14" s="10"/>
      <c r="AA14" s="10">
        <v>0</v>
      </c>
      <c r="AB14" s="10">
        <v>0</v>
      </c>
      <c r="AC14" s="10">
        <f t="shared" si="6"/>
        <v>0</v>
      </c>
      <c r="AD14" s="10"/>
      <c r="AE14" s="10">
        <v>0</v>
      </c>
      <c r="AF14" s="10">
        <v>0</v>
      </c>
      <c r="AG14" s="10">
        <f t="shared" si="7"/>
        <v>0</v>
      </c>
      <c r="AH14" s="10"/>
      <c r="AI14" s="10">
        <v>0</v>
      </c>
      <c r="AJ14" s="10">
        <v>0</v>
      </c>
      <c r="AK14" s="10">
        <f t="shared" si="24"/>
        <v>0</v>
      </c>
      <c r="AL14" s="10"/>
      <c r="AM14" s="10">
        <f t="shared" si="25"/>
        <v>102553</v>
      </c>
      <c r="AN14" s="34"/>
      <c r="AO14" s="40">
        <v>0</v>
      </c>
    </row>
    <row r="15" spans="1:41" s="13" customFormat="1" ht="15" customHeight="1" x14ac:dyDescent="0.3">
      <c r="A15" s="39">
        <v>5</v>
      </c>
      <c r="B15" s="13" t="s">
        <v>70</v>
      </c>
      <c r="C15" s="41"/>
      <c r="D15" s="41"/>
      <c r="E15" s="10">
        <v>7</v>
      </c>
      <c r="F15" s="10">
        <v>1</v>
      </c>
      <c r="G15" s="10">
        <f t="shared" si="16"/>
        <v>8</v>
      </c>
      <c r="H15" s="10"/>
      <c r="I15" s="10">
        <v>0</v>
      </c>
      <c r="J15" s="10">
        <v>0</v>
      </c>
      <c r="K15" s="10">
        <f t="shared" si="21"/>
        <v>0</v>
      </c>
      <c r="L15" s="10"/>
      <c r="M15" s="10">
        <v>0</v>
      </c>
      <c r="N15" s="10">
        <v>0</v>
      </c>
      <c r="O15" s="10">
        <f t="shared" si="14"/>
        <v>0</v>
      </c>
      <c r="P15" s="10"/>
      <c r="Q15" s="10">
        <v>0</v>
      </c>
      <c r="R15" s="10">
        <v>0</v>
      </c>
      <c r="S15" s="10">
        <f t="shared" si="22"/>
        <v>0</v>
      </c>
      <c r="T15" s="10"/>
      <c r="U15" s="10">
        <f t="shared" si="23"/>
        <v>8</v>
      </c>
      <c r="V15" s="10"/>
      <c r="W15" s="10">
        <v>-3678</v>
      </c>
      <c r="X15" s="10">
        <v>-1020</v>
      </c>
      <c r="Y15" s="10">
        <f t="shared" si="20"/>
        <v>-4698</v>
      </c>
      <c r="Z15" s="10"/>
      <c r="AA15" s="10">
        <v>0</v>
      </c>
      <c r="AB15" s="10">
        <v>0</v>
      </c>
      <c r="AC15" s="10">
        <f t="shared" si="6"/>
        <v>0</v>
      </c>
      <c r="AD15" s="10"/>
      <c r="AE15" s="10">
        <v>0</v>
      </c>
      <c r="AF15" s="10">
        <v>0</v>
      </c>
      <c r="AG15" s="10">
        <f t="shared" si="7"/>
        <v>0</v>
      </c>
      <c r="AH15" s="10"/>
      <c r="AI15" s="10">
        <v>0</v>
      </c>
      <c r="AJ15" s="10">
        <v>0</v>
      </c>
      <c r="AK15" s="10">
        <f t="shared" si="24"/>
        <v>0</v>
      </c>
      <c r="AL15" s="10"/>
      <c r="AM15" s="10">
        <f t="shared" si="25"/>
        <v>-4698</v>
      </c>
      <c r="AN15" s="34"/>
      <c r="AO15" s="40">
        <v>0</v>
      </c>
    </row>
    <row r="16" spans="1:41" s="13" customFormat="1" ht="15" customHeight="1" x14ac:dyDescent="0.3">
      <c r="A16" s="39">
        <v>7</v>
      </c>
      <c r="B16" s="13" t="s">
        <v>68</v>
      </c>
      <c r="C16" s="41">
        <v>727</v>
      </c>
      <c r="D16" s="41"/>
      <c r="E16" s="10">
        <f>254-14</f>
        <v>240</v>
      </c>
      <c r="F16" s="10">
        <v>40</v>
      </c>
      <c r="G16" s="10">
        <f t="shared" si="16"/>
        <v>280</v>
      </c>
      <c r="H16" s="10"/>
      <c r="I16" s="10">
        <v>0</v>
      </c>
      <c r="J16" s="10">
        <v>0</v>
      </c>
      <c r="K16" s="10">
        <f t="shared" si="21"/>
        <v>0</v>
      </c>
      <c r="L16" s="10"/>
      <c r="M16" s="10">
        <v>0</v>
      </c>
      <c r="N16" s="10">
        <v>0</v>
      </c>
      <c r="O16" s="10">
        <f t="shared" si="14"/>
        <v>0</v>
      </c>
      <c r="P16" s="10"/>
      <c r="Q16" s="10">
        <v>0</v>
      </c>
      <c r="R16" s="10">
        <v>0</v>
      </c>
      <c r="S16" s="10">
        <f t="shared" ref="S16:S17" si="27">SUM(Q16:R16)</f>
        <v>0</v>
      </c>
      <c r="T16" s="10"/>
      <c r="U16" s="10">
        <f t="shared" ref="U16:U17" si="28">S16+G16+K16+O16</f>
        <v>280</v>
      </c>
      <c r="V16" s="10"/>
      <c r="W16" s="10">
        <v>144</v>
      </c>
      <c r="X16" s="10">
        <v>40</v>
      </c>
      <c r="Y16" s="10">
        <f t="shared" si="20"/>
        <v>184</v>
      </c>
      <c r="Z16" s="10"/>
      <c r="AA16" s="10">
        <v>0</v>
      </c>
      <c r="AB16" s="10">
        <v>0</v>
      </c>
      <c r="AC16" s="10">
        <f t="shared" si="6"/>
        <v>0</v>
      </c>
      <c r="AD16" s="10"/>
      <c r="AE16" s="10">
        <v>0</v>
      </c>
      <c r="AF16" s="10">
        <v>0</v>
      </c>
      <c r="AG16" s="10">
        <f t="shared" si="7"/>
        <v>0</v>
      </c>
      <c r="AH16" s="10"/>
      <c r="AI16" s="10">
        <v>0</v>
      </c>
      <c r="AJ16" s="10">
        <v>0</v>
      </c>
      <c r="AK16" s="10">
        <f t="shared" ref="AK16:AK17" si="29">SUM(AI16:AJ16)</f>
        <v>0</v>
      </c>
      <c r="AL16" s="10"/>
      <c r="AM16" s="10">
        <f t="shared" ref="AM16:AM17" si="30">AK16+Y16+AC16+AG16</f>
        <v>184</v>
      </c>
      <c r="AO16" s="40">
        <v>0</v>
      </c>
    </row>
    <row r="17" spans="1:41" s="13" customFormat="1" ht="15" customHeight="1" x14ac:dyDescent="0.3">
      <c r="A17" s="39">
        <v>6</v>
      </c>
      <c r="B17" s="13" t="s">
        <v>69</v>
      </c>
      <c r="C17" s="41"/>
      <c r="D17" s="41"/>
      <c r="E17" s="10">
        <v>151</v>
      </c>
      <c r="F17" s="10">
        <v>25</v>
      </c>
      <c r="G17" s="10">
        <f t="shared" si="16"/>
        <v>176</v>
      </c>
      <c r="H17" s="10"/>
      <c r="I17" s="10">
        <v>0</v>
      </c>
      <c r="J17" s="10">
        <v>0</v>
      </c>
      <c r="K17" s="10">
        <f t="shared" si="21"/>
        <v>0</v>
      </c>
      <c r="L17" s="10"/>
      <c r="M17" s="10">
        <v>0</v>
      </c>
      <c r="N17" s="10">
        <v>0</v>
      </c>
      <c r="O17" s="10">
        <f t="shared" si="14"/>
        <v>0</v>
      </c>
      <c r="P17" s="10"/>
      <c r="Q17" s="10">
        <v>0</v>
      </c>
      <c r="R17" s="10">
        <v>0</v>
      </c>
      <c r="S17" s="10">
        <f t="shared" si="27"/>
        <v>0</v>
      </c>
      <c r="T17" s="10"/>
      <c r="U17" s="10">
        <f t="shared" si="28"/>
        <v>176</v>
      </c>
      <c r="V17" s="10"/>
      <c r="W17" s="10">
        <v>49</v>
      </c>
      <c r="X17" s="10">
        <v>14</v>
      </c>
      <c r="Y17" s="10">
        <f t="shared" si="20"/>
        <v>63</v>
      </c>
      <c r="Z17" s="10"/>
      <c r="AA17" s="10">
        <v>0</v>
      </c>
      <c r="AB17" s="10">
        <v>0</v>
      </c>
      <c r="AC17" s="10">
        <f t="shared" si="6"/>
        <v>0</v>
      </c>
      <c r="AD17" s="10"/>
      <c r="AE17" s="10">
        <v>0</v>
      </c>
      <c r="AF17" s="10">
        <v>0</v>
      </c>
      <c r="AG17" s="10">
        <f t="shared" si="7"/>
        <v>0</v>
      </c>
      <c r="AH17" s="10"/>
      <c r="AI17" s="10">
        <v>0</v>
      </c>
      <c r="AJ17" s="10">
        <v>0</v>
      </c>
      <c r="AK17" s="10">
        <f t="shared" si="29"/>
        <v>0</v>
      </c>
      <c r="AL17" s="10"/>
      <c r="AM17" s="10">
        <f t="shared" si="30"/>
        <v>63</v>
      </c>
      <c r="AN17" s="38"/>
      <c r="AO17" s="40">
        <v>0</v>
      </c>
    </row>
    <row r="18" spans="1:41" s="13" customFormat="1" ht="15" customHeight="1" x14ac:dyDescent="0.3">
      <c r="A18" s="39">
        <v>8</v>
      </c>
      <c r="B18" s="13" t="s">
        <v>66</v>
      </c>
      <c r="C18" s="41">
        <v>-86188</v>
      </c>
      <c r="D18" s="41"/>
      <c r="E18" s="10">
        <v>0</v>
      </c>
      <c r="F18" s="10">
        <v>0</v>
      </c>
      <c r="G18" s="10">
        <f t="shared" si="16"/>
        <v>0</v>
      </c>
      <c r="H18" s="10"/>
      <c r="I18" s="10">
        <v>0</v>
      </c>
      <c r="J18" s="10">
        <v>0</v>
      </c>
      <c r="K18" s="10">
        <f t="shared" si="17"/>
        <v>0</v>
      </c>
      <c r="L18" s="10"/>
      <c r="M18" s="10">
        <v>-30166</v>
      </c>
      <c r="N18" s="10">
        <v>0</v>
      </c>
      <c r="O18" s="10">
        <f t="shared" si="14"/>
        <v>-30166</v>
      </c>
      <c r="P18" s="10"/>
      <c r="Q18" s="10">
        <v>-16243</v>
      </c>
      <c r="R18" s="10">
        <v>-2701</v>
      </c>
      <c r="S18" s="10">
        <f t="shared" si="18"/>
        <v>-18944</v>
      </c>
      <c r="T18" s="10"/>
      <c r="U18" s="10">
        <f t="shared" si="19"/>
        <v>-49110</v>
      </c>
      <c r="V18" s="10"/>
      <c r="W18" s="10">
        <v>0</v>
      </c>
      <c r="X18" s="10">
        <v>0</v>
      </c>
      <c r="Y18" s="10">
        <f t="shared" si="20"/>
        <v>0</v>
      </c>
      <c r="Z18" s="10"/>
      <c r="AA18" s="10">
        <v>0</v>
      </c>
      <c r="AB18" s="10">
        <v>0</v>
      </c>
      <c r="AC18" s="10">
        <f t="shared" si="6"/>
        <v>0</v>
      </c>
      <c r="AD18" s="10"/>
      <c r="AE18" s="10">
        <v>-18099</v>
      </c>
      <c r="AF18" s="10">
        <v>0</v>
      </c>
      <c r="AG18" s="10">
        <f t="shared" si="7"/>
        <v>-18099</v>
      </c>
      <c r="AH18" s="10"/>
      <c r="AI18" s="10">
        <v>-4812</v>
      </c>
      <c r="AJ18" s="10">
        <v>-1334</v>
      </c>
      <c r="AK18" s="10">
        <f t="shared" si="8"/>
        <v>-6146</v>
      </c>
      <c r="AL18" s="10"/>
      <c r="AM18" s="10">
        <f t="shared" si="9"/>
        <v>-24245</v>
      </c>
      <c r="AN18" s="38"/>
      <c r="AO18" s="40">
        <v>0</v>
      </c>
    </row>
    <row r="19" spans="1:41" s="13" customFormat="1" ht="15" customHeight="1" x14ac:dyDescent="0.3">
      <c r="A19" s="39">
        <v>9</v>
      </c>
      <c r="B19" s="13" t="s">
        <v>67</v>
      </c>
      <c r="C19" s="41">
        <v>-84176</v>
      </c>
      <c r="D19" s="41"/>
      <c r="E19" s="10">
        <v>0</v>
      </c>
      <c r="F19" s="10">
        <v>0</v>
      </c>
      <c r="G19" s="10">
        <f t="shared" si="16"/>
        <v>0</v>
      </c>
      <c r="H19" s="10"/>
      <c r="I19" s="10">
        <v>0</v>
      </c>
      <c r="J19" s="10">
        <v>0</v>
      </c>
      <c r="K19" s="10">
        <f t="shared" si="17"/>
        <v>0</v>
      </c>
      <c r="L19" s="10"/>
      <c r="M19" s="10">
        <v>1620</v>
      </c>
      <c r="N19" s="10">
        <v>-4630</v>
      </c>
      <c r="O19" s="10">
        <f t="shared" si="14"/>
        <v>-3010</v>
      </c>
      <c r="P19" s="10"/>
      <c r="Q19" s="10">
        <v>-1620</v>
      </c>
      <c r="R19" s="10">
        <f>-414+145</f>
        <v>-269</v>
      </c>
      <c r="S19" s="10">
        <f t="shared" ref="S19" si="31">SUM(Q19:R19)</f>
        <v>-1889</v>
      </c>
      <c r="T19" s="10"/>
      <c r="U19" s="10">
        <f t="shared" ref="U19" si="32">S19+G19+K19+O19</f>
        <v>-4899</v>
      </c>
      <c r="V19" s="10"/>
      <c r="W19" s="10">
        <v>0</v>
      </c>
      <c r="X19" s="10">
        <v>0</v>
      </c>
      <c r="Y19" s="10">
        <f t="shared" si="20"/>
        <v>0</v>
      </c>
      <c r="Z19" s="10"/>
      <c r="AA19" s="10">
        <v>0</v>
      </c>
      <c r="AB19" s="10">
        <v>0</v>
      </c>
      <c r="AC19" s="10">
        <f t="shared" si="6"/>
        <v>0</v>
      </c>
      <c r="AD19" s="10"/>
      <c r="AE19" s="10">
        <v>972</v>
      </c>
      <c r="AF19" s="10">
        <v>-4629</v>
      </c>
      <c r="AG19" s="10">
        <f t="shared" si="7"/>
        <v>-3657</v>
      </c>
      <c r="AH19" s="10"/>
      <c r="AI19" s="10">
        <v>-972</v>
      </c>
      <c r="AJ19" s="10">
        <v>-269</v>
      </c>
      <c r="AK19" s="10">
        <f t="shared" si="8"/>
        <v>-1241</v>
      </c>
      <c r="AL19" s="10"/>
      <c r="AM19" s="10">
        <f t="shared" si="9"/>
        <v>-4898</v>
      </c>
      <c r="AN19" s="38"/>
      <c r="AO19" s="40">
        <v>0</v>
      </c>
    </row>
    <row r="20" spans="1:41" ht="15" customHeight="1" x14ac:dyDescent="0.3">
      <c r="A20" s="16">
        <v>7</v>
      </c>
      <c r="B20" s="11" t="s">
        <v>84</v>
      </c>
      <c r="C20" s="15">
        <v>71399</v>
      </c>
      <c r="D20" s="15"/>
      <c r="E20" s="2">
        <v>0</v>
      </c>
      <c r="F20" s="2">
        <v>0</v>
      </c>
      <c r="G20" s="2">
        <f t="shared" si="16"/>
        <v>0</v>
      </c>
      <c r="H20" s="2"/>
      <c r="I20" s="2">
        <v>0</v>
      </c>
      <c r="J20" s="2">
        <v>0</v>
      </c>
      <c r="K20" s="2">
        <f t="shared" si="17"/>
        <v>0</v>
      </c>
      <c r="L20" s="2"/>
      <c r="M20" s="2">
        <v>0</v>
      </c>
      <c r="N20" s="2">
        <v>0</v>
      </c>
      <c r="O20" s="2">
        <f t="shared" si="14"/>
        <v>0</v>
      </c>
      <c r="P20" s="2"/>
      <c r="Q20" s="2">
        <v>0</v>
      </c>
      <c r="R20" s="2">
        <v>0</v>
      </c>
      <c r="S20" s="2">
        <f t="shared" si="18"/>
        <v>0</v>
      </c>
      <c r="T20" s="2"/>
      <c r="U20" s="2">
        <f t="shared" si="19"/>
        <v>0</v>
      </c>
      <c r="V20" s="2"/>
      <c r="W20" s="2">
        <v>14169</v>
      </c>
      <c r="X20" s="2">
        <v>3927</v>
      </c>
      <c r="Y20" s="2">
        <f t="shared" si="20"/>
        <v>18096</v>
      </c>
      <c r="Z20" s="2"/>
      <c r="AA20" s="2">
        <v>0</v>
      </c>
      <c r="AB20" s="2">
        <v>0</v>
      </c>
      <c r="AC20" s="2">
        <f t="shared" si="6"/>
        <v>0</v>
      </c>
      <c r="AD20" s="2"/>
      <c r="AE20" s="2">
        <v>0</v>
      </c>
      <c r="AF20" s="2">
        <v>0</v>
      </c>
      <c r="AG20" s="2">
        <f t="shared" si="7"/>
        <v>0</v>
      </c>
      <c r="AH20" s="2"/>
      <c r="AI20" s="2">
        <v>0</v>
      </c>
      <c r="AJ20" s="2">
        <v>0</v>
      </c>
      <c r="AK20" s="2">
        <f t="shared" ref="AK20" si="33">SUM(AI20:AJ20)</f>
        <v>0</v>
      </c>
      <c r="AL20" s="2"/>
      <c r="AM20" s="2">
        <f t="shared" si="9"/>
        <v>18096</v>
      </c>
      <c r="AO20" s="3">
        <v>0</v>
      </c>
    </row>
    <row r="21" spans="1:41" ht="15" customHeight="1" x14ac:dyDescent="0.3">
      <c r="A21" s="16">
        <v>10</v>
      </c>
      <c r="B21" s="11" t="s">
        <v>7</v>
      </c>
      <c r="C21" s="23"/>
      <c r="D21" s="15"/>
      <c r="E21" s="2">
        <v>7354</v>
      </c>
      <c r="F21" s="2">
        <v>0</v>
      </c>
      <c r="G21" s="2">
        <f t="shared" si="0"/>
        <v>7354</v>
      </c>
      <c r="H21" s="2"/>
      <c r="I21" s="2">
        <v>0</v>
      </c>
      <c r="J21" s="2">
        <v>0</v>
      </c>
      <c r="K21" s="2">
        <f t="shared" si="1"/>
        <v>0</v>
      </c>
      <c r="L21" s="2"/>
      <c r="M21" s="2">
        <v>0</v>
      </c>
      <c r="N21" s="2">
        <v>0</v>
      </c>
      <c r="O21" s="2">
        <f t="shared" si="2"/>
        <v>0</v>
      </c>
      <c r="P21" s="2"/>
      <c r="Q21" s="2">
        <v>0</v>
      </c>
      <c r="R21" s="2">
        <v>0</v>
      </c>
      <c r="S21" s="2">
        <f t="shared" si="3"/>
        <v>0</v>
      </c>
      <c r="T21" s="2"/>
      <c r="U21" s="2">
        <f t="shared" si="4"/>
        <v>7354</v>
      </c>
      <c r="V21" s="2"/>
      <c r="W21" s="2">
        <v>7354</v>
      </c>
      <c r="X21" s="2">
        <v>0</v>
      </c>
      <c r="Y21" s="2">
        <f t="shared" ref="Y21:Y61" si="34">SUM(W21:X21)</f>
        <v>7354</v>
      </c>
      <c r="Z21" s="2"/>
      <c r="AA21" s="2">
        <v>0</v>
      </c>
      <c r="AB21" s="2">
        <v>0</v>
      </c>
      <c r="AC21" s="2">
        <f t="shared" ref="AC21:AC61" si="35">SUM(AA21:AB21)</f>
        <v>0</v>
      </c>
      <c r="AD21" s="2"/>
      <c r="AE21" s="2">
        <v>0</v>
      </c>
      <c r="AF21" s="2">
        <v>0</v>
      </c>
      <c r="AG21" s="2">
        <f t="shared" si="7"/>
        <v>0</v>
      </c>
      <c r="AH21" s="2"/>
      <c r="AI21" s="2">
        <v>0</v>
      </c>
      <c r="AJ21" s="2">
        <v>0</v>
      </c>
      <c r="AK21" s="2">
        <f t="shared" si="8"/>
        <v>0</v>
      </c>
      <c r="AL21" s="2"/>
      <c r="AM21" s="2">
        <f t="shared" si="9"/>
        <v>7354</v>
      </c>
      <c r="AO21" s="3">
        <f t="shared" si="12"/>
        <v>0</v>
      </c>
    </row>
    <row r="22" spans="1:41" ht="15" customHeight="1" x14ac:dyDescent="0.3">
      <c r="A22" s="16">
        <v>7</v>
      </c>
      <c r="B22" s="11" t="s">
        <v>34</v>
      </c>
      <c r="C22" s="21">
        <v>16552</v>
      </c>
      <c r="D22" s="3"/>
      <c r="E22" s="2">
        <v>5478</v>
      </c>
      <c r="F22" s="2">
        <v>910</v>
      </c>
      <c r="G22" s="2">
        <f t="shared" si="0"/>
        <v>6388</v>
      </c>
      <c r="H22" s="2"/>
      <c r="I22" s="2">
        <v>0</v>
      </c>
      <c r="J22" s="2">
        <v>0</v>
      </c>
      <c r="K22" s="2">
        <f t="shared" si="1"/>
        <v>0</v>
      </c>
      <c r="L22" s="2"/>
      <c r="M22" s="2">
        <v>0</v>
      </c>
      <c r="N22" s="2">
        <v>0</v>
      </c>
      <c r="O22" s="2">
        <f t="shared" si="2"/>
        <v>0</v>
      </c>
      <c r="P22" s="2"/>
      <c r="Q22" s="2">
        <v>0</v>
      </c>
      <c r="R22" s="2">
        <v>0</v>
      </c>
      <c r="S22" s="2">
        <f t="shared" si="3"/>
        <v>0</v>
      </c>
      <c r="T22" s="2"/>
      <c r="U22" s="2">
        <f t="shared" si="4"/>
        <v>6388</v>
      </c>
      <c r="V22" s="2"/>
      <c r="W22" s="2">
        <v>3285</v>
      </c>
      <c r="X22" s="2">
        <v>910</v>
      </c>
      <c r="Y22" s="2">
        <f t="shared" si="34"/>
        <v>4195</v>
      </c>
      <c r="Z22" s="2"/>
      <c r="AA22" s="2">
        <v>0</v>
      </c>
      <c r="AB22" s="2">
        <v>0</v>
      </c>
      <c r="AC22" s="2">
        <f t="shared" si="35"/>
        <v>0</v>
      </c>
      <c r="AD22" s="2"/>
      <c r="AE22" s="2">
        <v>0</v>
      </c>
      <c r="AF22" s="2">
        <v>0</v>
      </c>
      <c r="AG22" s="2">
        <f t="shared" si="7"/>
        <v>0</v>
      </c>
      <c r="AH22" s="2"/>
      <c r="AI22" s="2">
        <v>0</v>
      </c>
      <c r="AJ22" s="2">
        <v>0</v>
      </c>
      <c r="AK22" s="2">
        <f t="shared" si="8"/>
        <v>0</v>
      </c>
      <c r="AL22" s="2"/>
      <c r="AM22" s="2">
        <f t="shared" si="9"/>
        <v>4195</v>
      </c>
      <c r="AO22" s="3">
        <f t="shared" si="12"/>
        <v>-2193</v>
      </c>
    </row>
    <row r="23" spans="1:41" ht="15" customHeight="1" x14ac:dyDescent="0.3">
      <c r="A23" s="16">
        <v>7</v>
      </c>
      <c r="B23" s="11" t="s">
        <v>2</v>
      </c>
      <c r="C23" s="3">
        <v>648</v>
      </c>
      <c r="D23" s="3"/>
      <c r="E23" s="2">
        <v>214</v>
      </c>
      <c r="F23" s="2">
        <v>36</v>
      </c>
      <c r="G23" s="2">
        <f t="shared" si="0"/>
        <v>250</v>
      </c>
      <c r="H23" s="2"/>
      <c r="I23" s="2">
        <v>0</v>
      </c>
      <c r="J23" s="2">
        <v>0</v>
      </c>
      <c r="K23" s="2">
        <f t="shared" si="1"/>
        <v>0</v>
      </c>
      <c r="L23" s="2"/>
      <c r="M23" s="2">
        <v>0</v>
      </c>
      <c r="N23" s="2">
        <v>0</v>
      </c>
      <c r="O23" s="2">
        <f t="shared" si="2"/>
        <v>0</v>
      </c>
      <c r="P23" s="2"/>
      <c r="Q23" s="2">
        <v>0</v>
      </c>
      <c r="R23" s="2">
        <v>0</v>
      </c>
      <c r="S23" s="2">
        <f t="shared" si="3"/>
        <v>0</v>
      </c>
      <c r="T23" s="2"/>
      <c r="U23" s="2">
        <f t="shared" si="4"/>
        <v>250</v>
      </c>
      <c r="V23" s="2"/>
      <c r="W23" s="2">
        <v>129</v>
      </c>
      <c r="X23" s="2">
        <v>36</v>
      </c>
      <c r="Y23" s="2">
        <f t="shared" si="34"/>
        <v>165</v>
      </c>
      <c r="Z23" s="2"/>
      <c r="AA23" s="2">
        <v>0</v>
      </c>
      <c r="AB23" s="2">
        <v>0</v>
      </c>
      <c r="AC23" s="2">
        <f t="shared" si="35"/>
        <v>0</v>
      </c>
      <c r="AD23" s="2"/>
      <c r="AE23" s="2">
        <v>0</v>
      </c>
      <c r="AF23" s="2">
        <v>0</v>
      </c>
      <c r="AG23" s="2">
        <f t="shared" si="7"/>
        <v>0</v>
      </c>
      <c r="AH23" s="2"/>
      <c r="AI23" s="2">
        <v>0</v>
      </c>
      <c r="AJ23" s="2">
        <v>0</v>
      </c>
      <c r="AK23" s="2">
        <f t="shared" si="8"/>
        <v>0</v>
      </c>
      <c r="AL23" s="2"/>
      <c r="AM23" s="2">
        <f t="shared" si="9"/>
        <v>165</v>
      </c>
      <c r="AO23" s="3">
        <f t="shared" si="12"/>
        <v>-85</v>
      </c>
    </row>
    <row r="24" spans="1:41" ht="15" customHeight="1" x14ac:dyDescent="0.3">
      <c r="A24" s="16">
        <v>7</v>
      </c>
      <c r="B24" s="11" t="s">
        <v>23</v>
      </c>
      <c r="C24" s="3">
        <v>-251</v>
      </c>
      <c r="D24" s="3"/>
      <c r="E24" s="2">
        <v>5</v>
      </c>
      <c r="F24" s="2">
        <v>0</v>
      </c>
      <c r="G24" s="2">
        <f t="shared" si="0"/>
        <v>5</v>
      </c>
      <c r="H24" s="2"/>
      <c r="I24" s="2">
        <v>0</v>
      </c>
      <c r="J24" s="2">
        <v>0</v>
      </c>
      <c r="K24" s="2">
        <f t="shared" si="1"/>
        <v>0</v>
      </c>
      <c r="L24" s="2"/>
      <c r="M24" s="2">
        <v>0</v>
      </c>
      <c r="N24" s="2">
        <v>0</v>
      </c>
      <c r="O24" s="2">
        <f t="shared" si="2"/>
        <v>0</v>
      </c>
      <c r="P24" s="2"/>
      <c r="Q24" s="2">
        <v>-88</v>
      </c>
      <c r="R24" s="2">
        <v>-14</v>
      </c>
      <c r="S24" s="2">
        <f t="shared" si="3"/>
        <v>-102</v>
      </c>
      <c r="T24" s="2"/>
      <c r="U24" s="2">
        <f t="shared" si="4"/>
        <v>-97</v>
      </c>
      <c r="V24" s="2"/>
      <c r="W24" s="2">
        <v>3</v>
      </c>
      <c r="X24" s="2">
        <v>0</v>
      </c>
      <c r="Y24" s="2">
        <f t="shared" si="34"/>
        <v>3</v>
      </c>
      <c r="Z24" s="2"/>
      <c r="AA24" s="2">
        <v>0</v>
      </c>
      <c r="AB24" s="2">
        <v>0</v>
      </c>
      <c r="AC24" s="2">
        <f t="shared" si="35"/>
        <v>0</v>
      </c>
      <c r="AD24" s="2"/>
      <c r="AE24" s="2">
        <v>0</v>
      </c>
      <c r="AF24" s="2">
        <v>0</v>
      </c>
      <c r="AG24" s="2">
        <f t="shared" si="7"/>
        <v>0</v>
      </c>
      <c r="AH24" s="2"/>
      <c r="AI24" s="2">
        <v>-53</v>
      </c>
      <c r="AJ24" s="2">
        <v>-14</v>
      </c>
      <c r="AK24" s="2">
        <f t="shared" si="8"/>
        <v>-67</v>
      </c>
      <c r="AL24" s="2"/>
      <c r="AM24" s="2">
        <f t="shared" si="9"/>
        <v>-64</v>
      </c>
      <c r="AO24" s="3">
        <f t="shared" si="12"/>
        <v>33</v>
      </c>
    </row>
    <row r="25" spans="1:41" ht="15" customHeight="1" x14ac:dyDescent="0.3">
      <c r="A25" s="16">
        <v>11</v>
      </c>
      <c r="B25" s="11" t="s">
        <v>37</v>
      </c>
      <c r="C25" s="3">
        <v>10864</v>
      </c>
      <c r="D25" s="3"/>
      <c r="E25" s="2">
        <v>3802</v>
      </c>
      <c r="F25" s="2">
        <v>0</v>
      </c>
      <c r="G25" s="2">
        <f t="shared" si="0"/>
        <v>3802</v>
      </c>
      <c r="H25" s="2"/>
      <c r="I25" s="2">
        <v>0</v>
      </c>
      <c r="J25" s="2">
        <v>0</v>
      </c>
      <c r="K25" s="2">
        <f t="shared" si="1"/>
        <v>0</v>
      </c>
      <c r="L25" s="2"/>
      <c r="M25" s="2">
        <v>0</v>
      </c>
      <c r="N25" s="2">
        <v>0</v>
      </c>
      <c r="O25" s="2">
        <f t="shared" si="2"/>
        <v>0</v>
      </c>
      <c r="P25" s="2"/>
      <c r="Q25" s="2">
        <v>0</v>
      </c>
      <c r="R25" s="2">
        <v>0</v>
      </c>
      <c r="S25" s="2">
        <f t="shared" si="3"/>
        <v>0</v>
      </c>
      <c r="T25" s="2"/>
      <c r="U25" s="2">
        <f t="shared" si="4"/>
        <v>3802</v>
      </c>
      <c r="V25" s="2"/>
      <c r="W25" s="2">
        <v>2281</v>
      </c>
      <c r="X25" s="2">
        <v>0</v>
      </c>
      <c r="Y25" s="2">
        <f t="shared" si="34"/>
        <v>2281</v>
      </c>
      <c r="Z25" s="2"/>
      <c r="AA25" s="2">
        <v>0</v>
      </c>
      <c r="AB25" s="2">
        <v>0</v>
      </c>
      <c r="AC25" s="2">
        <f t="shared" si="35"/>
        <v>0</v>
      </c>
      <c r="AD25" s="2"/>
      <c r="AE25" s="2">
        <v>0</v>
      </c>
      <c r="AF25" s="2">
        <v>0</v>
      </c>
      <c r="AG25" s="2">
        <f t="shared" si="7"/>
        <v>0</v>
      </c>
      <c r="AH25" s="2"/>
      <c r="AI25" s="2">
        <v>0</v>
      </c>
      <c r="AJ25" s="2">
        <v>0</v>
      </c>
      <c r="AK25" s="2">
        <f t="shared" si="8"/>
        <v>0</v>
      </c>
      <c r="AL25" s="2"/>
      <c r="AM25" s="2">
        <f t="shared" si="9"/>
        <v>2281</v>
      </c>
      <c r="AO25" s="3">
        <f t="shared" si="12"/>
        <v>-1521</v>
      </c>
    </row>
    <row r="26" spans="1:41" ht="15" customHeight="1" x14ac:dyDescent="0.3">
      <c r="A26" s="16">
        <v>12</v>
      </c>
      <c r="B26" s="11" t="s">
        <v>38</v>
      </c>
      <c r="C26" s="3">
        <v>7083</v>
      </c>
      <c r="D26" s="3"/>
      <c r="E26" s="2">
        <v>-136</v>
      </c>
      <c r="F26" s="2">
        <v>390</v>
      </c>
      <c r="G26" s="2">
        <f t="shared" si="0"/>
        <v>254</v>
      </c>
      <c r="H26" s="2"/>
      <c r="I26" s="2">
        <v>0</v>
      </c>
      <c r="J26" s="2">
        <v>0</v>
      </c>
      <c r="K26" s="2">
        <f t="shared" si="1"/>
        <v>0</v>
      </c>
      <c r="L26" s="2"/>
      <c r="M26" s="2">
        <v>0</v>
      </c>
      <c r="N26" s="2">
        <v>0</v>
      </c>
      <c r="O26" s="2">
        <f t="shared" si="2"/>
        <v>0</v>
      </c>
      <c r="P26" s="2"/>
      <c r="Q26" s="2">
        <v>0</v>
      </c>
      <c r="R26" s="2">
        <v>0</v>
      </c>
      <c r="S26" s="2">
        <f t="shared" si="3"/>
        <v>0</v>
      </c>
      <c r="T26" s="2"/>
      <c r="U26" s="2">
        <f t="shared" si="4"/>
        <v>254</v>
      </c>
      <c r="V26" s="2"/>
      <c r="W26" s="2">
        <v>-82</v>
      </c>
      <c r="X26" s="2">
        <v>390</v>
      </c>
      <c r="Y26" s="2">
        <f t="shared" si="34"/>
        <v>308</v>
      </c>
      <c r="Z26" s="2"/>
      <c r="AA26" s="2">
        <v>0</v>
      </c>
      <c r="AB26" s="2">
        <v>0</v>
      </c>
      <c r="AC26" s="2">
        <f t="shared" si="35"/>
        <v>0</v>
      </c>
      <c r="AD26" s="2"/>
      <c r="AE26" s="2">
        <v>0</v>
      </c>
      <c r="AF26" s="2">
        <v>0</v>
      </c>
      <c r="AG26" s="2">
        <f t="shared" si="7"/>
        <v>0</v>
      </c>
      <c r="AH26" s="2"/>
      <c r="AI26" s="2">
        <v>0</v>
      </c>
      <c r="AJ26" s="2">
        <v>0</v>
      </c>
      <c r="AK26" s="2">
        <f t="shared" si="8"/>
        <v>0</v>
      </c>
      <c r="AL26" s="2"/>
      <c r="AM26" s="2">
        <f t="shared" si="9"/>
        <v>308</v>
      </c>
      <c r="AO26" s="3">
        <f t="shared" si="12"/>
        <v>54</v>
      </c>
    </row>
    <row r="27" spans="1:41" ht="15" customHeight="1" x14ac:dyDescent="0.3">
      <c r="A27" s="16">
        <v>7</v>
      </c>
      <c r="B27" s="11" t="s">
        <v>6</v>
      </c>
      <c r="C27" s="3">
        <v>298</v>
      </c>
      <c r="D27" s="3"/>
      <c r="E27" s="2">
        <v>99</v>
      </c>
      <c r="F27" s="2">
        <v>16</v>
      </c>
      <c r="G27" s="2">
        <f t="shared" si="0"/>
        <v>115</v>
      </c>
      <c r="H27" s="2"/>
      <c r="I27" s="2">
        <v>0</v>
      </c>
      <c r="J27" s="2">
        <v>0</v>
      </c>
      <c r="K27" s="2">
        <f t="shared" si="1"/>
        <v>0</v>
      </c>
      <c r="L27" s="2"/>
      <c r="M27" s="2">
        <v>0</v>
      </c>
      <c r="N27" s="2">
        <v>0</v>
      </c>
      <c r="O27" s="2">
        <f t="shared" si="2"/>
        <v>0</v>
      </c>
      <c r="P27" s="2"/>
      <c r="Q27" s="2">
        <v>0</v>
      </c>
      <c r="R27" s="2">
        <v>0</v>
      </c>
      <c r="S27" s="2">
        <f t="shared" si="3"/>
        <v>0</v>
      </c>
      <c r="T27" s="2"/>
      <c r="U27" s="2">
        <f t="shared" si="4"/>
        <v>115</v>
      </c>
      <c r="V27" s="2"/>
      <c r="W27" s="2">
        <v>59</v>
      </c>
      <c r="X27" s="2">
        <v>16</v>
      </c>
      <c r="Y27" s="2">
        <f t="shared" si="34"/>
        <v>75</v>
      </c>
      <c r="Z27" s="2"/>
      <c r="AA27" s="2">
        <v>0</v>
      </c>
      <c r="AB27" s="2">
        <v>0</v>
      </c>
      <c r="AC27" s="2">
        <f t="shared" si="35"/>
        <v>0</v>
      </c>
      <c r="AD27" s="2"/>
      <c r="AE27" s="2">
        <v>0</v>
      </c>
      <c r="AF27" s="2">
        <v>0</v>
      </c>
      <c r="AG27" s="2">
        <f t="shared" si="7"/>
        <v>0</v>
      </c>
      <c r="AH27" s="2"/>
      <c r="AI27" s="2">
        <v>0</v>
      </c>
      <c r="AJ27" s="2">
        <v>0</v>
      </c>
      <c r="AK27" s="2">
        <f t="shared" si="8"/>
        <v>0</v>
      </c>
      <c r="AL27" s="2"/>
      <c r="AM27" s="2">
        <f t="shared" si="9"/>
        <v>75</v>
      </c>
      <c r="AO27" s="3">
        <f t="shared" si="12"/>
        <v>-40</v>
      </c>
    </row>
    <row r="28" spans="1:41" s="13" customFormat="1" ht="15" customHeight="1" x14ac:dyDescent="0.3">
      <c r="A28" s="16">
        <v>11</v>
      </c>
      <c r="B28" s="11" t="s">
        <v>39</v>
      </c>
      <c r="C28" s="3">
        <v>-296</v>
      </c>
      <c r="D28" s="3"/>
      <c r="E28" s="2">
        <v>0</v>
      </c>
      <c r="F28" s="2">
        <v>0</v>
      </c>
      <c r="G28" s="2">
        <f t="shared" si="0"/>
        <v>0</v>
      </c>
      <c r="H28" s="10"/>
      <c r="I28" s="2">
        <v>0</v>
      </c>
      <c r="J28" s="2">
        <v>0</v>
      </c>
      <c r="K28" s="2">
        <f t="shared" si="1"/>
        <v>0</v>
      </c>
      <c r="L28" s="10"/>
      <c r="M28" s="2">
        <v>0</v>
      </c>
      <c r="N28" s="2">
        <v>0</v>
      </c>
      <c r="O28" s="2">
        <f t="shared" si="2"/>
        <v>0</v>
      </c>
      <c r="P28" s="10"/>
      <c r="Q28" s="2">
        <v>-104</v>
      </c>
      <c r="R28" s="2">
        <v>0</v>
      </c>
      <c r="S28" s="2">
        <f t="shared" si="3"/>
        <v>-104</v>
      </c>
      <c r="T28" s="10"/>
      <c r="U28" s="2">
        <f t="shared" si="4"/>
        <v>-104</v>
      </c>
      <c r="V28" s="2"/>
      <c r="W28" s="2">
        <v>0</v>
      </c>
      <c r="X28" s="2">
        <v>0</v>
      </c>
      <c r="Y28" s="2">
        <f t="shared" si="34"/>
        <v>0</v>
      </c>
      <c r="Z28" s="10"/>
      <c r="AA28" s="2">
        <v>0</v>
      </c>
      <c r="AB28" s="2">
        <v>0</v>
      </c>
      <c r="AC28" s="2">
        <f t="shared" si="35"/>
        <v>0</v>
      </c>
      <c r="AD28" s="10"/>
      <c r="AE28" s="2">
        <v>0</v>
      </c>
      <c r="AF28" s="2">
        <v>0</v>
      </c>
      <c r="AG28" s="2">
        <f t="shared" si="7"/>
        <v>0</v>
      </c>
      <c r="AH28" s="10"/>
      <c r="AI28" s="2">
        <v>-62</v>
      </c>
      <c r="AJ28" s="2">
        <v>0</v>
      </c>
      <c r="AK28" s="2">
        <f t="shared" si="8"/>
        <v>-62</v>
      </c>
      <c r="AL28" s="10"/>
      <c r="AM28" s="2">
        <f t="shared" si="9"/>
        <v>-62</v>
      </c>
      <c r="AO28" s="3">
        <f t="shared" si="12"/>
        <v>42</v>
      </c>
    </row>
    <row r="29" spans="1:41" ht="15" customHeight="1" x14ac:dyDescent="0.3">
      <c r="A29" s="16">
        <v>7</v>
      </c>
      <c r="B29" s="11" t="s">
        <v>33</v>
      </c>
      <c r="C29" s="3">
        <v>-14617</v>
      </c>
      <c r="D29" s="3"/>
      <c r="E29" s="2">
        <v>281</v>
      </c>
      <c r="F29" s="2">
        <v>0</v>
      </c>
      <c r="G29" s="2">
        <f t="shared" si="0"/>
        <v>281</v>
      </c>
      <c r="H29" s="2"/>
      <c r="I29" s="2">
        <v>0</v>
      </c>
      <c r="J29" s="2">
        <v>0</v>
      </c>
      <c r="K29" s="2">
        <f t="shared" si="1"/>
        <v>0</v>
      </c>
      <c r="L29" s="2"/>
      <c r="M29" s="2">
        <v>0</v>
      </c>
      <c r="N29" s="2">
        <v>0</v>
      </c>
      <c r="O29" s="2">
        <f t="shared" si="2"/>
        <v>0</v>
      </c>
      <c r="P29" s="2"/>
      <c r="Q29" s="2">
        <v>-5116</v>
      </c>
      <c r="R29" s="2">
        <v>-804</v>
      </c>
      <c r="S29" s="2">
        <f t="shared" si="3"/>
        <v>-5920</v>
      </c>
      <c r="T29" s="2"/>
      <c r="U29" s="2">
        <f t="shared" si="4"/>
        <v>-5639</v>
      </c>
      <c r="V29" s="2"/>
      <c r="W29" s="2">
        <v>169</v>
      </c>
      <c r="X29" s="2">
        <v>0</v>
      </c>
      <c r="Y29" s="2">
        <f t="shared" si="34"/>
        <v>169</v>
      </c>
      <c r="Z29" s="2"/>
      <c r="AA29" s="2">
        <v>0</v>
      </c>
      <c r="AB29" s="2">
        <v>0</v>
      </c>
      <c r="AC29" s="2">
        <f t="shared" si="35"/>
        <v>0</v>
      </c>
      <c r="AD29" s="2"/>
      <c r="AE29" s="2">
        <v>0</v>
      </c>
      <c r="AF29" s="2">
        <v>0</v>
      </c>
      <c r="AG29" s="2">
        <f t="shared" si="7"/>
        <v>0</v>
      </c>
      <c r="AH29" s="2"/>
      <c r="AI29" s="2">
        <v>-3070</v>
      </c>
      <c r="AJ29" s="2">
        <v>-804</v>
      </c>
      <c r="AK29" s="2">
        <f t="shared" si="8"/>
        <v>-3874</v>
      </c>
      <c r="AL29" s="2"/>
      <c r="AM29" s="2">
        <f t="shared" si="9"/>
        <v>-3705</v>
      </c>
      <c r="AO29" s="3">
        <f t="shared" si="12"/>
        <v>1934</v>
      </c>
    </row>
    <row r="30" spans="1:41" ht="15" customHeight="1" x14ac:dyDescent="0.3">
      <c r="A30" s="16">
        <v>7</v>
      </c>
      <c r="B30" s="11" t="s">
        <v>25</v>
      </c>
      <c r="C30" s="3">
        <v>5232</v>
      </c>
      <c r="D30" s="3"/>
      <c r="E30" s="2">
        <v>1730</v>
      </c>
      <c r="F30" s="2">
        <v>288</v>
      </c>
      <c r="G30" s="2">
        <f t="shared" si="0"/>
        <v>2018</v>
      </c>
      <c r="H30" s="2"/>
      <c r="I30" s="2">
        <v>0</v>
      </c>
      <c r="J30" s="2">
        <v>0</v>
      </c>
      <c r="K30" s="2">
        <f t="shared" si="1"/>
        <v>0</v>
      </c>
      <c r="L30" s="2"/>
      <c r="M30" s="2">
        <v>0</v>
      </c>
      <c r="N30" s="2">
        <v>0</v>
      </c>
      <c r="O30" s="2">
        <f t="shared" si="2"/>
        <v>0</v>
      </c>
      <c r="P30" s="2"/>
      <c r="Q30" s="2">
        <v>0</v>
      </c>
      <c r="R30" s="2">
        <v>0</v>
      </c>
      <c r="S30" s="2">
        <f t="shared" si="3"/>
        <v>0</v>
      </c>
      <c r="T30" s="2"/>
      <c r="U30" s="2">
        <f t="shared" si="4"/>
        <v>2018</v>
      </c>
      <c r="V30" s="2"/>
      <c r="W30" s="2">
        <v>1038</v>
      </c>
      <c r="X30" s="2">
        <v>288</v>
      </c>
      <c r="Y30" s="2">
        <f t="shared" si="34"/>
        <v>1326</v>
      </c>
      <c r="Z30" s="2"/>
      <c r="AA30" s="2">
        <v>0</v>
      </c>
      <c r="AB30" s="2">
        <v>0</v>
      </c>
      <c r="AC30" s="2">
        <f t="shared" si="35"/>
        <v>0</v>
      </c>
      <c r="AD30" s="2"/>
      <c r="AE30" s="2">
        <v>0</v>
      </c>
      <c r="AF30" s="2">
        <v>0</v>
      </c>
      <c r="AG30" s="2">
        <f t="shared" si="7"/>
        <v>0</v>
      </c>
      <c r="AH30" s="2"/>
      <c r="AI30" s="2">
        <v>0</v>
      </c>
      <c r="AJ30" s="2">
        <v>0</v>
      </c>
      <c r="AK30" s="2">
        <f t="shared" si="8"/>
        <v>0</v>
      </c>
      <c r="AL30" s="2"/>
      <c r="AM30" s="2">
        <f t="shared" si="9"/>
        <v>1326</v>
      </c>
      <c r="AO30" s="3">
        <f t="shared" si="12"/>
        <v>-692</v>
      </c>
    </row>
    <row r="31" spans="1:41" ht="15" customHeight="1" x14ac:dyDescent="0.3">
      <c r="A31" s="16">
        <v>7</v>
      </c>
      <c r="B31" s="11" t="s">
        <v>8</v>
      </c>
      <c r="C31" s="3">
        <v>-6388</v>
      </c>
      <c r="D31" s="3"/>
      <c r="E31" s="2">
        <v>123</v>
      </c>
      <c r="F31" s="2">
        <v>0</v>
      </c>
      <c r="G31" s="2">
        <f t="shared" si="0"/>
        <v>123</v>
      </c>
      <c r="H31" s="2"/>
      <c r="I31" s="2">
        <v>0</v>
      </c>
      <c r="J31" s="2">
        <v>0</v>
      </c>
      <c r="K31" s="2">
        <f t="shared" si="1"/>
        <v>0</v>
      </c>
      <c r="L31" s="2"/>
      <c r="M31" s="2">
        <v>0</v>
      </c>
      <c r="N31" s="2">
        <v>0</v>
      </c>
      <c r="O31" s="2">
        <f t="shared" si="2"/>
        <v>0</v>
      </c>
      <c r="P31" s="2"/>
      <c r="Q31" s="2">
        <v>-2236</v>
      </c>
      <c r="R31" s="2">
        <v>-351</v>
      </c>
      <c r="S31" s="2">
        <f t="shared" si="3"/>
        <v>-2587</v>
      </c>
      <c r="T31" s="2"/>
      <c r="U31" s="2">
        <f t="shared" si="4"/>
        <v>-2464</v>
      </c>
      <c r="V31" s="2"/>
      <c r="W31" s="2">
        <v>74</v>
      </c>
      <c r="X31" s="2">
        <v>0</v>
      </c>
      <c r="Y31" s="2">
        <f t="shared" si="34"/>
        <v>74</v>
      </c>
      <c r="Z31" s="2"/>
      <c r="AA31" s="2">
        <v>0</v>
      </c>
      <c r="AB31" s="2">
        <v>0</v>
      </c>
      <c r="AC31" s="2">
        <f t="shared" si="35"/>
        <v>0</v>
      </c>
      <c r="AD31" s="2"/>
      <c r="AE31" s="2">
        <v>0</v>
      </c>
      <c r="AF31" s="2">
        <v>0</v>
      </c>
      <c r="AG31" s="2">
        <f t="shared" si="7"/>
        <v>0</v>
      </c>
      <c r="AH31" s="2"/>
      <c r="AI31" s="2">
        <v>-1341</v>
      </c>
      <c r="AJ31" s="2">
        <v>-351</v>
      </c>
      <c r="AK31" s="2">
        <f t="shared" si="8"/>
        <v>-1692</v>
      </c>
      <c r="AL31" s="2"/>
      <c r="AM31" s="2">
        <f t="shared" si="9"/>
        <v>-1618</v>
      </c>
      <c r="AO31" s="3">
        <f t="shared" si="12"/>
        <v>846</v>
      </c>
    </row>
    <row r="32" spans="1:41" s="13" customFormat="1" ht="15" customHeight="1" x14ac:dyDescent="0.3">
      <c r="A32" s="16">
        <v>7</v>
      </c>
      <c r="B32" s="12" t="s">
        <v>21</v>
      </c>
      <c r="C32" s="3">
        <v>-100</v>
      </c>
      <c r="D32" s="3"/>
      <c r="E32" s="2">
        <v>2</v>
      </c>
      <c r="F32" s="2">
        <v>0</v>
      </c>
      <c r="G32" s="2">
        <f t="shared" si="0"/>
        <v>2</v>
      </c>
      <c r="H32" s="10"/>
      <c r="I32" s="2">
        <v>0</v>
      </c>
      <c r="J32" s="2">
        <v>0</v>
      </c>
      <c r="K32" s="2">
        <f t="shared" si="1"/>
        <v>0</v>
      </c>
      <c r="L32" s="10"/>
      <c r="M32" s="2">
        <v>0</v>
      </c>
      <c r="N32" s="2">
        <v>0</v>
      </c>
      <c r="O32" s="2">
        <f t="shared" si="2"/>
        <v>0</v>
      </c>
      <c r="P32" s="10"/>
      <c r="Q32" s="2">
        <v>-35</v>
      </c>
      <c r="R32" s="2">
        <v>-6</v>
      </c>
      <c r="S32" s="2">
        <f t="shared" si="3"/>
        <v>-41</v>
      </c>
      <c r="T32" s="10"/>
      <c r="U32" s="2">
        <f t="shared" si="4"/>
        <v>-39</v>
      </c>
      <c r="V32" s="2"/>
      <c r="W32" s="2">
        <v>1</v>
      </c>
      <c r="X32" s="2">
        <v>0</v>
      </c>
      <c r="Y32" s="2">
        <f t="shared" si="34"/>
        <v>1</v>
      </c>
      <c r="Z32" s="10"/>
      <c r="AA32" s="2">
        <v>0</v>
      </c>
      <c r="AB32" s="2">
        <v>0</v>
      </c>
      <c r="AC32" s="2">
        <f t="shared" si="35"/>
        <v>0</v>
      </c>
      <c r="AD32" s="10"/>
      <c r="AE32" s="2">
        <v>0</v>
      </c>
      <c r="AF32" s="2">
        <v>0</v>
      </c>
      <c r="AG32" s="2">
        <f t="shared" si="7"/>
        <v>0</v>
      </c>
      <c r="AH32" s="10"/>
      <c r="AI32" s="2">
        <v>-21</v>
      </c>
      <c r="AJ32" s="2">
        <v>-6</v>
      </c>
      <c r="AK32" s="2">
        <f t="shared" si="8"/>
        <v>-27</v>
      </c>
      <c r="AL32" s="10"/>
      <c r="AM32" s="2">
        <f t="shared" si="9"/>
        <v>-26</v>
      </c>
      <c r="AO32" s="3">
        <f t="shared" si="12"/>
        <v>13</v>
      </c>
    </row>
    <row r="33" spans="1:41" ht="15" customHeight="1" x14ac:dyDescent="0.3">
      <c r="A33" s="16">
        <v>7</v>
      </c>
      <c r="B33" s="12" t="s">
        <v>95</v>
      </c>
      <c r="C33" s="3">
        <v>11508</v>
      </c>
      <c r="D33" s="3"/>
      <c r="E33" s="2">
        <v>3806</v>
      </c>
      <c r="F33" s="2">
        <v>633</v>
      </c>
      <c r="G33" s="2">
        <f t="shared" si="0"/>
        <v>4439</v>
      </c>
      <c r="H33" s="2"/>
      <c r="I33" s="2">
        <v>0</v>
      </c>
      <c r="J33" s="2">
        <v>0</v>
      </c>
      <c r="K33" s="2">
        <f t="shared" si="1"/>
        <v>0</v>
      </c>
      <c r="L33" s="2"/>
      <c r="M33" s="2">
        <v>0</v>
      </c>
      <c r="N33" s="2">
        <v>0</v>
      </c>
      <c r="O33" s="2">
        <f t="shared" si="2"/>
        <v>0</v>
      </c>
      <c r="P33" s="2"/>
      <c r="Q33" s="2">
        <v>0</v>
      </c>
      <c r="R33" s="2">
        <v>0</v>
      </c>
      <c r="S33" s="2">
        <f t="shared" si="3"/>
        <v>0</v>
      </c>
      <c r="T33" s="2"/>
      <c r="U33" s="2">
        <f t="shared" si="4"/>
        <v>4439</v>
      </c>
      <c r="V33" s="2"/>
      <c r="W33" s="2">
        <v>2284</v>
      </c>
      <c r="X33" s="2">
        <v>633</v>
      </c>
      <c r="Y33" s="2">
        <f t="shared" si="34"/>
        <v>2917</v>
      </c>
      <c r="Z33" s="2"/>
      <c r="AA33" s="2">
        <v>0</v>
      </c>
      <c r="AB33" s="2">
        <v>0</v>
      </c>
      <c r="AC33" s="2">
        <f t="shared" si="35"/>
        <v>0</v>
      </c>
      <c r="AD33" s="2"/>
      <c r="AE33" s="2">
        <v>0</v>
      </c>
      <c r="AF33" s="2">
        <v>0</v>
      </c>
      <c r="AG33" s="2">
        <f t="shared" si="7"/>
        <v>0</v>
      </c>
      <c r="AH33" s="2"/>
      <c r="AI33" s="2">
        <v>0</v>
      </c>
      <c r="AJ33" s="2">
        <v>0</v>
      </c>
      <c r="AK33" s="2">
        <f t="shared" si="8"/>
        <v>0</v>
      </c>
      <c r="AL33" s="2"/>
      <c r="AM33" s="2">
        <f t="shared" si="9"/>
        <v>2917</v>
      </c>
      <c r="AO33" s="3">
        <f t="shared" si="12"/>
        <v>-1522</v>
      </c>
    </row>
    <row r="34" spans="1:41" ht="15" customHeight="1" x14ac:dyDescent="0.3">
      <c r="A34" s="16">
        <v>7</v>
      </c>
      <c r="B34" s="11" t="s">
        <v>14</v>
      </c>
      <c r="C34" s="3">
        <v>-336</v>
      </c>
      <c r="D34" s="3"/>
      <c r="E34" s="2">
        <v>-111</v>
      </c>
      <c r="F34" s="2">
        <v>-18</v>
      </c>
      <c r="G34" s="2">
        <f t="shared" si="0"/>
        <v>-129</v>
      </c>
      <c r="H34" s="2"/>
      <c r="I34" s="2">
        <v>0</v>
      </c>
      <c r="J34" s="2">
        <v>0</v>
      </c>
      <c r="K34" s="2">
        <f t="shared" si="1"/>
        <v>0</v>
      </c>
      <c r="L34" s="2"/>
      <c r="M34" s="2">
        <v>0</v>
      </c>
      <c r="N34" s="2">
        <v>0</v>
      </c>
      <c r="O34" s="2">
        <f t="shared" si="2"/>
        <v>0</v>
      </c>
      <c r="P34" s="2"/>
      <c r="Q34" s="2">
        <v>0</v>
      </c>
      <c r="R34" s="2">
        <v>0</v>
      </c>
      <c r="S34" s="2">
        <f t="shared" si="3"/>
        <v>0</v>
      </c>
      <c r="T34" s="2"/>
      <c r="U34" s="2">
        <f t="shared" si="4"/>
        <v>-129</v>
      </c>
      <c r="V34" s="2"/>
      <c r="W34" s="2">
        <v>-67</v>
      </c>
      <c r="X34" s="2">
        <v>-18</v>
      </c>
      <c r="Y34" s="2">
        <f t="shared" si="34"/>
        <v>-85</v>
      </c>
      <c r="Z34" s="2"/>
      <c r="AA34" s="2">
        <v>0</v>
      </c>
      <c r="AB34" s="2">
        <v>0</v>
      </c>
      <c r="AC34" s="2">
        <f t="shared" si="35"/>
        <v>0</v>
      </c>
      <c r="AD34" s="2"/>
      <c r="AE34" s="2">
        <v>0</v>
      </c>
      <c r="AF34" s="2">
        <v>0</v>
      </c>
      <c r="AG34" s="2">
        <f t="shared" si="7"/>
        <v>0</v>
      </c>
      <c r="AH34" s="2"/>
      <c r="AI34" s="2">
        <v>0</v>
      </c>
      <c r="AJ34" s="2">
        <v>0</v>
      </c>
      <c r="AK34" s="2">
        <f t="shared" si="8"/>
        <v>0</v>
      </c>
      <c r="AL34" s="2"/>
      <c r="AM34" s="2">
        <f t="shared" si="9"/>
        <v>-85</v>
      </c>
      <c r="AO34" s="3">
        <f t="shared" si="12"/>
        <v>44</v>
      </c>
    </row>
    <row r="35" spans="1:41" ht="15" customHeight="1" x14ac:dyDescent="0.3">
      <c r="A35" s="16">
        <v>7</v>
      </c>
      <c r="B35" s="11" t="s">
        <v>24</v>
      </c>
      <c r="C35" s="3">
        <v>350</v>
      </c>
      <c r="D35" s="3"/>
      <c r="E35" s="2">
        <v>116</v>
      </c>
      <c r="F35" s="2">
        <v>19</v>
      </c>
      <c r="G35" s="2">
        <f t="shared" si="0"/>
        <v>135</v>
      </c>
      <c r="H35" s="2"/>
      <c r="I35" s="2">
        <v>0</v>
      </c>
      <c r="J35" s="2">
        <v>0</v>
      </c>
      <c r="K35" s="2">
        <f t="shared" si="1"/>
        <v>0</v>
      </c>
      <c r="L35" s="2"/>
      <c r="M35" s="2">
        <v>0</v>
      </c>
      <c r="N35" s="2">
        <v>0</v>
      </c>
      <c r="O35" s="2">
        <f t="shared" si="2"/>
        <v>0</v>
      </c>
      <c r="P35" s="2"/>
      <c r="Q35" s="2">
        <v>0</v>
      </c>
      <c r="R35" s="2">
        <v>0</v>
      </c>
      <c r="S35" s="2">
        <f t="shared" si="3"/>
        <v>0</v>
      </c>
      <c r="T35" s="2"/>
      <c r="U35" s="2">
        <f t="shared" si="4"/>
        <v>135</v>
      </c>
      <c r="V35" s="2"/>
      <c r="W35" s="2">
        <v>69</v>
      </c>
      <c r="X35" s="2">
        <v>19</v>
      </c>
      <c r="Y35" s="2">
        <f t="shared" si="34"/>
        <v>88</v>
      </c>
      <c r="Z35" s="2"/>
      <c r="AA35" s="2">
        <v>0</v>
      </c>
      <c r="AB35" s="2">
        <v>0</v>
      </c>
      <c r="AC35" s="2">
        <f t="shared" si="35"/>
        <v>0</v>
      </c>
      <c r="AD35" s="2"/>
      <c r="AE35" s="2">
        <v>0</v>
      </c>
      <c r="AF35" s="2">
        <v>0</v>
      </c>
      <c r="AG35" s="2">
        <f t="shared" si="7"/>
        <v>0</v>
      </c>
      <c r="AH35" s="2"/>
      <c r="AI35" s="2">
        <v>0</v>
      </c>
      <c r="AJ35" s="2">
        <v>0</v>
      </c>
      <c r="AK35" s="2">
        <f t="shared" si="8"/>
        <v>0</v>
      </c>
      <c r="AL35" s="2"/>
      <c r="AM35" s="2">
        <f t="shared" si="9"/>
        <v>88</v>
      </c>
      <c r="AO35" s="3">
        <f t="shared" si="12"/>
        <v>-47</v>
      </c>
    </row>
    <row r="36" spans="1:41" s="13" customFormat="1" ht="15" customHeight="1" x14ac:dyDescent="0.3">
      <c r="A36" s="16">
        <v>7</v>
      </c>
      <c r="B36" s="12" t="s">
        <v>31</v>
      </c>
      <c r="C36" s="3">
        <v>-22958</v>
      </c>
      <c r="D36" s="3"/>
      <c r="E36" s="2">
        <v>442</v>
      </c>
      <c r="F36" s="2">
        <v>0</v>
      </c>
      <c r="G36" s="2">
        <f t="shared" si="0"/>
        <v>442</v>
      </c>
      <c r="H36" s="10"/>
      <c r="I36" s="2">
        <v>0</v>
      </c>
      <c r="J36" s="2">
        <v>0</v>
      </c>
      <c r="K36" s="2">
        <f t="shared" si="1"/>
        <v>0</v>
      </c>
      <c r="L36" s="10"/>
      <c r="M36" s="2">
        <v>0</v>
      </c>
      <c r="N36" s="2">
        <v>0</v>
      </c>
      <c r="O36" s="2">
        <f t="shared" si="2"/>
        <v>0</v>
      </c>
      <c r="P36" s="10"/>
      <c r="Q36" s="2">
        <v>-8035</v>
      </c>
      <c r="R36" s="2">
        <v>-1263</v>
      </c>
      <c r="S36" s="2">
        <f t="shared" si="3"/>
        <v>-9298</v>
      </c>
      <c r="T36" s="10"/>
      <c r="U36" s="2">
        <f t="shared" si="4"/>
        <v>-8856</v>
      </c>
      <c r="V36" s="2"/>
      <c r="W36" s="2">
        <v>265</v>
      </c>
      <c r="X36" s="2">
        <v>0</v>
      </c>
      <c r="Y36" s="2">
        <f t="shared" si="34"/>
        <v>265</v>
      </c>
      <c r="Z36" s="10"/>
      <c r="AA36" s="2">
        <v>0</v>
      </c>
      <c r="AB36" s="2">
        <v>0</v>
      </c>
      <c r="AC36" s="2">
        <f t="shared" si="35"/>
        <v>0</v>
      </c>
      <c r="AD36" s="10"/>
      <c r="AE36" s="2">
        <v>0</v>
      </c>
      <c r="AF36" s="2">
        <v>0</v>
      </c>
      <c r="AG36" s="2">
        <f t="shared" si="7"/>
        <v>0</v>
      </c>
      <c r="AH36" s="10"/>
      <c r="AI36" s="2">
        <v>-4821</v>
      </c>
      <c r="AJ36" s="2">
        <v>-1263</v>
      </c>
      <c r="AK36" s="2">
        <f t="shared" si="8"/>
        <v>-6084</v>
      </c>
      <c r="AL36" s="10"/>
      <c r="AM36" s="2">
        <f t="shared" si="9"/>
        <v>-5819</v>
      </c>
      <c r="AO36" s="3">
        <f t="shared" si="12"/>
        <v>3037</v>
      </c>
    </row>
    <row r="37" spans="1:41" s="13" customFormat="1" ht="15" customHeight="1" x14ac:dyDescent="0.3">
      <c r="A37" s="16">
        <v>7</v>
      </c>
      <c r="B37" s="12" t="s">
        <v>41</v>
      </c>
      <c r="C37" s="3">
        <v>158</v>
      </c>
      <c r="D37" s="3"/>
      <c r="E37" s="2">
        <v>52</v>
      </c>
      <c r="F37" s="2">
        <v>9</v>
      </c>
      <c r="G37" s="2">
        <f t="shared" si="0"/>
        <v>61</v>
      </c>
      <c r="H37" s="10"/>
      <c r="I37" s="2">
        <v>0</v>
      </c>
      <c r="J37" s="2">
        <v>0</v>
      </c>
      <c r="K37" s="2">
        <f t="shared" si="1"/>
        <v>0</v>
      </c>
      <c r="L37" s="10"/>
      <c r="M37" s="2">
        <v>0</v>
      </c>
      <c r="N37" s="2">
        <v>0</v>
      </c>
      <c r="O37" s="2">
        <f t="shared" si="2"/>
        <v>0</v>
      </c>
      <c r="P37" s="10"/>
      <c r="Q37" s="2">
        <v>0</v>
      </c>
      <c r="R37" s="2">
        <v>0</v>
      </c>
      <c r="S37" s="2">
        <f t="shared" si="3"/>
        <v>0</v>
      </c>
      <c r="T37" s="10"/>
      <c r="U37" s="2">
        <f t="shared" si="4"/>
        <v>61</v>
      </c>
      <c r="V37" s="2"/>
      <c r="W37" s="2">
        <v>31</v>
      </c>
      <c r="X37" s="2">
        <v>9</v>
      </c>
      <c r="Y37" s="2">
        <f t="shared" si="34"/>
        <v>40</v>
      </c>
      <c r="Z37" s="10"/>
      <c r="AA37" s="2">
        <v>0</v>
      </c>
      <c r="AB37" s="2">
        <v>0</v>
      </c>
      <c r="AC37" s="2">
        <f t="shared" si="35"/>
        <v>0</v>
      </c>
      <c r="AD37" s="10"/>
      <c r="AE37" s="2">
        <v>0</v>
      </c>
      <c r="AF37" s="2">
        <v>0</v>
      </c>
      <c r="AG37" s="2">
        <f t="shared" si="7"/>
        <v>0</v>
      </c>
      <c r="AH37" s="10"/>
      <c r="AI37" s="2">
        <v>0</v>
      </c>
      <c r="AJ37" s="2">
        <v>0</v>
      </c>
      <c r="AK37" s="2">
        <f t="shared" si="8"/>
        <v>0</v>
      </c>
      <c r="AL37" s="10"/>
      <c r="AM37" s="2">
        <f t="shared" si="9"/>
        <v>40</v>
      </c>
      <c r="AO37" s="3">
        <f t="shared" si="12"/>
        <v>-21</v>
      </c>
    </row>
    <row r="38" spans="1:41" s="13" customFormat="1" ht="15" customHeight="1" x14ac:dyDescent="0.3">
      <c r="A38" s="16">
        <v>7</v>
      </c>
      <c r="B38" s="11" t="s">
        <v>16</v>
      </c>
      <c r="C38" s="3">
        <v>2078</v>
      </c>
      <c r="D38" s="3"/>
      <c r="E38" s="2">
        <v>687</v>
      </c>
      <c r="F38" s="2">
        <v>114</v>
      </c>
      <c r="G38" s="2">
        <f t="shared" si="0"/>
        <v>801</v>
      </c>
      <c r="H38" s="10"/>
      <c r="I38" s="2">
        <v>0</v>
      </c>
      <c r="J38" s="2">
        <v>0</v>
      </c>
      <c r="K38" s="2">
        <f t="shared" si="1"/>
        <v>0</v>
      </c>
      <c r="L38" s="10"/>
      <c r="M38" s="2">
        <v>0</v>
      </c>
      <c r="N38" s="2">
        <v>0</v>
      </c>
      <c r="O38" s="2">
        <f t="shared" si="2"/>
        <v>0</v>
      </c>
      <c r="P38" s="10"/>
      <c r="Q38" s="2">
        <v>0</v>
      </c>
      <c r="R38" s="2">
        <v>0</v>
      </c>
      <c r="S38" s="2">
        <f t="shared" si="3"/>
        <v>0</v>
      </c>
      <c r="T38" s="10"/>
      <c r="U38" s="2">
        <f t="shared" si="4"/>
        <v>801</v>
      </c>
      <c r="V38" s="2"/>
      <c r="W38" s="2">
        <v>412</v>
      </c>
      <c r="X38" s="2">
        <v>114</v>
      </c>
      <c r="Y38" s="2">
        <f t="shared" si="34"/>
        <v>526</v>
      </c>
      <c r="Z38" s="10"/>
      <c r="AA38" s="2">
        <v>0</v>
      </c>
      <c r="AB38" s="2">
        <v>0</v>
      </c>
      <c r="AC38" s="2">
        <f t="shared" si="35"/>
        <v>0</v>
      </c>
      <c r="AD38" s="10"/>
      <c r="AE38" s="2">
        <v>0</v>
      </c>
      <c r="AF38" s="2">
        <v>0</v>
      </c>
      <c r="AG38" s="2">
        <f t="shared" si="7"/>
        <v>0</v>
      </c>
      <c r="AH38" s="10"/>
      <c r="AI38" s="2">
        <v>0</v>
      </c>
      <c r="AJ38" s="2">
        <v>0</v>
      </c>
      <c r="AK38" s="2">
        <f t="shared" si="8"/>
        <v>0</v>
      </c>
      <c r="AL38" s="10"/>
      <c r="AM38" s="2">
        <f t="shared" si="9"/>
        <v>526</v>
      </c>
      <c r="AO38" s="3">
        <f t="shared" si="12"/>
        <v>-275</v>
      </c>
    </row>
    <row r="39" spans="1:41" ht="15" customHeight="1" x14ac:dyDescent="0.3">
      <c r="A39" s="16">
        <v>7</v>
      </c>
      <c r="B39" s="11" t="s">
        <v>3</v>
      </c>
      <c r="C39" s="3">
        <v>-374</v>
      </c>
      <c r="D39" s="3"/>
      <c r="E39" s="2">
        <v>-124</v>
      </c>
      <c r="F39" s="2">
        <v>-21</v>
      </c>
      <c r="G39" s="2">
        <f t="shared" si="0"/>
        <v>-145</v>
      </c>
      <c r="H39" s="2"/>
      <c r="I39" s="2">
        <v>0</v>
      </c>
      <c r="J39" s="2">
        <v>0</v>
      </c>
      <c r="K39" s="2">
        <f t="shared" si="1"/>
        <v>0</v>
      </c>
      <c r="L39" s="2"/>
      <c r="M39" s="2">
        <v>0</v>
      </c>
      <c r="N39" s="2">
        <v>0</v>
      </c>
      <c r="O39" s="2">
        <f t="shared" si="2"/>
        <v>0</v>
      </c>
      <c r="P39" s="2"/>
      <c r="Q39" s="2">
        <v>0</v>
      </c>
      <c r="R39" s="2">
        <v>0</v>
      </c>
      <c r="S39" s="2">
        <f t="shared" si="3"/>
        <v>0</v>
      </c>
      <c r="T39" s="2"/>
      <c r="U39" s="2">
        <f t="shared" si="4"/>
        <v>-145</v>
      </c>
      <c r="V39" s="2"/>
      <c r="W39" s="2">
        <v>-74</v>
      </c>
      <c r="X39" s="2">
        <v>-21</v>
      </c>
      <c r="Y39" s="2">
        <f t="shared" si="34"/>
        <v>-95</v>
      </c>
      <c r="Z39" s="2"/>
      <c r="AA39" s="2">
        <v>0</v>
      </c>
      <c r="AB39" s="2">
        <v>0</v>
      </c>
      <c r="AC39" s="2">
        <f t="shared" si="35"/>
        <v>0</v>
      </c>
      <c r="AD39" s="2"/>
      <c r="AE39" s="2">
        <v>0</v>
      </c>
      <c r="AF39" s="2">
        <v>0</v>
      </c>
      <c r="AG39" s="2">
        <f t="shared" si="7"/>
        <v>0</v>
      </c>
      <c r="AH39" s="2"/>
      <c r="AI39" s="2">
        <v>0</v>
      </c>
      <c r="AJ39" s="2">
        <v>0</v>
      </c>
      <c r="AK39" s="2">
        <f t="shared" si="8"/>
        <v>0</v>
      </c>
      <c r="AL39" s="2"/>
      <c r="AM39" s="2">
        <f t="shared" si="9"/>
        <v>-95</v>
      </c>
      <c r="AO39" s="3">
        <f t="shared" si="12"/>
        <v>50</v>
      </c>
    </row>
    <row r="40" spans="1:41" ht="15" customHeight="1" x14ac:dyDescent="0.3">
      <c r="A40" s="16">
        <v>7</v>
      </c>
      <c r="B40" s="11" t="s">
        <v>36</v>
      </c>
      <c r="C40" s="3">
        <v>-16327</v>
      </c>
      <c r="D40" s="3"/>
      <c r="E40" s="2">
        <v>314</v>
      </c>
      <c r="F40" s="2">
        <v>0</v>
      </c>
      <c r="G40" s="2">
        <f t="shared" si="0"/>
        <v>314</v>
      </c>
      <c r="H40" s="2"/>
      <c r="I40" s="2">
        <v>0</v>
      </c>
      <c r="J40" s="2">
        <v>0</v>
      </c>
      <c r="K40" s="2">
        <f t="shared" si="1"/>
        <v>0</v>
      </c>
      <c r="L40" s="2"/>
      <c r="M40" s="2">
        <v>0</v>
      </c>
      <c r="N40" s="2">
        <v>0</v>
      </c>
      <c r="O40" s="2">
        <f t="shared" si="2"/>
        <v>0</v>
      </c>
      <c r="P40" s="2"/>
      <c r="Q40" s="2">
        <v>-5714</v>
      </c>
      <c r="R40" s="2">
        <v>-898</v>
      </c>
      <c r="S40" s="2">
        <f t="shared" si="3"/>
        <v>-6612</v>
      </c>
      <c r="T40" s="2"/>
      <c r="U40" s="2">
        <f t="shared" si="4"/>
        <v>-6298</v>
      </c>
      <c r="V40" s="2"/>
      <c r="W40" s="2">
        <v>189</v>
      </c>
      <c r="X40" s="2">
        <v>0</v>
      </c>
      <c r="Y40" s="2">
        <f t="shared" si="34"/>
        <v>189</v>
      </c>
      <c r="Z40" s="2"/>
      <c r="AA40" s="2">
        <v>0</v>
      </c>
      <c r="AB40" s="2">
        <v>0</v>
      </c>
      <c r="AC40" s="2">
        <f t="shared" si="35"/>
        <v>0</v>
      </c>
      <c r="AD40" s="2"/>
      <c r="AE40" s="2">
        <v>0</v>
      </c>
      <c r="AF40" s="2">
        <v>0</v>
      </c>
      <c r="AG40" s="2">
        <f t="shared" si="7"/>
        <v>0</v>
      </c>
      <c r="AH40" s="2"/>
      <c r="AI40" s="2">
        <v>-3429</v>
      </c>
      <c r="AJ40" s="2">
        <v>-898</v>
      </c>
      <c r="AK40" s="2">
        <f t="shared" si="8"/>
        <v>-4327</v>
      </c>
      <c r="AL40" s="2"/>
      <c r="AM40" s="2">
        <f t="shared" si="9"/>
        <v>-4138</v>
      </c>
      <c r="AO40" s="3">
        <f t="shared" si="12"/>
        <v>2160</v>
      </c>
    </row>
    <row r="41" spans="1:41" ht="15" customHeight="1" x14ac:dyDescent="0.3">
      <c r="A41" s="16">
        <v>7</v>
      </c>
      <c r="B41" s="11" t="s">
        <v>42</v>
      </c>
      <c r="C41" s="3">
        <v>233</v>
      </c>
      <c r="D41" s="3"/>
      <c r="E41" s="2">
        <v>77</v>
      </c>
      <c r="F41" s="2">
        <v>13</v>
      </c>
      <c r="G41" s="2">
        <f t="shared" si="0"/>
        <v>90</v>
      </c>
      <c r="H41" s="2"/>
      <c r="I41" s="2">
        <v>0</v>
      </c>
      <c r="J41" s="2">
        <v>0</v>
      </c>
      <c r="K41" s="2">
        <f t="shared" si="1"/>
        <v>0</v>
      </c>
      <c r="L41" s="2"/>
      <c r="M41" s="2">
        <v>0</v>
      </c>
      <c r="N41" s="2">
        <v>0</v>
      </c>
      <c r="O41" s="2">
        <f t="shared" si="2"/>
        <v>0</v>
      </c>
      <c r="P41" s="2"/>
      <c r="Q41" s="2">
        <v>0</v>
      </c>
      <c r="R41" s="2">
        <v>0</v>
      </c>
      <c r="S41" s="2">
        <f t="shared" si="3"/>
        <v>0</v>
      </c>
      <c r="T41" s="2"/>
      <c r="U41" s="2">
        <f t="shared" si="4"/>
        <v>90</v>
      </c>
      <c r="V41" s="2"/>
      <c r="W41" s="2">
        <v>46</v>
      </c>
      <c r="X41" s="2">
        <v>13</v>
      </c>
      <c r="Y41" s="2">
        <f t="shared" si="34"/>
        <v>59</v>
      </c>
      <c r="Z41" s="2"/>
      <c r="AA41" s="2">
        <v>0</v>
      </c>
      <c r="AB41" s="2">
        <v>0</v>
      </c>
      <c r="AC41" s="2">
        <f t="shared" si="35"/>
        <v>0</v>
      </c>
      <c r="AD41" s="2"/>
      <c r="AE41" s="2">
        <v>0</v>
      </c>
      <c r="AF41" s="2">
        <v>0</v>
      </c>
      <c r="AG41" s="2">
        <f t="shared" si="7"/>
        <v>0</v>
      </c>
      <c r="AH41" s="2"/>
      <c r="AI41" s="2">
        <v>0</v>
      </c>
      <c r="AJ41" s="2">
        <v>0</v>
      </c>
      <c r="AK41" s="2">
        <f t="shared" si="8"/>
        <v>0</v>
      </c>
      <c r="AL41" s="2"/>
      <c r="AM41" s="2">
        <f t="shared" si="9"/>
        <v>59</v>
      </c>
      <c r="AO41" s="3">
        <f t="shared" si="12"/>
        <v>-31</v>
      </c>
    </row>
    <row r="42" spans="1:41" ht="15" customHeight="1" x14ac:dyDescent="0.3">
      <c r="A42" s="16">
        <v>7</v>
      </c>
      <c r="B42" s="11" t="s">
        <v>20</v>
      </c>
      <c r="C42" s="3">
        <v>-2043</v>
      </c>
      <c r="D42" s="3"/>
      <c r="E42" s="2">
        <v>39</v>
      </c>
      <c r="F42" s="2">
        <v>0</v>
      </c>
      <c r="G42" s="2">
        <f t="shared" si="0"/>
        <v>39</v>
      </c>
      <c r="H42" s="2"/>
      <c r="I42" s="2">
        <v>0</v>
      </c>
      <c r="J42" s="2">
        <v>0</v>
      </c>
      <c r="K42" s="2">
        <f t="shared" si="1"/>
        <v>0</v>
      </c>
      <c r="L42" s="2"/>
      <c r="M42" s="2">
        <v>0</v>
      </c>
      <c r="N42" s="2">
        <v>0</v>
      </c>
      <c r="O42" s="2">
        <f t="shared" si="2"/>
        <v>0</v>
      </c>
      <c r="P42" s="2"/>
      <c r="Q42" s="2">
        <v>-715</v>
      </c>
      <c r="R42" s="2">
        <v>-112</v>
      </c>
      <c r="S42" s="2">
        <f t="shared" si="3"/>
        <v>-827</v>
      </c>
      <c r="T42" s="2"/>
      <c r="U42" s="2">
        <f t="shared" si="4"/>
        <v>-788</v>
      </c>
      <c r="V42" s="2"/>
      <c r="W42" s="2">
        <v>24</v>
      </c>
      <c r="X42" s="2">
        <v>0</v>
      </c>
      <c r="Y42" s="2">
        <f t="shared" si="34"/>
        <v>24</v>
      </c>
      <c r="Z42" s="2"/>
      <c r="AA42" s="2">
        <v>0</v>
      </c>
      <c r="AB42" s="2">
        <v>0</v>
      </c>
      <c r="AC42" s="2">
        <f t="shared" si="35"/>
        <v>0</v>
      </c>
      <c r="AD42" s="2"/>
      <c r="AE42" s="2">
        <v>0</v>
      </c>
      <c r="AF42" s="2">
        <v>0</v>
      </c>
      <c r="AG42" s="2">
        <f t="shared" si="7"/>
        <v>0</v>
      </c>
      <c r="AH42" s="2"/>
      <c r="AI42" s="2">
        <v>-429</v>
      </c>
      <c r="AJ42" s="2">
        <v>-112</v>
      </c>
      <c r="AK42" s="2">
        <f t="shared" si="8"/>
        <v>-541</v>
      </c>
      <c r="AL42" s="2"/>
      <c r="AM42" s="2">
        <f t="shared" si="9"/>
        <v>-517</v>
      </c>
      <c r="AO42" s="3">
        <f t="shared" si="12"/>
        <v>271</v>
      </c>
    </row>
    <row r="43" spans="1:41" s="12" customFormat="1" x14ac:dyDescent="0.3">
      <c r="A43" s="24">
        <v>7</v>
      </c>
      <c r="B43" s="11" t="s">
        <v>43</v>
      </c>
      <c r="C43" s="3">
        <v>166</v>
      </c>
      <c r="D43" s="3"/>
      <c r="E43" s="2">
        <v>55</v>
      </c>
      <c r="F43" s="2">
        <v>9</v>
      </c>
      <c r="G43" s="2">
        <f t="shared" si="0"/>
        <v>64</v>
      </c>
      <c r="H43" s="2"/>
      <c r="I43" s="2">
        <v>0</v>
      </c>
      <c r="J43" s="2">
        <v>0</v>
      </c>
      <c r="K43" s="2">
        <f t="shared" si="1"/>
        <v>0</v>
      </c>
      <c r="L43" s="2"/>
      <c r="M43" s="2">
        <v>0</v>
      </c>
      <c r="N43" s="2">
        <v>0</v>
      </c>
      <c r="O43" s="2">
        <f t="shared" si="2"/>
        <v>0</v>
      </c>
      <c r="P43" s="2"/>
      <c r="Q43" s="2">
        <v>0</v>
      </c>
      <c r="R43" s="2">
        <v>0</v>
      </c>
      <c r="S43" s="2">
        <f t="shared" si="3"/>
        <v>0</v>
      </c>
      <c r="T43" s="2"/>
      <c r="U43" s="2">
        <f t="shared" si="4"/>
        <v>64</v>
      </c>
      <c r="V43" s="2"/>
      <c r="W43" s="2">
        <v>33</v>
      </c>
      <c r="X43" s="2">
        <v>9</v>
      </c>
      <c r="Y43" s="2">
        <f t="shared" si="34"/>
        <v>42</v>
      </c>
      <c r="Z43" s="2"/>
      <c r="AA43" s="2">
        <v>0</v>
      </c>
      <c r="AB43" s="2">
        <v>0</v>
      </c>
      <c r="AC43" s="2">
        <f t="shared" si="35"/>
        <v>0</v>
      </c>
      <c r="AD43" s="2"/>
      <c r="AE43" s="2">
        <v>0</v>
      </c>
      <c r="AF43" s="2">
        <v>0</v>
      </c>
      <c r="AG43" s="2">
        <f t="shared" si="7"/>
        <v>0</v>
      </c>
      <c r="AH43" s="2"/>
      <c r="AI43" s="2">
        <v>0</v>
      </c>
      <c r="AJ43" s="2">
        <v>0</v>
      </c>
      <c r="AK43" s="2">
        <f t="shared" si="8"/>
        <v>0</v>
      </c>
      <c r="AL43" s="2"/>
      <c r="AM43" s="2">
        <f t="shared" si="9"/>
        <v>42</v>
      </c>
      <c r="AO43" s="3">
        <f t="shared" si="12"/>
        <v>-22</v>
      </c>
    </row>
    <row r="44" spans="1:41" ht="15" customHeight="1" x14ac:dyDescent="0.3">
      <c r="A44" s="16">
        <v>12</v>
      </c>
      <c r="B44" s="11" t="s">
        <v>40</v>
      </c>
      <c r="C44" s="3">
        <v>-116</v>
      </c>
      <c r="D44" s="3"/>
      <c r="E44" s="2">
        <v>2</v>
      </c>
      <c r="F44" s="2">
        <v>-6</v>
      </c>
      <c r="G44" s="2">
        <f t="shared" si="0"/>
        <v>-4</v>
      </c>
      <c r="H44" s="2"/>
      <c r="I44" s="2">
        <v>0</v>
      </c>
      <c r="J44" s="2">
        <v>0</v>
      </c>
      <c r="K44" s="2">
        <f t="shared" si="1"/>
        <v>0</v>
      </c>
      <c r="L44" s="2"/>
      <c r="M44" s="2">
        <v>0</v>
      </c>
      <c r="N44" s="2">
        <v>0</v>
      </c>
      <c r="O44" s="2">
        <f t="shared" si="2"/>
        <v>0</v>
      </c>
      <c r="P44" s="2"/>
      <c r="Q44" s="2">
        <v>0</v>
      </c>
      <c r="R44" s="2">
        <v>0</v>
      </c>
      <c r="S44" s="2">
        <f t="shared" si="3"/>
        <v>0</v>
      </c>
      <c r="T44" s="2"/>
      <c r="U44" s="2">
        <f t="shared" si="4"/>
        <v>-4</v>
      </c>
      <c r="V44" s="2"/>
      <c r="W44" s="2">
        <v>1</v>
      </c>
      <c r="X44" s="2">
        <v>-6</v>
      </c>
      <c r="Y44" s="2">
        <f t="shared" si="34"/>
        <v>-5</v>
      </c>
      <c r="Z44" s="2"/>
      <c r="AA44" s="2">
        <v>0</v>
      </c>
      <c r="AB44" s="2">
        <v>0</v>
      </c>
      <c r="AC44" s="2">
        <f t="shared" si="35"/>
        <v>0</v>
      </c>
      <c r="AD44" s="2"/>
      <c r="AE44" s="2">
        <v>0</v>
      </c>
      <c r="AF44" s="2">
        <v>0</v>
      </c>
      <c r="AG44" s="2">
        <f t="shared" si="7"/>
        <v>0</v>
      </c>
      <c r="AH44" s="2"/>
      <c r="AI44" s="2">
        <v>0</v>
      </c>
      <c r="AJ44" s="2">
        <v>0</v>
      </c>
      <c r="AK44" s="2">
        <f t="shared" si="8"/>
        <v>0</v>
      </c>
      <c r="AL44" s="2"/>
      <c r="AM44" s="2">
        <f t="shared" si="9"/>
        <v>-5</v>
      </c>
      <c r="AO44" s="3">
        <f t="shared" si="12"/>
        <v>-1</v>
      </c>
    </row>
    <row r="45" spans="1:41" s="13" customFormat="1" ht="15" customHeight="1" x14ac:dyDescent="0.3">
      <c r="A45" s="16">
        <v>7</v>
      </c>
      <c r="B45" s="11" t="s">
        <v>26</v>
      </c>
      <c r="C45" s="3">
        <f>1142</f>
        <v>1142</v>
      </c>
      <c r="D45" s="3"/>
      <c r="E45" s="2">
        <v>378</v>
      </c>
      <c r="F45" s="2">
        <v>63</v>
      </c>
      <c r="G45" s="2">
        <f t="shared" si="0"/>
        <v>441</v>
      </c>
      <c r="H45" s="10"/>
      <c r="I45" s="2">
        <v>0</v>
      </c>
      <c r="J45" s="2">
        <v>0</v>
      </c>
      <c r="K45" s="2">
        <f t="shared" si="1"/>
        <v>0</v>
      </c>
      <c r="L45" s="10"/>
      <c r="M45" s="2">
        <v>0</v>
      </c>
      <c r="N45" s="2">
        <v>0</v>
      </c>
      <c r="O45" s="2">
        <f t="shared" si="2"/>
        <v>0</v>
      </c>
      <c r="P45" s="10"/>
      <c r="Q45" s="2">
        <v>0</v>
      </c>
      <c r="R45" s="2">
        <v>0</v>
      </c>
      <c r="S45" s="2">
        <f t="shared" si="3"/>
        <v>0</v>
      </c>
      <c r="T45" s="10"/>
      <c r="U45" s="2">
        <f t="shared" si="4"/>
        <v>441</v>
      </c>
      <c r="V45" s="2"/>
      <c r="W45" s="2">
        <v>227</v>
      </c>
      <c r="X45" s="2">
        <v>63</v>
      </c>
      <c r="Y45" s="2">
        <f t="shared" si="34"/>
        <v>290</v>
      </c>
      <c r="Z45" s="10"/>
      <c r="AA45" s="2">
        <v>0</v>
      </c>
      <c r="AB45" s="2">
        <v>0</v>
      </c>
      <c r="AC45" s="2">
        <f t="shared" si="35"/>
        <v>0</v>
      </c>
      <c r="AD45" s="10"/>
      <c r="AE45" s="2">
        <v>0</v>
      </c>
      <c r="AF45" s="2">
        <v>0</v>
      </c>
      <c r="AG45" s="2">
        <f t="shared" si="7"/>
        <v>0</v>
      </c>
      <c r="AH45" s="10"/>
      <c r="AI45" s="2">
        <v>0</v>
      </c>
      <c r="AJ45" s="2">
        <v>0</v>
      </c>
      <c r="AK45" s="2">
        <f t="shared" si="8"/>
        <v>0</v>
      </c>
      <c r="AL45" s="10"/>
      <c r="AM45" s="2">
        <f t="shared" si="9"/>
        <v>290</v>
      </c>
      <c r="AO45" s="3">
        <f t="shared" si="12"/>
        <v>-151</v>
      </c>
    </row>
    <row r="46" spans="1:41" s="13" customFormat="1" ht="15" customHeight="1" x14ac:dyDescent="0.3">
      <c r="A46" s="16">
        <v>7</v>
      </c>
      <c r="B46" s="11" t="s">
        <v>44</v>
      </c>
      <c r="C46" s="3">
        <v>799</v>
      </c>
      <c r="D46" s="3"/>
      <c r="E46" s="2">
        <v>264</v>
      </c>
      <c r="F46" s="2">
        <v>44</v>
      </c>
      <c r="G46" s="2">
        <f t="shared" si="0"/>
        <v>308</v>
      </c>
      <c r="H46" s="10"/>
      <c r="I46" s="2">
        <v>0</v>
      </c>
      <c r="J46" s="2">
        <v>0</v>
      </c>
      <c r="K46" s="2">
        <f t="shared" si="1"/>
        <v>0</v>
      </c>
      <c r="L46" s="10"/>
      <c r="M46" s="2">
        <v>0</v>
      </c>
      <c r="N46" s="2">
        <v>0</v>
      </c>
      <c r="O46" s="2">
        <f t="shared" si="2"/>
        <v>0</v>
      </c>
      <c r="P46" s="10"/>
      <c r="Q46" s="2">
        <v>0</v>
      </c>
      <c r="R46" s="2">
        <v>0</v>
      </c>
      <c r="S46" s="2">
        <f t="shared" si="3"/>
        <v>0</v>
      </c>
      <c r="T46" s="10"/>
      <c r="U46" s="2">
        <f t="shared" si="4"/>
        <v>308</v>
      </c>
      <c r="V46" s="2"/>
      <c r="W46" s="2">
        <v>159</v>
      </c>
      <c r="X46" s="2">
        <v>44</v>
      </c>
      <c r="Y46" s="2">
        <f t="shared" si="34"/>
        <v>203</v>
      </c>
      <c r="Z46" s="10"/>
      <c r="AA46" s="2">
        <v>0</v>
      </c>
      <c r="AB46" s="2">
        <v>0</v>
      </c>
      <c r="AC46" s="2">
        <f t="shared" si="35"/>
        <v>0</v>
      </c>
      <c r="AD46" s="10"/>
      <c r="AE46" s="2">
        <v>0</v>
      </c>
      <c r="AF46" s="2">
        <v>0</v>
      </c>
      <c r="AG46" s="2">
        <f t="shared" si="7"/>
        <v>0</v>
      </c>
      <c r="AH46" s="10"/>
      <c r="AI46" s="2">
        <v>0</v>
      </c>
      <c r="AJ46" s="2">
        <v>0</v>
      </c>
      <c r="AK46" s="2">
        <f t="shared" si="8"/>
        <v>0</v>
      </c>
      <c r="AL46" s="10"/>
      <c r="AM46" s="2">
        <f t="shared" si="9"/>
        <v>203</v>
      </c>
      <c r="AO46" s="3">
        <f t="shared" si="12"/>
        <v>-105</v>
      </c>
    </row>
    <row r="47" spans="1:41" s="13" customFormat="1" ht="15" customHeight="1" x14ac:dyDescent="0.3">
      <c r="A47" s="16">
        <v>7</v>
      </c>
      <c r="B47" s="11" t="s">
        <v>5</v>
      </c>
      <c r="C47" s="3">
        <v>-142156</v>
      </c>
      <c r="D47" s="3"/>
      <c r="E47" s="2">
        <v>2737</v>
      </c>
      <c r="F47" s="2">
        <v>0</v>
      </c>
      <c r="G47" s="2">
        <f t="shared" si="0"/>
        <v>2737</v>
      </c>
      <c r="H47" s="10"/>
      <c r="I47" s="2">
        <v>0</v>
      </c>
      <c r="J47" s="2">
        <v>0</v>
      </c>
      <c r="K47" s="2">
        <f t="shared" si="1"/>
        <v>0</v>
      </c>
      <c r="L47" s="10"/>
      <c r="M47" s="2">
        <v>0</v>
      </c>
      <c r="N47" s="2">
        <v>0</v>
      </c>
      <c r="O47" s="2">
        <f t="shared" si="2"/>
        <v>0</v>
      </c>
      <c r="P47" s="10"/>
      <c r="Q47" s="2">
        <v>-49754</v>
      </c>
      <c r="R47" s="2">
        <v>-7819</v>
      </c>
      <c r="S47" s="2">
        <f t="shared" si="3"/>
        <v>-57573</v>
      </c>
      <c r="T47" s="10"/>
      <c r="U47" s="2">
        <f t="shared" si="4"/>
        <v>-54836</v>
      </c>
      <c r="V47" s="2"/>
      <c r="W47" s="2">
        <v>1642</v>
      </c>
      <c r="X47" s="2">
        <v>0</v>
      </c>
      <c r="Y47" s="2">
        <f t="shared" si="34"/>
        <v>1642</v>
      </c>
      <c r="Z47" s="10"/>
      <c r="AA47" s="2">
        <v>0</v>
      </c>
      <c r="AB47" s="2">
        <v>0</v>
      </c>
      <c r="AC47" s="2">
        <f t="shared" si="35"/>
        <v>0</v>
      </c>
      <c r="AD47" s="10"/>
      <c r="AE47" s="2">
        <v>0</v>
      </c>
      <c r="AF47" s="2">
        <v>0</v>
      </c>
      <c r="AG47" s="2">
        <f t="shared" si="7"/>
        <v>0</v>
      </c>
      <c r="AH47" s="10"/>
      <c r="AI47" s="2">
        <v>-29852</v>
      </c>
      <c r="AJ47" s="2">
        <v>-7819</v>
      </c>
      <c r="AK47" s="2">
        <f t="shared" si="8"/>
        <v>-37671</v>
      </c>
      <c r="AL47" s="10"/>
      <c r="AM47" s="2">
        <f t="shared" si="9"/>
        <v>-36029</v>
      </c>
      <c r="AO47" s="3">
        <f t="shared" si="12"/>
        <v>18807</v>
      </c>
    </row>
    <row r="48" spans="1:41" s="13" customFormat="1" ht="15" customHeight="1" x14ac:dyDescent="0.3">
      <c r="A48" s="16">
        <v>7</v>
      </c>
      <c r="B48" s="11" t="s">
        <v>35</v>
      </c>
      <c r="C48" s="3">
        <v>62143</v>
      </c>
      <c r="D48" s="3"/>
      <c r="E48" s="2">
        <v>20554</v>
      </c>
      <c r="F48" s="2">
        <v>3418</v>
      </c>
      <c r="G48" s="2">
        <f t="shared" si="0"/>
        <v>23972</v>
      </c>
      <c r="H48" s="10"/>
      <c r="I48" s="2">
        <v>0</v>
      </c>
      <c r="J48" s="2">
        <v>0</v>
      </c>
      <c r="K48" s="2">
        <f t="shared" si="1"/>
        <v>0</v>
      </c>
      <c r="L48" s="10"/>
      <c r="M48" s="2">
        <v>0</v>
      </c>
      <c r="N48" s="2">
        <v>0</v>
      </c>
      <c r="O48" s="2">
        <f t="shared" si="2"/>
        <v>0</v>
      </c>
      <c r="P48" s="10"/>
      <c r="Q48" s="2">
        <v>0</v>
      </c>
      <c r="R48" s="2">
        <v>0</v>
      </c>
      <c r="S48" s="2">
        <f t="shared" si="3"/>
        <v>0</v>
      </c>
      <c r="T48" s="10"/>
      <c r="U48" s="2">
        <f t="shared" si="4"/>
        <v>23972</v>
      </c>
      <c r="V48" s="2"/>
      <c r="W48" s="2">
        <v>12332</v>
      </c>
      <c r="X48" s="2">
        <v>3418</v>
      </c>
      <c r="Y48" s="2">
        <f t="shared" si="34"/>
        <v>15750</v>
      </c>
      <c r="Z48" s="10"/>
      <c r="AA48" s="2">
        <v>0</v>
      </c>
      <c r="AB48" s="2">
        <v>0</v>
      </c>
      <c r="AC48" s="2">
        <f t="shared" si="35"/>
        <v>0</v>
      </c>
      <c r="AD48" s="10"/>
      <c r="AE48" s="2">
        <v>0</v>
      </c>
      <c r="AF48" s="2">
        <v>0</v>
      </c>
      <c r="AG48" s="2">
        <f t="shared" si="7"/>
        <v>0</v>
      </c>
      <c r="AH48" s="10"/>
      <c r="AI48" s="2">
        <v>0</v>
      </c>
      <c r="AJ48" s="2">
        <v>0</v>
      </c>
      <c r="AK48" s="2">
        <f t="shared" si="8"/>
        <v>0</v>
      </c>
      <c r="AL48" s="10"/>
      <c r="AM48" s="2">
        <f t="shared" si="9"/>
        <v>15750</v>
      </c>
      <c r="AO48" s="3">
        <f t="shared" si="12"/>
        <v>-8222</v>
      </c>
    </row>
    <row r="49" spans="1:41" s="13" customFormat="1" ht="15" customHeight="1" x14ac:dyDescent="0.3">
      <c r="A49" s="16">
        <v>7</v>
      </c>
      <c r="B49" s="11" t="s">
        <v>1</v>
      </c>
      <c r="C49" s="3">
        <v>40068</v>
      </c>
      <c r="D49" s="3"/>
      <c r="E49" s="2">
        <v>13252</v>
      </c>
      <c r="F49" s="2">
        <v>2204</v>
      </c>
      <c r="G49" s="2">
        <f t="shared" si="0"/>
        <v>15456</v>
      </c>
      <c r="H49" s="10"/>
      <c r="I49" s="2">
        <v>0</v>
      </c>
      <c r="J49" s="2">
        <v>0</v>
      </c>
      <c r="K49" s="2">
        <f t="shared" si="1"/>
        <v>0</v>
      </c>
      <c r="L49" s="10"/>
      <c r="M49" s="2">
        <v>0</v>
      </c>
      <c r="N49" s="2">
        <v>0</v>
      </c>
      <c r="O49" s="2">
        <f t="shared" si="2"/>
        <v>0</v>
      </c>
      <c r="P49" s="10"/>
      <c r="Q49" s="2">
        <v>0</v>
      </c>
      <c r="R49" s="2">
        <v>0</v>
      </c>
      <c r="S49" s="2">
        <f t="shared" si="3"/>
        <v>0</v>
      </c>
      <c r="T49" s="10"/>
      <c r="U49" s="2">
        <f t="shared" si="4"/>
        <v>15456</v>
      </c>
      <c r="V49" s="2"/>
      <c r="W49" s="2">
        <v>7951</v>
      </c>
      <c r="X49" s="2">
        <v>2204</v>
      </c>
      <c r="Y49" s="2">
        <f t="shared" si="34"/>
        <v>10155</v>
      </c>
      <c r="Z49" s="10"/>
      <c r="AA49" s="2">
        <v>0</v>
      </c>
      <c r="AB49" s="2">
        <v>0</v>
      </c>
      <c r="AC49" s="2">
        <f t="shared" si="35"/>
        <v>0</v>
      </c>
      <c r="AD49" s="10"/>
      <c r="AE49" s="2">
        <v>0</v>
      </c>
      <c r="AF49" s="2">
        <v>0</v>
      </c>
      <c r="AG49" s="2">
        <f t="shared" si="7"/>
        <v>0</v>
      </c>
      <c r="AH49" s="10"/>
      <c r="AI49" s="2">
        <v>0</v>
      </c>
      <c r="AJ49" s="2">
        <v>0</v>
      </c>
      <c r="AK49" s="2">
        <f t="shared" si="8"/>
        <v>0</v>
      </c>
      <c r="AL49" s="10"/>
      <c r="AM49" s="2">
        <f t="shared" si="9"/>
        <v>10155</v>
      </c>
      <c r="AO49" s="3">
        <f t="shared" si="12"/>
        <v>-5301</v>
      </c>
    </row>
    <row r="50" spans="1:41" s="13" customFormat="1" ht="15" customHeight="1" x14ac:dyDescent="0.3">
      <c r="A50" s="16">
        <v>7</v>
      </c>
      <c r="B50" s="12" t="s">
        <v>22</v>
      </c>
      <c r="C50" s="3">
        <v>-2306</v>
      </c>
      <c r="D50" s="3"/>
      <c r="E50" s="2">
        <v>44</v>
      </c>
      <c r="F50" s="2">
        <v>0</v>
      </c>
      <c r="G50" s="2">
        <f t="shared" si="0"/>
        <v>44</v>
      </c>
      <c r="H50" s="10"/>
      <c r="I50" s="2">
        <v>0</v>
      </c>
      <c r="J50" s="2">
        <v>0</v>
      </c>
      <c r="K50" s="2">
        <f t="shared" si="1"/>
        <v>0</v>
      </c>
      <c r="L50" s="10"/>
      <c r="M50" s="2">
        <v>0</v>
      </c>
      <c r="N50" s="2">
        <v>0</v>
      </c>
      <c r="O50" s="2">
        <f t="shared" si="2"/>
        <v>0</v>
      </c>
      <c r="P50" s="10"/>
      <c r="Q50" s="2">
        <v>-807</v>
      </c>
      <c r="R50" s="2">
        <v>-127</v>
      </c>
      <c r="S50" s="2">
        <f t="shared" si="3"/>
        <v>-934</v>
      </c>
      <c r="T50" s="10"/>
      <c r="U50" s="2">
        <f t="shared" si="4"/>
        <v>-890</v>
      </c>
      <c r="V50" s="2"/>
      <c r="W50" s="2">
        <v>27</v>
      </c>
      <c r="X50" s="2">
        <v>0</v>
      </c>
      <c r="Y50" s="2">
        <f t="shared" si="34"/>
        <v>27</v>
      </c>
      <c r="Z50" s="10"/>
      <c r="AA50" s="2">
        <v>0</v>
      </c>
      <c r="AB50" s="2">
        <v>0</v>
      </c>
      <c r="AC50" s="2">
        <f t="shared" si="35"/>
        <v>0</v>
      </c>
      <c r="AD50" s="10"/>
      <c r="AE50" s="2">
        <v>0</v>
      </c>
      <c r="AF50" s="2">
        <v>0</v>
      </c>
      <c r="AG50" s="2">
        <f t="shared" si="7"/>
        <v>0</v>
      </c>
      <c r="AH50" s="10"/>
      <c r="AI50" s="2">
        <v>-484</v>
      </c>
      <c r="AJ50" s="2">
        <v>-127</v>
      </c>
      <c r="AK50" s="2">
        <f t="shared" si="8"/>
        <v>-611</v>
      </c>
      <c r="AL50" s="10"/>
      <c r="AM50" s="2">
        <f t="shared" si="9"/>
        <v>-584</v>
      </c>
      <c r="AO50" s="3">
        <f t="shared" si="12"/>
        <v>306</v>
      </c>
    </row>
    <row r="51" spans="1:41" ht="15" customHeight="1" x14ac:dyDescent="0.3">
      <c r="A51" s="16">
        <v>7</v>
      </c>
      <c r="B51" s="11" t="s">
        <v>45</v>
      </c>
      <c r="C51" s="3">
        <v>-2553</v>
      </c>
      <c r="D51" s="3"/>
      <c r="E51" s="2">
        <v>49</v>
      </c>
      <c r="F51" s="2">
        <v>0</v>
      </c>
      <c r="G51" s="2">
        <f t="shared" si="0"/>
        <v>49</v>
      </c>
      <c r="H51" s="2"/>
      <c r="I51" s="2">
        <v>0</v>
      </c>
      <c r="J51" s="2">
        <v>0</v>
      </c>
      <c r="K51" s="2">
        <f t="shared" si="1"/>
        <v>0</v>
      </c>
      <c r="L51" s="2"/>
      <c r="M51" s="2">
        <v>0</v>
      </c>
      <c r="N51" s="2">
        <v>0</v>
      </c>
      <c r="O51" s="2">
        <f t="shared" si="2"/>
        <v>0</v>
      </c>
      <c r="P51" s="2"/>
      <c r="Q51" s="2">
        <v>-894</v>
      </c>
      <c r="R51" s="2">
        <v>-140</v>
      </c>
      <c r="S51" s="2">
        <f t="shared" si="3"/>
        <v>-1034</v>
      </c>
      <c r="T51" s="2"/>
      <c r="U51" s="2">
        <f t="shared" si="4"/>
        <v>-985</v>
      </c>
      <c r="V51" s="2"/>
      <c r="W51" s="2">
        <v>29</v>
      </c>
      <c r="X51" s="2">
        <v>0</v>
      </c>
      <c r="Y51" s="2">
        <f t="shared" si="34"/>
        <v>29</v>
      </c>
      <c r="Z51" s="2"/>
      <c r="AA51" s="2">
        <v>0</v>
      </c>
      <c r="AB51" s="2">
        <v>0</v>
      </c>
      <c r="AC51" s="2">
        <f t="shared" si="35"/>
        <v>0</v>
      </c>
      <c r="AD51" s="2"/>
      <c r="AE51" s="2">
        <v>0</v>
      </c>
      <c r="AF51" s="2">
        <v>0</v>
      </c>
      <c r="AG51" s="2">
        <f t="shared" si="7"/>
        <v>0</v>
      </c>
      <c r="AH51" s="2"/>
      <c r="AI51" s="2">
        <v>-536</v>
      </c>
      <c r="AJ51" s="2">
        <v>-140</v>
      </c>
      <c r="AK51" s="2">
        <f t="shared" si="8"/>
        <v>-676</v>
      </c>
      <c r="AL51" s="2"/>
      <c r="AM51" s="2">
        <f t="shared" si="9"/>
        <v>-647</v>
      </c>
      <c r="AO51" s="3">
        <f t="shared" si="12"/>
        <v>338</v>
      </c>
    </row>
    <row r="52" spans="1:41" ht="15" customHeight="1" x14ac:dyDescent="0.3">
      <c r="A52" s="16">
        <v>7</v>
      </c>
      <c r="B52" s="11" t="s">
        <v>96</v>
      </c>
      <c r="C52" s="3">
        <v>-526</v>
      </c>
      <c r="D52" s="3"/>
      <c r="E52" s="2">
        <v>10</v>
      </c>
      <c r="F52" s="2">
        <v>0</v>
      </c>
      <c r="G52" s="2">
        <f t="shared" si="0"/>
        <v>10</v>
      </c>
      <c r="H52" s="2"/>
      <c r="I52" s="2">
        <v>0</v>
      </c>
      <c r="J52" s="2">
        <v>0</v>
      </c>
      <c r="K52" s="2">
        <f t="shared" si="1"/>
        <v>0</v>
      </c>
      <c r="L52" s="2"/>
      <c r="M52" s="2">
        <v>0</v>
      </c>
      <c r="N52" s="2">
        <v>0</v>
      </c>
      <c r="O52" s="2">
        <f t="shared" si="2"/>
        <v>0</v>
      </c>
      <c r="P52" s="2"/>
      <c r="Q52" s="2">
        <v>-184</v>
      </c>
      <c r="R52" s="2">
        <v>-29</v>
      </c>
      <c r="S52" s="2">
        <f t="shared" si="3"/>
        <v>-213</v>
      </c>
      <c r="T52" s="2"/>
      <c r="U52" s="2">
        <f t="shared" si="4"/>
        <v>-203</v>
      </c>
      <c r="V52" s="2"/>
      <c r="W52" s="2">
        <v>6</v>
      </c>
      <c r="X52" s="2">
        <v>0</v>
      </c>
      <c r="Y52" s="2">
        <f t="shared" si="34"/>
        <v>6</v>
      </c>
      <c r="Z52" s="2"/>
      <c r="AA52" s="2">
        <v>0</v>
      </c>
      <c r="AB52" s="2">
        <v>0</v>
      </c>
      <c r="AC52" s="2">
        <f t="shared" si="35"/>
        <v>0</v>
      </c>
      <c r="AD52" s="2"/>
      <c r="AE52" s="2">
        <v>0</v>
      </c>
      <c r="AF52" s="2">
        <v>0</v>
      </c>
      <c r="AG52" s="2">
        <f t="shared" si="7"/>
        <v>0</v>
      </c>
      <c r="AH52" s="2"/>
      <c r="AI52" s="2">
        <v>-110</v>
      </c>
      <c r="AJ52" s="2">
        <v>-29</v>
      </c>
      <c r="AK52" s="2">
        <f t="shared" si="8"/>
        <v>-139</v>
      </c>
      <c r="AL52" s="2"/>
      <c r="AM52" s="2">
        <f t="shared" si="9"/>
        <v>-133</v>
      </c>
      <c r="AO52" s="3">
        <f t="shared" si="12"/>
        <v>70</v>
      </c>
    </row>
    <row r="53" spans="1:41" ht="15" customHeight="1" x14ac:dyDescent="0.3">
      <c r="A53" s="16">
        <v>7</v>
      </c>
      <c r="B53" s="11" t="s">
        <v>32</v>
      </c>
      <c r="C53" s="3">
        <v>-60033</v>
      </c>
      <c r="D53" s="3"/>
      <c r="E53" s="2">
        <v>1156</v>
      </c>
      <c r="F53" s="2">
        <v>0</v>
      </c>
      <c r="G53" s="2">
        <f t="shared" si="0"/>
        <v>1156</v>
      </c>
      <c r="H53" s="2"/>
      <c r="I53" s="2">
        <v>0</v>
      </c>
      <c r="J53" s="2">
        <v>0</v>
      </c>
      <c r="K53" s="2">
        <f t="shared" si="1"/>
        <v>0</v>
      </c>
      <c r="L53" s="2"/>
      <c r="M53" s="2">
        <v>0</v>
      </c>
      <c r="N53" s="2">
        <v>0</v>
      </c>
      <c r="O53" s="2">
        <f t="shared" si="2"/>
        <v>0</v>
      </c>
      <c r="P53" s="2"/>
      <c r="Q53" s="2">
        <v>-21012</v>
      </c>
      <c r="R53" s="2">
        <v>-3302</v>
      </c>
      <c r="S53" s="2">
        <f t="shared" si="3"/>
        <v>-24314</v>
      </c>
      <c r="T53" s="2"/>
      <c r="U53" s="2">
        <f t="shared" si="4"/>
        <v>-23158</v>
      </c>
      <c r="V53" s="2"/>
      <c r="W53" s="2">
        <v>693</v>
      </c>
      <c r="X53" s="2">
        <v>0</v>
      </c>
      <c r="Y53" s="2">
        <f t="shared" si="34"/>
        <v>693</v>
      </c>
      <c r="Z53" s="2"/>
      <c r="AA53" s="2">
        <v>0</v>
      </c>
      <c r="AB53" s="2">
        <v>0</v>
      </c>
      <c r="AC53" s="2">
        <f t="shared" si="35"/>
        <v>0</v>
      </c>
      <c r="AD53" s="2"/>
      <c r="AE53" s="2">
        <v>0</v>
      </c>
      <c r="AF53" s="2">
        <v>0</v>
      </c>
      <c r="AG53" s="2">
        <f t="shared" si="7"/>
        <v>0</v>
      </c>
      <c r="AH53" s="2"/>
      <c r="AI53" s="2">
        <v>-12607</v>
      </c>
      <c r="AJ53" s="2">
        <v>-3302</v>
      </c>
      <c r="AK53" s="2">
        <f t="shared" si="8"/>
        <v>-15909</v>
      </c>
      <c r="AL53" s="2"/>
      <c r="AM53" s="2">
        <f t="shared" si="9"/>
        <v>-15216</v>
      </c>
      <c r="AO53" s="3">
        <f t="shared" si="12"/>
        <v>7942</v>
      </c>
    </row>
    <row r="54" spans="1:41" ht="15" customHeight="1" x14ac:dyDescent="0.3">
      <c r="A54" s="16">
        <v>7</v>
      </c>
      <c r="B54" s="11" t="s">
        <v>15</v>
      </c>
      <c r="C54" s="3">
        <v>-349</v>
      </c>
      <c r="D54" s="3"/>
      <c r="E54" s="2">
        <v>7</v>
      </c>
      <c r="F54" s="2">
        <v>0</v>
      </c>
      <c r="G54" s="2">
        <f t="shared" si="0"/>
        <v>7</v>
      </c>
      <c r="H54" s="2"/>
      <c r="I54" s="2">
        <v>0</v>
      </c>
      <c r="J54" s="2">
        <v>0</v>
      </c>
      <c r="K54" s="2">
        <f t="shared" si="1"/>
        <v>0</v>
      </c>
      <c r="L54" s="2"/>
      <c r="M54" s="2">
        <v>0</v>
      </c>
      <c r="N54" s="2">
        <v>0</v>
      </c>
      <c r="O54" s="2">
        <f t="shared" si="2"/>
        <v>0</v>
      </c>
      <c r="P54" s="2"/>
      <c r="Q54" s="2">
        <v>-122</v>
      </c>
      <c r="R54" s="2">
        <v>-19</v>
      </c>
      <c r="S54" s="2">
        <f t="shared" si="3"/>
        <v>-141</v>
      </c>
      <c r="T54" s="2"/>
      <c r="U54" s="2">
        <f t="shared" si="4"/>
        <v>-134</v>
      </c>
      <c r="V54" s="2"/>
      <c r="W54" s="2">
        <v>4</v>
      </c>
      <c r="X54" s="2">
        <v>0</v>
      </c>
      <c r="Y54" s="2">
        <f t="shared" si="34"/>
        <v>4</v>
      </c>
      <c r="Z54" s="2"/>
      <c r="AA54" s="2">
        <v>0</v>
      </c>
      <c r="AB54" s="2">
        <v>0</v>
      </c>
      <c r="AC54" s="2">
        <f t="shared" si="35"/>
        <v>0</v>
      </c>
      <c r="AD54" s="2"/>
      <c r="AE54" s="2">
        <v>0</v>
      </c>
      <c r="AF54" s="2">
        <v>0</v>
      </c>
      <c r="AG54" s="2">
        <f t="shared" si="7"/>
        <v>0</v>
      </c>
      <c r="AH54" s="2"/>
      <c r="AI54" s="2">
        <v>-73</v>
      </c>
      <c r="AJ54" s="2">
        <v>-19</v>
      </c>
      <c r="AK54" s="2">
        <f t="shared" si="8"/>
        <v>-92</v>
      </c>
      <c r="AL54" s="2"/>
      <c r="AM54" s="2">
        <f t="shared" si="9"/>
        <v>-88</v>
      </c>
      <c r="AO54" s="3">
        <f t="shared" si="12"/>
        <v>46</v>
      </c>
    </row>
    <row r="55" spans="1:41" s="13" customFormat="1" ht="15" customHeight="1" x14ac:dyDescent="0.3">
      <c r="A55" s="16">
        <v>12</v>
      </c>
      <c r="B55" s="11" t="s">
        <v>52</v>
      </c>
      <c r="C55" s="3">
        <v>1607</v>
      </c>
      <c r="D55" s="3"/>
      <c r="E55" s="2">
        <v>-31</v>
      </c>
      <c r="F55" s="2">
        <v>88</v>
      </c>
      <c r="G55" s="2">
        <f t="shared" si="0"/>
        <v>57</v>
      </c>
      <c r="H55" s="10"/>
      <c r="I55" s="2">
        <v>0</v>
      </c>
      <c r="J55" s="2">
        <v>0</v>
      </c>
      <c r="K55" s="2">
        <f t="shared" si="1"/>
        <v>0</v>
      </c>
      <c r="L55" s="10"/>
      <c r="M55" s="2">
        <v>0</v>
      </c>
      <c r="N55" s="2">
        <v>0</v>
      </c>
      <c r="O55" s="2">
        <f t="shared" si="2"/>
        <v>0</v>
      </c>
      <c r="P55" s="10"/>
      <c r="Q55" s="2">
        <v>0</v>
      </c>
      <c r="R55" s="2">
        <v>0</v>
      </c>
      <c r="S55" s="2">
        <f t="shared" si="3"/>
        <v>0</v>
      </c>
      <c r="T55" s="10"/>
      <c r="U55" s="2">
        <f t="shared" si="4"/>
        <v>57</v>
      </c>
      <c r="V55" s="2"/>
      <c r="W55" s="2">
        <v>-18.48</v>
      </c>
      <c r="X55" s="2">
        <v>88</v>
      </c>
      <c r="Y55" s="2">
        <f t="shared" si="34"/>
        <v>69.52</v>
      </c>
      <c r="Z55" s="10"/>
      <c r="AA55" s="2">
        <v>0</v>
      </c>
      <c r="AB55" s="2">
        <v>0</v>
      </c>
      <c r="AC55" s="2">
        <f t="shared" si="35"/>
        <v>0</v>
      </c>
      <c r="AD55" s="10"/>
      <c r="AE55" s="2">
        <v>0</v>
      </c>
      <c r="AF55" s="2">
        <v>0</v>
      </c>
      <c r="AG55" s="2">
        <f t="shared" si="7"/>
        <v>0</v>
      </c>
      <c r="AH55" s="10"/>
      <c r="AI55" s="2">
        <v>0</v>
      </c>
      <c r="AJ55" s="2">
        <v>0</v>
      </c>
      <c r="AK55" s="2">
        <f t="shared" si="8"/>
        <v>0</v>
      </c>
      <c r="AL55" s="10"/>
      <c r="AM55" s="2">
        <f t="shared" si="9"/>
        <v>69.52</v>
      </c>
      <c r="AO55" s="3">
        <f t="shared" si="12"/>
        <v>12.519999999999996</v>
      </c>
    </row>
    <row r="56" spans="1:41" s="13" customFormat="1" ht="15" customHeight="1" x14ac:dyDescent="0.3">
      <c r="A56" s="16">
        <v>13</v>
      </c>
      <c r="B56" s="11" t="s">
        <v>53</v>
      </c>
      <c r="C56" s="3"/>
      <c r="D56" s="3"/>
      <c r="E56" s="2">
        <v>-68</v>
      </c>
      <c r="F56" s="2">
        <v>194</v>
      </c>
      <c r="G56" s="2">
        <f t="shared" si="0"/>
        <v>126</v>
      </c>
      <c r="H56" s="10"/>
      <c r="I56" s="2">
        <v>0</v>
      </c>
      <c r="J56" s="2">
        <v>0</v>
      </c>
      <c r="K56" s="2">
        <f t="shared" si="1"/>
        <v>0</v>
      </c>
      <c r="L56" s="10"/>
      <c r="M56" s="2">
        <v>0</v>
      </c>
      <c r="N56" s="2">
        <v>0</v>
      </c>
      <c r="O56" s="2">
        <f t="shared" si="2"/>
        <v>0</v>
      </c>
      <c r="P56" s="10"/>
      <c r="Q56" s="2">
        <v>0</v>
      </c>
      <c r="R56" s="2">
        <v>0</v>
      </c>
      <c r="S56" s="2">
        <f t="shared" si="3"/>
        <v>0</v>
      </c>
      <c r="T56" s="10"/>
      <c r="U56" s="2">
        <f t="shared" si="4"/>
        <v>126</v>
      </c>
      <c r="V56" s="2"/>
      <c r="W56" s="2">
        <v>-40.74</v>
      </c>
      <c r="X56" s="2">
        <v>194</v>
      </c>
      <c r="Y56" s="2">
        <f t="shared" si="34"/>
        <v>153.26</v>
      </c>
      <c r="Z56" s="10"/>
      <c r="AA56" s="2">
        <v>0</v>
      </c>
      <c r="AB56" s="2">
        <v>0</v>
      </c>
      <c r="AC56" s="2">
        <f t="shared" si="35"/>
        <v>0</v>
      </c>
      <c r="AD56" s="10"/>
      <c r="AE56" s="2">
        <v>0</v>
      </c>
      <c r="AF56" s="2">
        <v>0</v>
      </c>
      <c r="AG56" s="2">
        <f t="shared" si="7"/>
        <v>0</v>
      </c>
      <c r="AH56" s="10"/>
      <c r="AI56" s="2">
        <v>0</v>
      </c>
      <c r="AJ56" s="2">
        <v>0</v>
      </c>
      <c r="AK56" s="2">
        <f t="shared" si="8"/>
        <v>0</v>
      </c>
      <c r="AL56" s="10"/>
      <c r="AM56" s="2">
        <f t="shared" si="9"/>
        <v>153.26</v>
      </c>
      <c r="AO56" s="3">
        <f t="shared" si="12"/>
        <v>27.259999999999991</v>
      </c>
    </row>
    <row r="57" spans="1:41" s="13" customFormat="1" ht="15" customHeight="1" x14ac:dyDescent="0.3">
      <c r="A57" s="16">
        <v>10</v>
      </c>
      <c r="B57" s="11" t="s">
        <v>54</v>
      </c>
      <c r="C57" s="3"/>
      <c r="D57" s="3"/>
      <c r="E57" s="2">
        <v>734</v>
      </c>
      <c r="F57" s="2">
        <v>0</v>
      </c>
      <c r="G57" s="2">
        <f t="shared" si="0"/>
        <v>734</v>
      </c>
      <c r="H57" s="10"/>
      <c r="I57" s="2">
        <v>0</v>
      </c>
      <c r="J57" s="2">
        <v>0</v>
      </c>
      <c r="K57" s="2">
        <f t="shared" si="1"/>
        <v>0</v>
      </c>
      <c r="L57" s="10"/>
      <c r="M57" s="2">
        <v>0</v>
      </c>
      <c r="N57" s="2">
        <v>0</v>
      </c>
      <c r="O57" s="2">
        <f t="shared" si="2"/>
        <v>0</v>
      </c>
      <c r="P57" s="10"/>
      <c r="Q57" s="2">
        <v>0</v>
      </c>
      <c r="R57" s="2">
        <v>0</v>
      </c>
      <c r="S57" s="2">
        <f t="shared" si="3"/>
        <v>0</v>
      </c>
      <c r="T57" s="10"/>
      <c r="U57" s="2">
        <f t="shared" si="4"/>
        <v>734</v>
      </c>
      <c r="V57" s="2"/>
      <c r="W57" s="2">
        <v>734</v>
      </c>
      <c r="X57" s="2">
        <v>0</v>
      </c>
      <c r="Y57" s="2">
        <f t="shared" si="34"/>
        <v>734</v>
      </c>
      <c r="Z57" s="10"/>
      <c r="AA57" s="2">
        <v>0</v>
      </c>
      <c r="AB57" s="2">
        <v>0</v>
      </c>
      <c r="AC57" s="2">
        <f t="shared" si="35"/>
        <v>0</v>
      </c>
      <c r="AD57" s="10"/>
      <c r="AE57" s="2">
        <v>0</v>
      </c>
      <c r="AF57" s="2">
        <v>0</v>
      </c>
      <c r="AG57" s="2">
        <f t="shared" si="7"/>
        <v>0</v>
      </c>
      <c r="AH57" s="10"/>
      <c r="AI57" s="2">
        <v>0</v>
      </c>
      <c r="AJ57" s="2">
        <v>0</v>
      </c>
      <c r="AK57" s="2">
        <f t="shared" si="8"/>
        <v>0</v>
      </c>
      <c r="AL57" s="10"/>
      <c r="AM57" s="2">
        <f t="shared" si="9"/>
        <v>734</v>
      </c>
      <c r="AO57" s="3">
        <f t="shared" si="12"/>
        <v>0</v>
      </c>
    </row>
    <row r="58" spans="1:41" x14ac:dyDescent="0.3">
      <c r="A58" s="16">
        <v>7</v>
      </c>
      <c r="B58" s="11" t="s">
        <v>18</v>
      </c>
      <c r="C58" s="3">
        <v>9811</v>
      </c>
      <c r="D58" s="3"/>
      <c r="E58" s="2">
        <v>3245</v>
      </c>
      <c r="F58" s="2">
        <v>540</v>
      </c>
      <c r="G58" s="2">
        <f t="shared" si="0"/>
        <v>3785</v>
      </c>
      <c r="H58" s="2"/>
      <c r="I58" s="2">
        <v>0</v>
      </c>
      <c r="J58" s="2">
        <v>0</v>
      </c>
      <c r="K58" s="2">
        <f t="shared" si="1"/>
        <v>0</v>
      </c>
      <c r="L58" s="2"/>
      <c r="M58" s="2">
        <v>0</v>
      </c>
      <c r="N58" s="2">
        <v>0</v>
      </c>
      <c r="O58" s="2">
        <f t="shared" si="2"/>
        <v>0</v>
      </c>
      <c r="P58" s="2"/>
      <c r="Q58" s="2">
        <v>0</v>
      </c>
      <c r="R58" s="2">
        <v>0</v>
      </c>
      <c r="S58" s="2">
        <f t="shared" si="3"/>
        <v>0</v>
      </c>
      <c r="T58" s="2"/>
      <c r="U58" s="2">
        <f t="shared" si="4"/>
        <v>3785</v>
      </c>
      <c r="V58" s="2"/>
      <c r="W58" s="2">
        <v>1947</v>
      </c>
      <c r="X58" s="2">
        <v>540</v>
      </c>
      <c r="Y58" s="2">
        <f t="shared" si="34"/>
        <v>2487</v>
      </c>
      <c r="Z58" s="2"/>
      <c r="AA58" s="2">
        <v>0</v>
      </c>
      <c r="AB58" s="2">
        <v>0</v>
      </c>
      <c r="AC58" s="2">
        <f t="shared" si="35"/>
        <v>0</v>
      </c>
      <c r="AD58" s="2"/>
      <c r="AE58" s="2">
        <v>0</v>
      </c>
      <c r="AF58" s="2">
        <v>0</v>
      </c>
      <c r="AG58" s="2">
        <f t="shared" si="7"/>
        <v>0</v>
      </c>
      <c r="AH58" s="2"/>
      <c r="AI58" s="2">
        <v>0</v>
      </c>
      <c r="AJ58" s="2">
        <v>0</v>
      </c>
      <c r="AK58" s="2">
        <f t="shared" si="8"/>
        <v>0</v>
      </c>
      <c r="AL58" s="2"/>
      <c r="AM58" s="2">
        <f t="shared" si="9"/>
        <v>2487</v>
      </c>
      <c r="AO58" s="3">
        <f t="shared" si="12"/>
        <v>-1298</v>
      </c>
    </row>
    <row r="59" spans="1:41" s="14" customFormat="1" x14ac:dyDescent="0.3">
      <c r="A59" s="24">
        <v>7</v>
      </c>
      <c r="B59" s="11" t="s">
        <v>4</v>
      </c>
      <c r="C59" s="3">
        <v>16424</v>
      </c>
      <c r="D59" s="3"/>
      <c r="E59" s="2">
        <v>5432</v>
      </c>
      <c r="F59" s="2">
        <v>903</v>
      </c>
      <c r="G59" s="2">
        <f t="shared" si="0"/>
        <v>6335</v>
      </c>
      <c r="H59" s="10"/>
      <c r="I59" s="2">
        <v>0</v>
      </c>
      <c r="J59" s="2">
        <v>0</v>
      </c>
      <c r="K59" s="2">
        <f t="shared" si="1"/>
        <v>0</v>
      </c>
      <c r="L59" s="10"/>
      <c r="M59" s="2">
        <v>0</v>
      </c>
      <c r="N59" s="2">
        <v>0</v>
      </c>
      <c r="O59" s="2">
        <f t="shared" si="2"/>
        <v>0</v>
      </c>
      <c r="P59" s="10"/>
      <c r="Q59" s="2">
        <v>0</v>
      </c>
      <c r="R59" s="2">
        <v>0</v>
      </c>
      <c r="S59" s="2">
        <f t="shared" si="3"/>
        <v>0</v>
      </c>
      <c r="T59" s="10"/>
      <c r="U59" s="2">
        <f t="shared" si="4"/>
        <v>6335</v>
      </c>
      <c r="V59" s="2"/>
      <c r="W59" s="2">
        <v>3259</v>
      </c>
      <c r="X59" s="2">
        <v>903</v>
      </c>
      <c r="Y59" s="2">
        <f t="shared" si="34"/>
        <v>4162</v>
      </c>
      <c r="Z59" s="10"/>
      <c r="AA59" s="2">
        <v>0</v>
      </c>
      <c r="AB59" s="2">
        <v>0</v>
      </c>
      <c r="AC59" s="2">
        <f t="shared" si="35"/>
        <v>0</v>
      </c>
      <c r="AD59" s="10"/>
      <c r="AE59" s="2">
        <v>0</v>
      </c>
      <c r="AF59" s="2">
        <v>0</v>
      </c>
      <c r="AG59" s="2">
        <f t="shared" si="7"/>
        <v>0</v>
      </c>
      <c r="AH59" s="10"/>
      <c r="AI59" s="2">
        <v>0</v>
      </c>
      <c r="AJ59" s="2">
        <v>0</v>
      </c>
      <c r="AK59" s="2">
        <f t="shared" si="8"/>
        <v>0</v>
      </c>
      <c r="AL59" s="10"/>
      <c r="AM59" s="2">
        <f t="shared" si="9"/>
        <v>4162</v>
      </c>
      <c r="AO59" s="3">
        <f t="shared" si="12"/>
        <v>-2173</v>
      </c>
    </row>
    <row r="60" spans="1:41" s="12" customFormat="1" x14ac:dyDescent="0.3">
      <c r="A60" s="24">
        <v>7</v>
      </c>
      <c r="B60" s="11" t="s">
        <v>17</v>
      </c>
      <c r="C60" s="3">
        <v>745</v>
      </c>
      <c r="D60" s="3"/>
      <c r="E60" s="2">
        <v>246</v>
      </c>
      <c r="F60" s="2">
        <v>41</v>
      </c>
      <c r="G60" s="2">
        <f t="shared" si="0"/>
        <v>287</v>
      </c>
      <c r="H60" s="2"/>
      <c r="I60" s="2">
        <v>0</v>
      </c>
      <c r="J60" s="2">
        <v>0</v>
      </c>
      <c r="K60" s="2">
        <f t="shared" si="1"/>
        <v>0</v>
      </c>
      <c r="L60" s="2"/>
      <c r="M60" s="2">
        <v>0</v>
      </c>
      <c r="N60" s="2">
        <v>0</v>
      </c>
      <c r="O60" s="2">
        <f t="shared" si="2"/>
        <v>0</v>
      </c>
      <c r="P60" s="2"/>
      <c r="Q60" s="2">
        <v>0</v>
      </c>
      <c r="R60" s="2">
        <v>0</v>
      </c>
      <c r="S60" s="2">
        <f t="shared" si="3"/>
        <v>0</v>
      </c>
      <c r="T60" s="2"/>
      <c r="U60" s="2">
        <f t="shared" si="4"/>
        <v>287</v>
      </c>
      <c r="V60" s="2"/>
      <c r="W60" s="2">
        <v>148</v>
      </c>
      <c r="X60" s="2">
        <v>41</v>
      </c>
      <c r="Y60" s="2">
        <f t="shared" si="34"/>
        <v>189</v>
      </c>
      <c r="Z60" s="2"/>
      <c r="AA60" s="2">
        <v>0</v>
      </c>
      <c r="AB60" s="2">
        <v>0</v>
      </c>
      <c r="AC60" s="2">
        <f t="shared" si="35"/>
        <v>0</v>
      </c>
      <c r="AD60" s="2"/>
      <c r="AE60" s="2">
        <v>0</v>
      </c>
      <c r="AF60" s="2">
        <v>0</v>
      </c>
      <c r="AG60" s="2">
        <f t="shared" si="7"/>
        <v>0</v>
      </c>
      <c r="AH60" s="2"/>
      <c r="AI60" s="2">
        <v>0</v>
      </c>
      <c r="AJ60" s="2">
        <v>0</v>
      </c>
      <c r="AK60" s="2">
        <f t="shared" si="8"/>
        <v>0</v>
      </c>
      <c r="AL60" s="2"/>
      <c r="AM60" s="2">
        <f t="shared" si="9"/>
        <v>189</v>
      </c>
      <c r="AO60" s="3">
        <f t="shared" si="12"/>
        <v>-98</v>
      </c>
    </row>
    <row r="61" spans="1:41" s="14" customFormat="1" x14ac:dyDescent="0.3">
      <c r="A61" s="24">
        <v>7</v>
      </c>
      <c r="B61" s="11" t="s">
        <v>19</v>
      </c>
      <c r="C61" s="3">
        <v>-1994</v>
      </c>
      <c r="D61" s="3"/>
      <c r="E61" s="2">
        <v>38</v>
      </c>
      <c r="F61" s="2">
        <v>0</v>
      </c>
      <c r="G61" s="2">
        <f t="shared" si="0"/>
        <v>38</v>
      </c>
      <c r="H61" s="10"/>
      <c r="I61" s="2">
        <v>0</v>
      </c>
      <c r="J61" s="2">
        <v>0</v>
      </c>
      <c r="K61" s="2">
        <f t="shared" ref="K61" si="36">SUM(I61:J61)</f>
        <v>0</v>
      </c>
      <c r="L61" s="10"/>
      <c r="M61" s="2">
        <v>0</v>
      </c>
      <c r="N61" s="2">
        <v>0</v>
      </c>
      <c r="O61" s="2">
        <f t="shared" si="2"/>
        <v>0</v>
      </c>
      <c r="P61" s="10"/>
      <c r="Q61" s="2">
        <v>-698</v>
      </c>
      <c r="R61" s="2">
        <v>-110</v>
      </c>
      <c r="S61" s="2">
        <f t="shared" si="3"/>
        <v>-808</v>
      </c>
      <c r="T61" s="10"/>
      <c r="U61" s="2">
        <f t="shared" ref="U61" si="37">S61+G61+K61+O61</f>
        <v>-770</v>
      </c>
      <c r="V61" s="2"/>
      <c r="W61" s="2">
        <v>23</v>
      </c>
      <c r="X61" s="2">
        <v>0</v>
      </c>
      <c r="Y61" s="2">
        <f t="shared" si="34"/>
        <v>23</v>
      </c>
      <c r="Z61" s="10"/>
      <c r="AA61" s="2">
        <v>0</v>
      </c>
      <c r="AB61" s="2">
        <v>0</v>
      </c>
      <c r="AC61" s="2">
        <f t="shared" si="35"/>
        <v>0</v>
      </c>
      <c r="AD61" s="10"/>
      <c r="AE61" s="2">
        <v>0</v>
      </c>
      <c r="AF61" s="2">
        <v>0</v>
      </c>
      <c r="AG61" s="2">
        <f t="shared" si="7"/>
        <v>0</v>
      </c>
      <c r="AH61" s="10"/>
      <c r="AI61" s="2">
        <v>-419</v>
      </c>
      <c r="AJ61" s="2">
        <v>-110</v>
      </c>
      <c r="AK61" s="2">
        <f t="shared" si="8"/>
        <v>-529</v>
      </c>
      <c r="AL61" s="10"/>
      <c r="AM61" s="2">
        <f t="shared" si="9"/>
        <v>-506</v>
      </c>
      <c r="AO61" s="3">
        <f t="shared" si="12"/>
        <v>264</v>
      </c>
    </row>
    <row r="62" spans="1:41" s="12" customFormat="1" x14ac:dyDescent="0.3">
      <c r="A62" s="24"/>
      <c r="C62" s="4"/>
      <c r="D62" s="4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</row>
    <row r="63" spans="1:41" ht="15" customHeight="1" thickBot="1" x14ac:dyDescent="0.35">
      <c r="C63" s="3"/>
      <c r="D63" s="3"/>
      <c r="E63" s="7">
        <f>SUM(E5:E62)</f>
        <v>113899</v>
      </c>
      <c r="F63" s="7">
        <f>SUM(F5:F62)</f>
        <v>10037</v>
      </c>
      <c r="G63" s="7">
        <f>SUM(G5:G62)</f>
        <v>123936</v>
      </c>
      <c r="H63" s="20"/>
      <c r="I63" s="7">
        <f>SUM(I5:I62)</f>
        <v>-137396</v>
      </c>
      <c r="J63" s="7">
        <f>SUM(J5:J62)</f>
        <v>-21593</v>
      </c>
      <c r="K63" s="7">
        <f>SUM(K5:K62)</f>
        <v>-158989</v>
      </c>
      <c r="L63" s="20"/>
      <c r="M63" s="7">
        <f>SUM(M5:M62)</f>
        <v>-752013</v>
      </c>
      <c r="N63" s="7">
        <f>SUM(N5:N62)</f>
        <v>-99059</v>
      </c>
      <c r="O63" s="7">
        <f>SUM(O5:O62)</f>
        <v>-851072</v>
      </c>
      <c r="P63" s="20"/>
      <c r="Q63" s="7">
        <f>SUM(Q5:Q62)</f>
        <v>-113377</v>
      </c>
      <c r="R63" s="7">
        <f>SUM(R5:R62)</f>
        <v>-17964</v>
      </c>
      <c r="S63" s="7">
        <f>SUM(S5:S62)</f>
        <v>-131341</v>
      </c>
      <c r="T63" s="20"/>
      <c r="U63" s="7">
        <f>SUM(U5:U62)</f>
        <v>-1017466</v>
      </c>
      <c r="V63" s="20"/>
      <c r="W63" s="7">
        <f>SUM(W5:W62)</f>
        <v>175889.78</v>
      </c>
      <c r="X63" s="7">
        <f>SUM(X5:X62)</f>
        <v>35102</v>
      </c>
      <c r="Y63" s="7">
        <f>SUM(Y5:Y62)</f>
        <v>210991.78</v>
      </c>
      <c r="Z63" s="20"/>
      <c r="AA63" s="7">
        <f>SUM(AA5:AA62)</f>
        <v>-137396</v>
      </c>
      <c r="AB63" s="7">
        <f>SUM(AB5:AB62)</f>
        <v>-21593</v>
      </c>
      <c r="AC63" s="7">
        <f>SUM(AC5:AC62)</f>
        <v>-158989</v>
      </c>
      <c r="AD63" s="20"/>
      <c r="AE63" s="7">
        <f>SUM(AE5:AE62)</f>
        <v>-410126</v>
      </c>
      <c r="AF63" s="7">
        <f>SUM(AF5:AF62)</f>
        <v>-99058</v>
      </c>
      <c r="AG63" s="7">
        <f>SUM(AG5:AG62)</f>
        <v>-509184</v>
      </c>
      <c r="AH63" s="20"/>
      <c r="AI63" s="7">
        <f>SUM(AI5:AI62)</f>
        <v>-63091</v>
      </c>
      <c r="AJ63" s="7">
        <f>SUM(AJ5:AJ62)</f>
        <v>-16597</v>
      </c>
      <c r="AK63" s="7">
        <f>SUM(AK5:AK62)</f>
        <v>-79688</v>
      </c>
      <c r="AL63" s="20"/>
      <c r="AM63" s="7">
        <f>SUM(AM5:AM62)</f>
        <v>-536869.22</v>
      </c>
      <c r="AO63" s="7">
        <f>SUM(AO5:AO62)</f>
        <v>341542.78</v>
      </c>
    </row>
    <row r="64" spans="1:41" ht="15" customHeight="1" thickTop="1" x14ac:dyDescent="0.3"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</row>
    <row r="65" spans="1:1" x14ac:dyDescent="0.3">
      <c r="A65" s="42" t="s">
        <v>94</v>
      </c>
    </row>
  </sheetData>
  <sortState ref="B6:D61">
    <sortCondition ref="B6:B61"/>
  </sortState>
  <mergeCells count="13">
    <mergeCell ref="A1:A4"/>
    <mergeCell ref="W3:Y3"/>
    <mergeCell ref="AA3:AC3"/>
    <mergeCell ref="AE3:AG3"/>
    <mergeCell ref="AI3:AK3"/>
    <mergeCell ref="E2:U2"/>
    <mergeCell ref="E1:U1"/>
    <mergeCell ref="E3:G3"/>
    <mergeCell ref="I3:K3"/>
    <mergeCell ref="M3:O3"/>
    <mergeCell ref="Q3:S3"/>
    <mergeCell ref="W1:AM1"/>
    <mergeCell ref="W2:AM2"/>
  </mergeCells>
  <pageMargins left="0.7" right="0.7" top="0.75" bottom="0.75" header="0.3" footer="0.3"/>
  <pageSetup scale="48" fitToWidth="2" fitToHeight="0" orientation="landscape" r:id="rId1"/>
  <colBreaks count="2" manualBreakCount="2">
    <brk id="21" max="64" man="1"/>
    <brk id="39" max="6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opLeftCell="A19" workbookViewId="0">
      <selection activeCell="B18" sqref="B18:I18"/>
    </sheetView>
  </sheetViews>
  <sheetFormatPr defaultRowHeight="14.4" x14ac:dyDescent="0.3"/>
  <cols>
    <col min="1" max="1" width="10.44140625" customWidth="1"/>
    <col min="2" max="2" width="61.5546875" bestFit="1" customWidth="1"/>
    <col min="4" max="4" width="10.88671875" bestFit="1" customWidth="1"/>
    <col min="6" max="6" width="4.33203125" style="33" customWidth="1"/>
  </cols>
  <sheetData>
    <row r="1" spans="1:9" s="25" customFormat="1" x14ac:dyDescent="0.3">
      <c r="C1" s="49" t="s">
        <v>85</v>
      </c>
      <c r="D1" s="49"/>
      <c r="E1" s="49"/>
      <c r="F1" s="31"/>
      <c r="G1" s="49" t="s">
        <v>86</v>
      </c>
      <c r="H1" s="49"/>
      <c r="I1" s="49"/>
    </row>
    <row r="2" spans="1:9" s="25" customFormat="1" ht="28.8" x14ac:dyDescent="0.3">
      <c r="A2" s="27" t="s">
        <v>79</v>
      </c>
      <c r="B2" s="27" t="s">
        <v>58</v>
      </c>
      <c r="C2" s="30" t="s">
        <v>27</v>
      </c>
      <c r="D2" s="30" t="s">
        <v>63</v>
      </c>
      <c r="E2" s="30" t="s">
        <v>28</v>
      </c>
      <c r="F2" s="31"/>
      <c r="G2" s="30" t="s">
        <v>27</v>
      </c>
      <c r="H2" s="30" t="s">
        <v>63</v>
      </c>
      <c r="I2" s="30" t="s">
        <v>28</v>
      </c>
    </row>
    <row r="3" spans="1:9" ht="16.2" x14ac:dyDescent="0.3">
      <c r="A3" s="26">
        <v>1</v>
      </c>
      <c r="B3" t="s">
        <v>92</v>
      </c>
      <c r="C3" s="50" t="s">
        <v>64</v>
      </c>
      <c r="D3" s="50"/>
      <c r="E3" s="50"/>
      <c r="F3" s="32"/>
      <c r="G3" s="50" t="s">
        <v>64</v>
      </c>
      <c r="H3" s="50"/>
      <c r="I3" s="50"/>
    </row>
    <row r="4" spans="1:9" ht="16.2" x14ac:dyDescent="0.3">
      <c r="A4" s="26">
        <v>2</v>
      </c>
      <c r="B4" s="11" t="s">
        <v>50</v>
      </c>
      <c r="C4" s="50" t="s">
        <v>65</v>
      </c>
      <c r="D4" s="50"/>
      <c r="E4" s="50"/>
      <c r="F4" s="32"/>
      <c r="G4" s="29">
        <v>0.21</v>
      </c>
      <c r="H4" s="29"/>
      <c r="I4" s="29"/>
    </row>
    <row r="5" spans="1:9" ht="16.2" x14ac:dyDescent="0.3">
      <c r="A5" s="26">
        <v>3</v>
      </c>
      <c r="B5" s="11" t="s">
        <v>51</v>
      </c>
      <c r="C5" s="50" t="s">
        <v>65</v>
      </c>
      <c r="D5" s="50"/>
      <c r="E5" s="50"/>
      <c r="F5" s="32"/>
      <c r="G5" s="29"/>
      <c r="H5" s="29">
        <f>+I5*-0.21</f>
        <v>-1.155E-2</v>
      </c>
      <c r="I5" s="29">
        <v>5.5E-2</v>
      </c>
    </row>
    <row r="6" spans="1:9" ht="16.2" x14ac:dyDescent="0.3">
      <c r="A6" s="26">
        <v>4</v>
      </c>
      <c r="B6" t="s">
        <v>78</v>
      </c>
      <c r="C6" s="29">
        <v>0.35</v>
      </c>
      <c r="D6" s="29">
        <f>+E6*-0.35</f>
        <v>-1.925E-2</v>
      </c>
      <c r="E6" s="29">
        <v>5.5E-2</v>
      </c>
      <c r="G6" s="29">
        <v>0.21</v>
      </c>
      <c r="H6" s="29">
        <f>+I6*-0.21</f>
        <v>-1.155E-2</v>
      </c>
      <c r="I6" s="29">
        <v>5.5E-2</v>
      </c>
    </row>
    <row r="7" spans="1:9" x14ac:dyDescent="0.3">
      <c r="A7" s="26">
        <v>5</v>
      </c>
      <c r="B7" t="s">
        <v>75</v>
      </c>
      <c r="C7" s="48" t="s">
        <v>76</v>
      </c>
      <c r="D7" s="48"/>
      <c r="E7" s="48"/>
      <c r="G7" s="48" t="s">
        <v>77</v>
      </c>
      <c r="H7" s="48"/>
      <c r="I7" s="48"/>
    </row>
    <row r="8" spans="1:9" x14ac:dyDescent="0.3">
      <c r="A8" s="28">
        <v>6</v>
      </c>
      <c r="B8" t="s">
        <v>90</v>
      </c>
      <c r="C8" s="47" t="s">
        <v>88</v>
      </c>
      <c r="D8" s="47"/>
      <c r="E8" s="47"/>
      <c r="G8" s="47" t="s">
        <v>89</v>
      </c>
      <c r="H8" s="47"/>
      <c r="I8" s="47"/>
    </row>
    <row r="9" spans="1:9" x14ac:dyDescent="0.3">
      <c r="A9" s="26">
        <v>7</v>
      </c>
      <c r="B9" t="s">
        <v>59</v>
      </c>
      <c r="C9" s="29">
        <v>0.35</v>
      </c>
      <c r="D9" s="29">
        <f>+E9*-0.35</f>
        <v>-1.925E-2</v>
      </c>
      <c r="E9" s="29">
        <v>5.5E-2</v>
      </c>
      <c r="G9" s="29">
        <v>0.21</v>
      </c>
      <c r="H9" s="29">
        <f>+I9*-0.21</f>
        <v>-1.155E-2</v>
      </c>
      <c r="I9" s="29">
        <v>5.5E-2</v>
      </c>
    </row>
    <row r="10" spans="1:9" x14ac:dyDescent="0.3">
      <c r="A10" s="26">
        <v>8</v>
      </c>
      <c r="B10" t="s">
        <v>74</v>
      </c>
      <c r="C10" s="47">
        <f>+C9/(1-0.38575)</f>
        <v>0.56980056980056981</v>
      </c>
      <c r="D10" s="47"/>
      <c r="E10" s="47"/>
      <c r="G10" s="47">
        <f>+G9/(1-0.25345)</f>
        <v>0.28129395218002812</v>
      </c>
      <c r="H10" s="47"/>
      <c r="I10" s="47"/>
    </row>
    <row r="11" spans="1:9" x14ac:dyDescent="0.3">
      <c r="A11" s="26">
        <v>9</v>
      </c>
      <c r="B11" t="s">
        <v>91</v>
      </c>
      <c r="C11" s="47">
        <f>(+D9+E9)/(1-0.38575)</f>
        <v>5.8201058201058212E-2</v>
      </c>
      <c r="D11" s="47"/>
      <c r="E11" s="47"/>
      <c r="F11" s="36"/>
      <c r="G11" s="47">
        <f>(+H9+I9)/(1-0.25345)</f>
        <v>5.8201058201058198E-2</v>
      </c>
      <c r="H11" s="47"/>
      <c r="I11" s="47"/>
    </row>
    <row r="12" spans="1:9" ht="28.8" x14ac:dyDescent="0.3">
      <c r="A12" s="26">
        <v>10</v>
      </c>
      <c r="B12" t="s">
        <v>80</v>
      </c>
      <c r="C12" s="37" t="s">
        <v>87</v>
      </c>
      <c r="D12" s="29"/>
      <c r="E12" s="29"/>
      <c r="G12" s="37" t="s">
        <v>87</v>
      </c>
      <c r="H12" s="29"/>
      <c r="I12" s="29"/>
    </row>
    <row r="13" spans="1:9" x14ac:dyDescent="0.3">
      <c r="A13" s="28">
        <v>11</v>
      </c>
      <c r="B13" t="s">
        <v>60</v>
      </c>
      <c r="C13" s="29">
        <v>0.35</v>
      </c>
      <c r="D13" s="29"/>
      <c r="E13" s="29"/>
      <c r="G13" s="29">
        <v>0.21</v>
      </c>
      <c r="H13" s="29"/>
      <c r="I13" s="29"/>
    </row>
    <row r="14" spans="1:9" x14ac:dyDescent="0.3">
      <c r="A14" s="28">
        <v>12</v>
      </c>
      <c r="B14" t="s">
        <v>61</v>
      </c>
      <c r="C14" s="29"/>
      <c r="D14" s="29">
        <f>+E14*-0.35</f>
        <v>-1.925E-2</v>
      </c>
      <c r="E14" s="29">
        <v>5.5E-2</v>
      </c>
      <c r="G14" s="29"/>
      <c r="H14" s="29">
        <f>+I14*-0.21</f>
        <v>-1.155E-2</v>
      </c>
      <c r="I14" s="29">
        <v>5.5E-2</v>
      </c>
    </row>
    <row r="15" spans="1:9" ht="28.8" x14ac:dyDescent="0.3">
      <c r="A15" s="28">
        <v>13</v>
      </c>
      <c r="B15" t="s">
        <v>62</v>
      </c>
      <c r="C15" s="29"/>
      <c r="D15" s="29">
        <f>+D14</f>
        <v>-1.925E-2</v>
      </c>
      <c r="E15" s="37" t="s">
        <v>87</v>
      </c>
      <c r="G15" s="29"/>
      <c r="H15" s="29">
        <f>+H14</f>
        <v>-1.155E-2</v>
      </c>
      <c r="I15" s="37" t="s">
        <v>87</v>
      </c>
    </row>
    <row r="16" spans="1:9" x14ac:dyDescent="0.3">
      <c r="A16" s="28"/>
      <c r="C16" s="47"/>
      <c r="D16" s="47"/>
      <c r="E16" s="47"/>
      <c r="G16" s="47"/>
      <c r="H16" s="47"/>
      <c r="I16" s="47"/>
    </row>
    <row r="17" spans="2:9" x14ac:dyDescent="0.3">
      <c r="B17" t="s">
        <v>81</v>
      </c>
      <c r="C17" s="29"/>
      <c r="D17" s="29"/>
      <c r="E17" s="29"/>
      <c r="G17" s="29"/>
      <c r="H17" s="29"/>
      <c r="I17" s="29"/>
    </row>
    <row r="18" spans="2:9" ht="31.5" customHeight="1" x14ac:dyDescent="0.3">
      <c r="B18" s="46" t="s">
        <v>82</v>
      </c>
      <c r="C18" s="46"/>
      <c r="D18" s="46"/>
      <c r="E18" s="46"/>
      <c r="F18" s="46"/>
      <c r="G18" s="46"/>
      <c r="H18" s="46"/>
      <c r="I18" s="46"/>
    </row>
    <row r="19" spans="2:9" ht="32.25" customHeight="1" x14ac:dyDescent="0.3">
      <c r="B19" s="46" t="s">
        <v>83</v>
      </c>
      <c r="C19" s="46"/>
      <c r="D19" s="46"/>
      <c r="E19" s="46"/>
      <c r="F19" s="46"/>
      <c r="G19" s="46"/>
      <c r="H19" s="46"/>
      <c r="I19" s="46"/>
    </row>
  </sheetData>
  <mergeCells count="18">
    <mergeCell ref="C7:E7"/>
    <mergeCell ref="G7:I7"/>
    <mergeCell ref="C8:E8"/>
    <mergeCell ref="G8:I8"/>
    <mergeCell ref="C1:E1"/>
    <mergeCell ref="G1:I1"/>
    <mergeCell ref="C3:E3"/>
    <mergeCell ref="C4:E4"/>
    <mergeCell ref="C5:E5"/>
    <mergeCell ref="G3:I3"/>
    <mergeCell ref="B19:I19"/>
    <mergeCell ref="C10:E10"/>
    <mergeCell ref="G10:I10"/>
    <mergeCell ref="C11:E11"/>
    <mergeCell ref="G11:I11"/>
    <mergeCell ref="C16:E16"/>
    <mergeCell ref="G16:I16"/>
    <mergeCell ref="B18:I18"/>
  </mergeCells>
  <pageMargins left="0.7" right="0.7" top="0.75" bottom="0.75" header="0.3" footer="0.3"/>
  <pageSetup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ADITS</vt:lpstr>
      <vt:lpstr>Tax Rate Key</vt:lpstr>
      <vt:lpstr>ADITS!Print_Area</vt:lpstr>
      <vt:lpstr>'Tax Rate Key'!Print_Area</vt:lpstr>
      <vt:lpstr>ADITS!Print_Titles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2018-04-25T19:35:42Z</dcterms:created>
  <dcterms:modified xsi:type="dcterms:W3CDTF">2018-04-25T19:39:47Z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1162521607</vt:i4>
  </property>
  <property fmtid="{D5CDD505-2E9C-101B-9397-08002B2CF9AE}" pid="3" name="_NewReviewCycle">
    <vt:lpwstr/>
  </property>
</Properties>
</file>