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6900"/>
  </bookViews>
  <sheets>
    <sheet name="Reserve Amount Activity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4" l="1"/>
  <c r="G55" i="4" l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D35" i="4"/>
  <c r="G14" i="4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F14" i="4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D68" i="4" l="1"/>
  <c r="D49" i="4"/>
  <c r="G74" i="4"/>
  <c r="F55" i="4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G41" i="4"/>
  <c r="G42" i="4" s="1"/>
  <c r="G43" i="4" s="1"/>
  <c r="G44" i="4" s="1"/>
  <c r="G45" i="4" s="1"/>
  <c r="G46" i="4" s="1"/>
  <c r="G47" i="4" s="1"/>
  <c r="F41" i="4"/>
  <c r="F42" i="4" s="1"/>
  <c r="F43" i="4" s="1"/>
  <c r="F44" i="4" s="1"/>
  <c r="F45" i="4" s="1"/>
  <c r="F46" i="4" s="1"/>
  <c r="F47" i="4" s="1"/>
</calcChain>
</file>

<file path=xl/sharedStrings.xml><?xml version="1.0" encoding="utf-8"?>
<sst xmlns="http://schemas.openxmlformats.org/spreadsheetml/2006/main" count="163" uniqueCount="84">
  <si>
    <t>113337451</t>
  </si>
  <si>
    <t>113552875</t>
  </si>
  <si>
    <t>113541125</t>
  </si>
  <si>
    <t>113805319</t>
  </si>
  <si>
    <t>113795314</t>
  </si>
  <si>
    <t>114012045</t>
  </si>
  <si>
    <t>114023992</t>
  </si>
  <si>
    <t>114256921</t>
  </si>
  <si>
    <t>114243896</t>
  </si>
  <si>
    <t>114504543</t>
  </si>
  <si>
    <t>114493444</t>
  </si>
  <si>
    <t>114735966</t>
  </si>
  <si>
    <t>114722869</t>
  </si>
  <si>
    <t>114988787</t>
  </si>
  <si>
    <t>115002907</t>
  </si>
  <si>
    <t>115194790</t>
  </si>
  <si>
    <t>115204559</t>
  </si>
  <si>
    <t>115433291</t>
  </si>
  <si>
    <t>115443487</t>
  </si>
  <si>
    <t>115877411</t>
  </si>
  <si>
    <t>113323000</t>
  </si>
  <si>
    <t>115654958</t>
  </si>
  <si>
    <t>115669537</t>
  </si>
  <si>
    <t>115867439</t>
  </si>
  <si>
    <t>117481090</t>
  </si>
  <si>
    <t>117719055</t>
  </si>
  <si>
    <t>117730461</t>
  </si>
  <si>
    <t>117931519</t>
  </si>
  <si>
    <t>117944294</t>
  </si>
  <si>
    <t>118158388</t>
  </si>
  <si>
    <t>118149661</t>
  </si>
  <si>
    <t>118319052</t>
  </si>
  <si>
    <t>118331468</t>
  </si>
  <si>
    <t>118518651</t>
  </si>
  <si>
    <t>118530819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</si>
  <si>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</si>
  <si>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</si>
  <si>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</si>
  <si>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</si>
  <si>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</si>
  <si>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</si>
  <si>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</si>
  <si>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</si>
  <si>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</si>
  <si>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</si>
  <si>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12/2017</t>
  </si>
  <si>
    <t>Balance as of 1/1/2017</t>
  </si>
  <si>
    <t>Document No</t>
  </si>
  <si>
    <t>Date</t>
  </si>
  <si>
    <t>Entry Text</t>
  </si>
  <si>
    <t>Entry Amount</t>
  </si>
  <si>
    <t>11/2017</t>
  </si>
  <si>
    <t>07/2018</t>
  </si>
  <si>
    <t>08/2018</t>
  </si>
  <si>
    <t>09/2018</t>
  </si>
  <si>
    <t>10/2018</t>
  </si>
  <si>
    <t>11/2018</t>
  </si>
  <si>
    <t>12/2018</t>
  </si>
  <si>
    <t>14-Dismantlement Flowback</t>
  </si>
  <si>
    <r>
      <t xml:space="preserve">Note </t>
    </r>
    <r>
      <rPr>
        <b/>
        <sz val="11"/>
        <color theme="1"/>
        <rFont val="Calibri"/>
        <family val="2"/>
      </rPr>
      <t>1.a.</t>
    </r>
  </si>
  <si>
    <r>
      <t>Note</t>
    </r>
    <r>
      <rPr>
        <b/>
        <sz val="11"/>
        <color theme="1"/>
        <rFont val="Calibri"/>
        <family val="2"/>
      </rPr>
      <t xml:space="preserve"> 2.a.</t>
    </r>
  </si>
  <si>
    <t>The Reserve Amount at the time FPL amortized “the full amount of the Reserve then available”</t>
  </si>
  <si>
    <r>
      <t xml:space="preserve">Note </t>
    </r>
    <r>
      <rPr>
        <b/>
        <sz val="11"/>
        <color theme="1"/>
        <rFont val="Calibri"/>
        <family val="2"/>
      </rPr>
      <t>2.b.</t>
    </r>
  </si>
  <si>
    <t>Florida Power &amp; Light</t>
  </si>
  <si>
    <t>1.a.</t>
  </si>
  <si>
    <t>14-2016 Depreciation Reserve Surplus Flowback</t>
  </si>
  <si>
    <t>14-2012 Depreciation Reserve Surplus Flowback</t>
  </si>
  <si>
    <t>2.a.</t>
  </si>
  <si>
    <t>Total Dismantlement Reserve Flowback</t>
  </si>
  <si>
    <t>Total 2012 Depreciation Reserve Surplus Flowback</t>
  </si>
  <si>
    <t>Total 2016 Depreciation Reserve Surplus Flowback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</si>
  <si>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 Reserve Amount per Paragraph 12 of the Stipulation and Settlement Agreement approved by Order No. PSC-2016-0560-AS-EI is comprised of three different components: 
1) the remaining dismantlement reserve flowback balance as approved in paragraph 12(a) of the surplus depreciation reserve from the 2012 Settlement Agreement (beginning balance of $146MM)
2) the remaining surplus depreciation balance as approved in paragraph 12(a) of the surplus depreciation reserve from the 2012 Settlement Agreement (beginning balance of $104MM)
3) new surplus depreciation as determined by the depreciation rates set forth in Exhibit D of the 2016 Settlement Agreement (beginning balance of $1,000MM)</t>
    </r>
  </si>
  <si>
    <t>Beginning balance in the Reserve Amount on January 1, 2017</t>
  </si>
  <si>
    <t>Reserve Amount Activity</t>
  </si>
  <si>
    <t>The lines marked 2.a. above detail the journal entry related to the amortization of the Reserve Amount</t>
  </si>
  <si>
    <t>commensurate with expensing of the recoverable Hurricane Irma costs to O&amp;M.</t>
  </si>
  <si>
    <t>Florida Power &amp; Light Company</t>
  </si>
  <si>
    <t>Docket No. 20180046-EI</t>
  </si>
  <si>
    <t>Attachment No. 1</t>
  </si>
  <si>
    <t>Tab 1 of 1</t>
  </si>
  <si>
    <t>Staff's First Set of Interrogatories</t>
  </si>
  <si>
    <t>Interrogatory No. 1</t>
  </si>
  <si>
    <t>Aggregate Amortization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</si>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</sst>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 applyFill="1"/>
    <xf numFmtId="49" fontId="0" fillId="0" borderId="0" xfId="0" applyNumberFormat="1" applyFill="1"/>
    <xf numFmtId="43" fontId="0" fillId="0" borderId="0" xfId="0" applyNumberFormat="1"/>
    <xf numFmtId="43" fontId="0" fillId="0" borderId="0" xfId="1" applyFont="1" applyFill="1"/>
    <xf numFmtId="0" fontId="2" fillId="0" borderId="0" xfId="0" applyFont="1" applyFill="1" applyAlignment="1">
      <alignment horizontal="center"/>
    </xf>
    <xf numFmtId="49" fontId="0" fillId="0" borderId="1" xfId="0" applyNumberFormat="1" applyFill="1" applyBorder="1"/>
    <xf numFmtId="0" fontId="0" fillId="0" borderId="1" xfId="0" applyBorder="1"/>
    <xf numFmtId="0" fontId="0" fillId="0" borderId="1" xfId="0" applyFill="1" applyBorder="1"/>
    <xf numFmtId="0" fontId="2" fillId="0" borderId="0" xfId="0" applyFont="1"/>
    <xf numFmtId="0" fontId="0" fillId="0" borderId="0" xfId="0" applyFill="1" applyAlignment="1">
      <alignment horizontal="right"/>
    </xf>
    <xf numFmtId="43" fontId="2" fillId="0" borderId="0" xfId="0" applyNumberFormat="1" applyFont="1"/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/>
    <xf numFmtId="164" fontId="0" fillId="0" borderId="0" xfId="1" applyNumberFormat="1" applyFont="1" applyFill="1"/>
    <xf numFmtId="164" fontId="2" fillId="0" borderId="0" xfId="1" applyNumberFormat="1" applyFont="1" applyFill="1" applyAlignment="1">
      <alignment horizontal="left"/>
    </xf>
    <xf numFmtId="49" fontId="0" fillId="0" borderId="0" xfId="0" applyNumberFormat="1" applyFill="1" applyAlignment="1">
      <alignment horizontal="center"/>
    </xf>
    <xf numFmtId="164" fontId="0" fillId="0" borderId="1" xfId="1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 applyFill="1"/>
    <xf numFmtId="0" fontId="2" fillId="0" borderId="0" xfId="0" applyFont="1" applyFill="1" applyBorder="1"/>
    <xf numFmtId="0" fontId="0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customProperty" Target="../customProperty1.bin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workbookViewId="0">
      <selection activeCell="F53" sqref="F53:G53"/>
    </sheetView>
  </sheetViews>
  <sheetFormatPr defaultRowHeight="15" x14ac:dyDescent="0.25"/>
  <cols>
    <col min="1" max="1" width="13.42578125" style="2" customWidth="1"/>
    <col min="2" max="2" width="11.5703125" style="2" bestFit="1" customWidth="1"/>
    <col min="3" max="3" width="57.7109375" style="2" customWidth="1"/>
    <col min="4" max="4" width="16.85546875" style="2" bestFit="1" customWidth="1"/>
    <col min="5" max="5" width="5.85546875" style="2" customWidth="1"/>
    <col min="6" max="6" width="22.42578125" style="2" bestFit="1" customWidth="1"/>
    <col min="7" max="7" width="16.85546875" style="2" bestFit="1" customWidth="1"/>
    <col min="8" max="8" width="33.7109375" style="2" customWidth="1"/>
    <col min="9" max="9" width="10.7109375" style="2" bestFit="1" customWidth="1"/>
    <col min="10" max="10" width="16.85546875" style="2" bestFit="1" customWidth="1"/>
    <col min="11" max="11" width="10.7109375" style="2" bestFit="1" customWidth="1"/>
    <col min="12" max="12" width="14.5703125" style="2" bestFit="1" customWidth="1"/>
    <col min="13" max="16384" width="9.140625" style="2"/>
  </cols>
  <sheetData>
    <row r="1" spans="1:8" x14ac:dyDescent="0.25">
      <c r="A1" s="27" t="s">
        <v>76</v>
      </c>
    </row>
    <row r="2" spans="1:8" x14ac:dyDescent="0.25">
      <c r="A2" s="27" t="s">
        <v>77</v>
      </c>
    </row>
    <row r="3" spans="1:8" x14ac:dyDescent="0.25">
      <c r="A3" s="27" t="s">
        <v>80</v>
      </c>
    </row>
    <row r="4" spans="1:8" x14ac:dyDescent="0.25">
      <c r="A4" s="27" t="s">
        <v>81</v>
      </c>
    </row>
    <row r="5" spans="1:8" x14ac:dyDescent="0.25">
      <c r="A5" s="27" t="s">
        <v>78</v>
      </c>
    </row>
    <row r="6" spans="1:8" x14ac:dyDescent="0.25">
      <c r="A6" s="27" t="s">
        <v>79</v>
      </c>
    </row>
    <row r="7" spans="1:8" x14ac:dyDescent="0.25">
      <c r="A7" s="11" t="s">
        <v>63</v>
      </c>
    </row>
    <row r="8" spans="1:8" x14ac:dyDescent="0.25">
      <c r="A8" s="11" t="s">
        <v>73</v>
      </c>
    </row>
    <row r="10" spans="1:8" ht="63" customHeight="1" x14ac:dyDescent="0.25">
      <c r="A10" s="28" t="s">
        <v>71</v>
      </c>
      <c r="B10" s="28"/>
      <c r="C10" s="28"/>
      <c r="D10" s="28"/>
      <c r="E10" s="28"/>
      <c r="F10" s="28"/>
      <c r="G10" s="28"/>
      <c r="H10" s="28"/>
    </row>
    <row r="12" spans="1:8" x14ac:dyDescent="0.25">
      <c r="A12" s="7" t="s">
        <v>47</v>
      </c>
      <c r="B12" s="7" t="s">
        <v>48</v>
      </c>
      <c r="C12" s="7" t="s">
        <v>49</v>
      </c>
      <c r="D12" s="7" t="s">
        <v>50</v>
      </c>
      <c r="E12" s="7"/>
      <c r="F12" s="7" t="s">
        <v>82</v>
      </c>
      <c r="G12" s="7" t="s">
        <v>83</v>
      </c>
    </row>
    <row r="13" spans="1:8" x14ac:dyDescent="0.25">
      <c r="A13" s="3"/>
      <c r="B13" s="3"/>
      <c r="C13" s="3" t="s">
        <v>46</v>
      </c>
      <c r="D13" s="14"/>
      <c r="E13" s="14"/>
      <c r="F13" s="15"/>
      <c r="G13" s="15">
        <v>146014234.31</v>
      </c>
      <c r="H13" s="11" t="s">
        <v>64</v>
      </c>
    </row>
    <row r="14" spans="1:8" x14ac:dyDescent="0.25">
      <c r="A14" s="4" t="s">
        <v>0</v>
      </c>
      <c r="B14" s="18" t="s">
        <v>35</v>
      </c>
      <c r="C14" s="4" t="s">
        <v>58</v>
      </c>
      <c r="D14" s="16">
        <v>19137390.309999999</v>
      </c>
      <c r="E14" s="16"/>
      <c r="F14" s="15">
        <f t="shared" ref="F14:F33" si="0">+F13+D14</f>
        <v>19137390.309999999</v>
      </c>
      <c r="G14" s="15">
        <f t="shared" ref="G14:G33" si="1">+G13-D14</f>
        <v>126876844</v>
      </c>
    </row>
    <row r="15" spans="1:8" x14ac:dyDescent="0.25">
      <c r="A15" s="4" t="s">
        <v>2</v>
      </c>
      <c r="B15" s="18" t="s">
        <v>36</v>
      </c>
      <c r="C15" s="4" t="s">
        <v>58</v>
      </c>
      <c r="D15" s="16">
        <v>-1969682</v>
      </c>
      <c r="E15" s="16"/>
      <c r="F15" s="15">
        <f t="shared" si="0"/>
        <v>17167708.309999999</v>
      </c>
      <c r="G15" s="15">
        <f t="shared" si="1"/>
        <v>128846526</v>
      </c>
    </row>
    <row r="16" spans="1:8" x14ac:dyDescent="0.25">
      <c r="A16" s="4" t="s">
        <v>1</v>
      </c>
      <c r="B16" s="18" t="s">
        <v>36</v>
      </c>
      <c r="C16" s="4" t="s">
        <v>58</v>
      </c>
      <c r="D16" s="16">
        <v>37652561</v>
      </c>
      <c r="E16" s="16"/>
      <c r="F16" s="15">
        <f t="shared" si="0"/>
        <v>54820269.310000002</v>
      </c>
      <c r="G16" s="15">
        <f t="shared" si="1"/>
        <v>91193965</v>
      </c>
    </row>
    <row r="17" spans="1:7" x14ac:dyDescent="0.25">
      <c r="A17" s="4" t="s">
        <v>4</v>
      </c>
      <c r="B17" s="18" t="s">
        <v>37</v>
      </c>
      <c r="C17" s="4" t="s">
        <v>58</v>
      </c>
      <c r="D17" s="16">
        <v>-2842473</v>
      </c>
      <c r="E17" s="16"/>
      <c r="F17" s="15">
        <f t="shared" si="0"/>
        <v>51977796.310000002</v>
      </c>
      <c r="G17" s="15">
        <f t="shared" si="1"/>
        <v>94036438</v>
      </c>
    </row>
    <row r="18" spans="1:7" x14ac:dyDescent="0.25">
      <c r="A18" s="4" t="s">
        <v>3</v>
      </c>
      <c r="B18" s="18" t="s">
        <v>37</v>
      </c>
      <c r="C18" s="4" t="s">
        <v>58</v>
      </c>
      <c r="D18" s="16">
        <v>55171113</v>
      </c>
      <c r="E18" s="16"/>
      <c r="F18" s="15">
        <f t="shared" si="0"/>
        <v>107148909.31</v>
      </c>
      <c r="G18" s="15">
        <f t="shared" si="1"/>
        <v>38865325</v>
      </c>
    </row>
    <row r="19" spans="1:7" x14ac:dyDescent="0.25">
      <c r="A19" s="4" t="s">
        <v>5</v>
      </c>
      <c r="B19" s="18" t="s">
        <v>38</v>
      </c>
      <c r="C19" s="4" t="s">
        <v>58</v>
      </c>
      <c r="D19" s="16">
        <v>-4278734</v>
      </c>
      <c r="E19" s="16"/>
      <c r="F19" s="15">
        <f t="shared" si="0"/>
        <v>102870175.31</v>
      </c>
      <c r="G19" s="15">
        <f t="shared" si="1"/>
        <v>43144059</v>
      </c>
    </row>
    <row r="20" spans="1:7" x14ac:dyDescent="0.25">
      <c r="A20" s="4" t="s">
        <v>6</v>
      </c>
      <c r="B20" s="18" t="s">
        <v>38</v>
      </c>
      <c r="C20" s="4" t="s">
        <v>58</v>
      </c>
      <c r="D20" s="16">
        <v>-22172996</v>
      </c>
      <c r="E20" s="16"/>
      <c r="F20" s="15">
        <f t="shared" si="0"/>
        <v>80697179.310000002</v>
      </c>
      <c r="G20" s="15">
        <f t="shared" si="1"/>
        <v>65317055</v>
      </c>
    </row>
    <row r="21" spans="1:7" x14ac:dyDescent="0.25">
      <c r="A21" s="4" t="s">
        <v>8</v>
      </c>
      <c r="B21" s="18" t="s">
        <v>39</v>
      </c>
      <c r="C21" s="4" t="s">
        <v>58</v>
      </c>
      <c r="D21" s="16">
        <v>762508</v>
      </c>
      <c r="E21" s="16"/>
      <c r="F21" s="15">
        <f t="shared" si="0"/>
        <v>81459687.310000002</v>
      </c>
      <c r="G21" s="15">
        <f t="shared" si="1"/>
        <v>64554547</v>
      </c>
    </row>
    <row r="22" spans="1:7" x14ac:dyDescent="0.25">
      <c r="A22" s="4" t="s">
        <v>7</v>
      </c>
      <c r="B22" s="18" t="s">
        <v>39</v>
      </c>
      <c r="C22" s="4" t="s">
        <v>58</v>
      </c>
      <c r="D22" s="16">
        <v>35275962</v>
      </c>
      <c r="E22" s="16"/>
      <c r="F22" s="15">
        <f t="shared" si="0"/>
        <v>116735649.31</v>
      </c>
      <c r="G22" s="15">
        <f t="shared" si="1"/>
        <v>29278585</v>
      </c>
    </row>
    <row r="23" spans="1:7" x14ac:dyDescent="0.25">
      <c r="A23" s="4" t="s">
        <v>10</v>
      </c>
      <c r="B23" s="18" t="s">
        <v>40</v>
      </c>
      <c r="C23" s="4" t="s">
        <v>58</v>
      </c>
      <c r="D23" s="16">
        <v>-2481064</v>
      </c>
      <c r="E23" s="16"/>
      <c r="F23" s="15">
        <f t="shared" si="0"/>
        <v>114254585.31</v>
      </c>
      <c r="G23" s="15">
        <f t="shared" si="1"/>
        <v>31759649</v>
      </c>
    </row>
    <row r="24" spans="1:7" x14ac:dyDescent="0.25">
      <c r="A24" s="4" t="s">
        <v>9</v>
      </c>
      <c r="B24" s="18" t="s">
        <v>40</v>
      </c>
      <c r="C24" s="4" t="s">
        <v>58</v>
      </c>
      <c r="D24" s="16">
        <v>9889483</v>
      </c>
      <c r="E24" s="16"/>
      <c r="F24" s="15">
        <f t="shared" si="0"/>
        <v>124144068.31</v>
      </c>
      <c r="G24" s="15">
        <f t="shared" si="1"/>
        <v>21870166</v>
      </c>
    </row>
    <row r="25" spans="1:7" x14ac:dyDescent="0.25">
      <c r="A25" s="4" t="s">
        <v>12</v>
      </c>
      <c r="B25" s="18" t="s">
        <v>41</v>
      </c>
      <c r="C25" s="4" t="s">
        <v>58</v>
      </c>
      <c r="D25" s="16">
        <v>-3810833</v>
      </c>
      <c r="E25" s="16"/>
      <c r="F25" s="15">
        <f t="shared" si="0"/>
        <v>120333235.31</v>
      </c>
      <c r="G25" s="15">
        <f t="shared" si="1"/>
        <v>25680999</v>
      </c>
    </row>
    <row r="26" spans="1:7" x14ac:dyDescent="0.25">
      <c r="A26" s="4" t="s">
        <v>11</v>
      </c>
      <c r="B26" s="18" t="s">
        <v>41</v>
      </c>
      <c r="C26" s="4" t="s">
        <v>58</v>
      </c>
      <c r="D26" s="16">
        <v>-21860864</v>
      </c>
      <c r="E26" s="16"/>
      <c r="F26" s="15">
        <f t="shared" si="0"/>
        <v>98472371.310000002</v>
      </c>
      <c r="G26" s="15">
        <f t="shared" si="1"/>
        <v>47541863</v>
      </c>
    </row>
    <row r="27" spans="1:7" x14ac:dyDescent="0.25">
      <c r="A27" s="4" t="s">
        <v>13</v>
      </c>
      <c r="B27" s="18" t="s">
        <v>42</v>
      </c>
      <c r="C27" s="4" t="s">
        <v>58</v>
      </c>
      <c r="D27" s="16">
        <v>951485</v>
      </c>
      <c r="E27" s="16"/>
      <c r="F27" s="15">
        <f t="shared" si="0"/>
        <v>99423856.310000002</v>
      </c>
      <c r="G27" s="15">
        <f t="shared" si="1"/>
        <v>46590378</v>
      </c>
    </row>
    <row r="28" spans="1:7" x14ac:dyDescent="0.25">
      <c r="A28" s="4" t="s">
        <v>14</v>
      </c>
      <c r="B28" s="18" t="s">
        <v>42</v>
      </c>
      <c r="C28" s="4" t="s">
        <v>58</v>
      </c>
      <c r="D28" s="16">
        <v>-23798941</v>
      </c>
      <c r="E28" s="16"/>
      <c r="F28" s="15">
        <f t="shared" si="0"/>
        <v>75624915.310000002</v>
      </c>
      <c r="G28" s="15">
        <f t="shared" si="1"/>
        <v>70389319</v>
      </c>
    </row>
    <row r="29" spans="1:7" x14ac:dyDescent="0.25">
      <c r="A29" s="4" t="s">
        <v>15</v>
      </c>
      <c r="B29" s="18" t="s">
        <v>43</v>
      </c>
      <c r="C29" s="4" t="s">
        <v>58</v>
      </c>
      <c r="D29" s="16">
        <v>1103986</v>
      </c>
      <c r="E29" s="16"/>
      <c r="F29" s="15">
        <f t="shared" si="0"/>
        <v>76728901.310000002</v>
      </c>
      <c r="G29" s="15">
        <f t="shared" si="1"/>
        <v>69285333</v>
      </c>
    </row>
    <row r="30" spans="1:7" x14ac:dyDescent="0.25">
      <c r="A30" s="4" t="s">
        <v>16</v>
      </c>
      <c r="B30" s="18" t="s">
        <v>43</v>
      </c>
      <c r="C30" s="4" t="s">
        <v>58</v>
      </c>
      <c r="D30" s="16">
        <v>-76613414</v>
      </c>
      <c r="E30" s="16"/>
      <c r="F30" s="15">
        <f t="shared" si="0"/>
        <v>115487.31000000238</v>
      </c>
      <c r="G30" s="15">
        <f t="shared" si="1"/>
        <v>145898747</v>
      </c>
    </row>
    <row r="31" spans="1:7" x14ac:dyDescent="0.25">
      <c r="A31" s="4" t="s">
        <v>17</v>
      </c>
      <c r="B31" s="18" t="s">
        <v>44</v>
      </c>
      <c r="C31" s="4" t="s">
        <v>58</v>
      </c>
      <c r="D31" s="16">
        <v>1282991</v>
      </c>
      <c r="E31" s="16"/>
      <c r="F31" s="15">
        <f t="shared" si="0"/>
        <v>1398478.3100000024</v>
      </c>
      <c r="G31" s="15">
        <f t="shared" si="1"/>
        <v>144615756</v>
      </c>
    </row>
    <row r="32" spans="1:7" x14ac:dyDescent="0.25">
      <c r="A32" s="4" t="s">
        <v>18</v>
      </c>
      <c r="B32" s="18" t="s">
        <v>44</v>
      </c>
      <c r="C32" s="4" t="s">
        <v>58</v>
      </c>
      <c r="D32" s="16">
        <v>-1398478</v>
      </c>
      <c r="E32" s="16"/>
      <c r="F32" s="15">
        <f t="shared" si="0"/>
        <v>0.31000000238418579</v>
      </c>
      <c r="G32" s="15">
        <f t="shared" si="1"/>
        <v>146014234</v>
      </c>
    </row>
    <row r="33" spans="1:14" x14ac:dyDescent="0.25">
      <c r="A33" s="4" t="s">
        <v>19</v>
      </c>
      <c r="B33" s="18" t="s">
        <v>45</v>
      </c>
      <c r="C33" s="4" t="s">
        <v>58</v>
      </c>
      <c r="D33" s="16">
        <v>146014234</v>
      </c>
      <c r="E33" s="17" t="s">
        <v>67</v>
      </c>
      <c r="F33" s="15">
        <f t="shared" si="0"/>
        <v>146014234.31</v>
      </c>
      <c r="G33" s="15">
        <f t="shared" si="1"/>
        <v>0</v>
      </c>
    </row>
    <row r="34" spans="1:14" x14ac:dyDescent="0.25">
      <c r="D34" s="23"/>
      <c r="E34" s="23"/>
      <c r="F34" s="23"/>
      <c r="G34" s="23"/>
    </row>
    <row r="35" spans="1:14" ht="15.75" thickBot="1" x14ac:dyDescent="0.3">
      <c r="C35" s="8" t="s">
        <v>68</v>
      </c>
      <c r="D35" s="24">
        <f>SUM(D14:D34)</f>
        <v>146014234.31</v>
      </c>
      <c r="E35" s="25"/>
      <c r="F35" s="23"/>
      <c r="G35" s="23"/>
    </row>
    <row r="36" spans="1:14" ht="15.75" thickTop="1" x14ac:dyDescent="0.25"/>
    <row r="39" spans="1:14" x14ac:dyDescent="0.25">
      <c r="A39" s="7" t="s">
        <v>47</v>
      </c>
      <c r="B39" s="7" t="s">
        <v>48</v>
      </c>
      <c r="C39" s="7" t="s">
        <v>49</v>
      </c>
      <c r="D39" s="7" t="s">
        <v>50</v>
      </c>
      <c r="E39" s="7"/>
      <c r="F39" s="7" t="s">
        <v>82</v>
      </c>
      <c r="G39" s="7" t="s">
        <v>83</v>
      </c>
      <c r="H39" s="3"/>
      <c r="I39" s="3"/>
      <c r="J39" s="3"/>
      <c r="K39" s="3"/>
      <c r="L39" s="3"/>
      <c r="M39" s="3"/>
      <c r="N39" s="3"/>
    </row>
    <row r="40" spans="1:14" x14ac:dyDescent="0.25">
      <c r="A40" s="3"/>
      <c r="B40" s="3"/>
      <c r="C40" s="3" t="s">
        <v>46</v>
      </c>
      <c r="D40" s="16"/>
      <c r="E40" s="16"/>
      <c r="F40" s="15"/>
      <c r="G40" s="15">
        <v>103812606.69000006</v>
      </c>
      <c r="H40" s="11" t="s">
        <v>64</v>
      </c>
      <c r="I40" s="3"/>
      <c r="J40" s="3"/>
      <c r="K40" s="3"/>
      <c r="L40" s="3"/>
      <c r="M40" s="3"/>
      <c r="N40" s="3"/>
    </row>
    <row r="41" spans="1:14" x14ac:dyDescent="0.25">
      <c r="A41" s="4" t="s">
        <v>20</v>
      </c>
      <c r="B41" s="18" t="s">
        <v>35</v>
      </c>
      <c r="C41" s="4" t="s">
        <v>66</v>
      </c>
      <c r="D41" s="16">
        <v>-2273514</v>
      </c>
      <c r="E41" s="16"/>
      <c r="F41" s="15">
        <f t="shared" ref="F41:F47" si="2">+F40+D41</f>
        <v>-2273514</v>
      </c>
      <c r="G41" s="15">
        <f t="shared" ref="G41:G47" si="3">+G40-D41</f>
        <v>106086120.69000006</v>
      </c>
      <c r="H41" s="3"/>
      <c r="I41" s="3"/>
      <c r="J41" s="3"/>
      <c r="K41" s="3"/>
      <c r="L41" s="3"/>
      <c r="M41" s="3"/>
      <c r="N41" s="3"/>
    </row>
    <row r="42" spans="1:14" x14ac:dyDescent="0.25">
      <c r="A42" s="4" t="s">
        <v>0</v>
      </c>
      <c r="B42" s="18" t="s">
        <v>35</v>
      </c>
      <c r="C42" s="4" t="s">
        <v>66</v>
      </c>
      <c r="D42" s="16">
        <v>106086120.69</v>
      </c>
      <c r="E42" s="16"/>
      <c r="F42" s="15">
        <f t="shared" si="2"/>
        <v>103812606.69</v>
      </c>
      <c r="G42" s="15">
        <f t="shared" si="3"/>
        <v>0</v>
      </c>
      <c r="H42" s="3"/>
      <c r="I42" s="3"/>
      <c r="J42" s="3"/>
      <c r="K42" s="3"/>
      <c r="L42" s="3"/>
      <c r="M42" s="3"/>
      <c r="N42" s="3"/>
    </row>
    <row r="43" spans="1:14" x14ac:dyDescent="0.25">
      <c r="A43" s="4" t="s">
        <v>18</v>
      </c>
      <c r="B43" s="18" t="s">
        <v>44</v>
      </c>
      <c r="C43" s="4" t="s">
        <v>66</v>
      </c>
      <c r="D43" s="16">
        <v>-54408455</v>
      </c>
      <c r="E43" s="16"/>
      <c r="F43" s="15">
        <f t="shared" si="2"/>
        <v>49404151.689999998</v>
      </c>
      <c r="G43" s="15">
        <f t="shared" si="3"/>
        <v>54408455</v>
      </c>
      <c r="H43" s="3"/>
      <c r="I43" s="3"/>
      <c r="J43" s="3"/>
      <c r="K43" s="3"/>
      <c r="L43" s="3"/>
      <c r="M43" s="3"/>
      <c r="N43" s="3"/>
    </row>
    <row r="44" spans="1:14" x14ac:dyDescent="0.25">
      <c r="A44" s="4" t="s">
        <v>21</v>
      </c>
      <c r="B44" s="18" t="s">
        <v>51</v>
      </c>
      <c r="C44" s="4" t="s">
        <v>66</v>
      </c>
      <c r="D44" s="16">
        <v>271384</v>
      </c>
      <c r="E44" s="16"/>
      <c r="F44" s="15">
        <f t="shared" si="2"/>
        <v>49675535.689999998</v>
      </c>
      <c r="G44" s="15">
        <f t="shared" si="3"/>
        <v>54137071</v>
      </c>
      <c r="H44" s="3"/>
      <c r="I44" s="3"/>
      <c r="J44" s="3"/>
      <c r="K44" s="3"/>
      <c r="L44" s="3"/>
      <c r="M44" s="3"/>
      <c r="N44" s="3"/>
    </row>
    <row r="45" spans="1:14" x14ac:dyDescent="0.25">
      <c r="A45" s="4" t="s">
        <v>22</v>
      </c>
      <c r="B45" s="18" t="s">
        <v>51</v>
      </c>
      <c r="C45" s="4" t="s">
        <v>66</v>
      </c>
      <c r="D45" s="16">
        <v>51848053</v>
      </c>
      <c r="E45" s="16"/>
      <c r="F45" s="15">
        <f t="shared" si="2"/>
        <v>101523588.69</v>
      </c>
      <c r="G45" s="15">
        <f t="shared" si="3"/>
        <v>2289018</v>
      </c>
      <c r="H45" s="3"/>
      <c r="I45" s="3"/>
      <c r="J45" s="3"/>
      <c r="K45" s="3"/>
      <c r="L45" s="3"/>
      <c r="M45" s="3"/>
      <c r="N45" s="3"/>
    </row>
    <row r="46" spans="1:14" x14ac:dyDescent="0.25">
      <c r="A46" s="4" t="s">
        <v>23</v>
      </c>
      <c r="B46" s="18" t="s">
        <v>45</v>
      </c>
      <c r="C46" s="4" t="s">
        <v>66</v>
      </c>
      <c r="D46" s="16">
        <v>-927861</v>
      </c>
      <c r="E46" s="16"/>
      <c r="F46" s="15">
        <f t="shared" si="2"/>
        <v>100595727.69</v>
      </c>
      <c r="G46" s="15">
        <f t="shared" si="3"/>
        <v>3216879</v>
      </c>
      <c r="H46" s="3"/>
      <c r="I46" s="3"/>
      <c r="J46" s="3"/>
      <c r="K46" s="3"/>
      <c r="L46" s="3"/>
      <c r="M46" s="3"/>
      <c r="N46" s="3"/>
    </row>
    <row r="47" spans="1:14" x14ac:dyDescent="0.25">
      <c r="A47" s="4" t="s">
        <v>19</v>
      </c>
      <c r="B47" s="18" t="s">
        <v>45</v>
      </c>
      <c r="C47" s="4" t="s">
        <v>66</v>
      </c>
      <c r="D47" s="16">
        <v>3216878.9999999995</v>
      </c>
      <c r="E47" s="17" t="s">
        <v>67</v>
      </c>
      <c r="F47" s="15">
        <f t="shared" si="2"/>
        <v>103812606.69</v>
      </c>
      <c r="G47" s="15">
        <f t="shared" si="3"/>
        <v>0</v>
      </c>
      <c r="H47" s="3"/>
      <c r="I47" s="3"/>
      <c r="J47" s="3"/>
      <c r="K47" s="3"/>
      <c r="L47" s="3"/>
      <c r="M47" s="3"/>
      <c r="N47" s="3"/>
    </row>
    <row r="48" spans="1:14" x14ac:dyDescent="0.25">
      <c r="A48" s="3"/>
      <c r="B48" s="3"/>
      <c r="C48" s="3"/>
      <c r="D48" s="16"/>
      <c r="E48" s="16"/>
      <c r="F48" s="16"/>
      <c r="G48" s="16"/>
    </row>
    <row r="49" spans="1:10" ht="15.75" thickBot="1" x14ac:dyDescent="0.3">
      <c r="C49" s="9" t="s">
        <v>69</v>
      </c>
      <c r="D49" s="21">
        <f>SUM(D41:D48)</f>
        <v>103812606.69</v>
      </c>
      <c r="E49" s="22"/>
      <c r="F49" s="15"/>
      <c r="G49" s="15"/>
    </row>
    <row r="50" spans="1:10" ht="15.75" thickTop="1" x14ac:dyDescent="0.25"/>
    <row r="53" spans="1:10" x14ac:dyDescent="0.25">
      <c r="A53" s="7" t="s">
        <v>47</v>
      </c>
      <c r="B53" s="7" t="s">
        <v>48</v>
      </c>
      <c r="C53" s="7" t="s">
        <v>49</v>
      </c>
      <c r="D53" s="7" t="s">
        <v>50</v>
      </c>
      <c r="E53" s="7"/>
      <c r="F53" s="7" t="s">
        <v>82</v>
      </c>
      <c r="G53" s="7" t="s">
        <v>83</v>
      </c>
    </row>
    <row r="54" spans="1:10" x14ac:dyDescent="0.25">
      <c r="A54" s="3"/>
      <c r="B54" s="3"/>
      <c r="C54" s="3" t="s">
        <v>46</v>
      </c>
      <c r="D54" s="16"/>
      <c r="E54" s="16"/>
      <c r="F54" s="16"/>
      <c r="G54" s="16">
        <v>1000000000</v>
      </c>
      <c r="H54" s="11" t="s">
        <v>64</v>
      </c>
    </row>
    <row r="55" spans="1:10" x14ac:dyDescent="0.25">
      <c r="A55" s="4" t="s">
        <v>19</v>
      </c>
      <c r="B55" s="18" t="s">
        <v>45</v>
      </c>
      <c r="C55" s="4" t="s">
        <v>65</v>
      </c>
      <c r="D55" s="16">
        <v>1000000000</v>
      </c>
      <c r="E55" s="17" t="s">
        <v>67</v>
      </c>
      <c r="F55" s="15">
        <f>+D55</f>
        <v>1000000000</v>
      </c>
      <c r="G55" s="16">
        <f t="shared" ref="G55:G66" si="4">+G54-D55</f>
        <v>0</v>
      </c>
      <c r="J55" s="5"/>
    </row>
    <row r="56" spans="1:10" x14ac:dyDescent="0.25">
      <c r="A56" s="4" t="s">
        <v>24</v>
      </c>
      <c r="B56" s="18" t="s">
        <v>52</v>
      </c>
      <c r="C56" s="4" t="s">
        <v>65</v>
      </c>
      <c r="D56" s="16">
        <v>-51958256</v>
      </c>
      <c r="E56" s="16"/>
      <c r="F56" s="15">
        <f t="shared" ref="F56:F66" si="5">+F55+D56</f>
        <v>948041744</v>
      </c>
      <c r="G56" s="16">
        <f t="shared" si="4"/>
        <v>51958256</v>
      </c>
      <c r="H56" s="1"/>
    </row>
    <row r="57" spans="1:10" x14ac:dyDescent="0.25">
      <c r="A57" s="4" t="s">
        <v>25</v>
      </c>
      <c r="B57" s="18" t="s">
        <v>53</v>
      </c>
      <c r="C57" s="4" t="s">
        <v>65</v>
      </c>
      <c r="D57" s="16">
        <v>-3264389</v>
      </c>
      <c r="E57" s="16"/>
      <c r="F57" s="15">
        <f t="shared" si="5"/>
        <v>944777355</v>
      </c>
      <c r="G57" s="16">
        <f t="shared" si="4"/>
        <v>55222645</v>
      </c>
      <c r="H57" s="1"/>
    </row>
    <row r="58" spans="1:10" x14ac:dyDescent="0.25">
      <c r="A58" s="4" t="s">
        <v>26</v>
      </c>
      <c r="B58" s="18" t="s">
        <v>53</v>
      </c>
      <c r="C58" s="4" t="s">
        <v>65</v>
      </c>
      <c r="D58" s="16">
        <v>-52013496.000000007</v>
      </c>
      <c r="E58" s="16"/>
      <c r="F58" s="15">
        <f t="shared" si="5"/>
        <v>892763859</v>
      </c>
      <c r="G58" s="16">
        <f t="shared" si="4"/>
        <v>107236141</v>
      </c>
      <c r="H58" s="1"/>
    </row>
    <row r="59" spans="1:10" x14ac:dyDescent="0.25">
      <c r="A59" s="4" t="s">
        <v>27</v>
      </c>
      <c r="B59" s="18" t="s">
        <v>54</v>
      </c>
      <c r="C59" s="4" t="s">
        <v>65</v>
      </c>
      <c r="D59" s="16">
        <v>-5664975.9999999991</v>
      </c>
      <c r="E59" s="16"/>
      <c r="F59" s="15">
        <f t="shared" si="5"/>
        <v>887098883</v>
      </c>
      <c r="G59" s="16">
        <f t="shared" si="4"/>
        <v>112901117</v>
      </c>
      <c r="H59" s="1"/>
    </row>
    <row r="60" spans="1:10" x14ac:dyDescent="0.25">
      <c r="A60" s="4" t="s">
        <v>28</v>
      </c>
      <c r="B60" s="18" t="s">
        <v>54</v>
      </c>
      <c r="C60" s="4" t="s">
        <v>65</v>
      </c>
      <c r="D60" s="16">
        <v>-188048829</v>
      </c>
      <c r="E60" s="16"/>
      <c r="F60" s="15">
        <f t="shared" si="5"/>
        <v>699050054</v>
      </c>
      <c r="G60" s="16">
        <f t="shared" si="4"/>
        <v>300949946</v>
      </c>
      <c r="H60" s="1"/>
    </row>
    <row r="61" spans="1:10" x14ac:dyDescent="0.25">
      <c r="A61" s="4" t="s">
        <v>30</v>
      </c>
      <c r="B61" s="18" t="s">
        <v>55</v>
      </c>
      <c r="C61" s="4" t="s">
        <v>65</v>
      </c>
      <c r="D61" s="16">
        <v>-4649947</v>
      </c>
      <c r="E61" s="16"/>
      <c r="F61" s="15">
        <f t="shared" si="5"/>
        <v>694400107</v>
      </c>
      <c r="G61" s="16">
        <f t="shared" si="4"/>
        <v>305599893</v>
      </c>
      <c r="H61" s="1"/>
    </row>
    <row r="62" spans="1:10" x14ac:dyDescent="0.25">
      <c r="A62" s="4" t="s">
        <v>29</v>
      </c>
      <c r="B62" s="18" t="s">
        <v>55</v>
      </c>
      <c r="C62" s="4" t="s">
        <v>65</v>
      </c>
      <c r="D62" s="16">
        <v>-120357610</v>
      </c>
      <c r="E62" s="16"/>
      <c r="F62" s="15">
        <f t="shared" si="5"/>
        <v>574042497</v>
      </c>
      <c r="G62" s="16">
        <f t="shared" si="4"/>
        <v>425957503</v>
      </c>
      <c r="H62" s="1"/>
    </row>
    <row r="63" spans="1:10" x14ac:dyDescent="0.25">
      <c r="A63" s="4" t="s">
        <v>31</v>
      </c>
      <c r="B63" s="18" t="s">
        <v>56</v>
      </c>
      <c r="C63" s="4" t="s">
        <v>65</v>
      </c>
      <c r="D63" s="16">
        <v>-4360420</v>
      </c>
      <c r="E63" s="16"/>
      <c r="F63" s="15">
        <f t="shared" si="5"/>
        <v>569682077</v>
      </c>
      <c r="G63" s="16">
        <f t="shared" si="4"/>
        <v>430317923</v>
      </c>
      <c r="H63" s="1"/>
    </row>
    <row r="64" spans="1:10" x14ac:dyDescent="0.25">
      <c r="A64" s="4" t="s">
        <v>32</v>
      </c>
      <c r="B64" s="18" t="s">
        <v>56</v>
      </c>
      <c r="C64" s="4" t="s">
        <v>65</v>
      </c>
      <c r="D64" s="16">
        <v>-9892865</v>
      </c>
      <c r="E64" s="16"/>
      <c r="F64" s="15">
        <f t="shared" si="5"/>
        <v>559789212</v>
      </c>
      <c r="G64" s="16">
        <f t="shared" si="4"/>
        <v>440210788</v>
      </c>
      <c r="H64" s="1"/>
    </row>
    <row r="65" spans="1:8" x14ac:dyDescent="0.25">
      <c r="A65" s="4" t="s">
        <v>33</v>
      </c>
      <c r="B65" s="18" t="s">
        <v>57</v>
      </c>
      <c r="C65" s="4" t="s">
        <v>65</v>
      </c>
      <c r="D65" s="16">
        <v>-1219951.9999999998</v>
      </c>
      <c r="E65" s="16"/>
      <c r="F65" s="15">
        <f t="shared" si="5"/>
        <v>558569260</v>
      </c>
      <c r="G65" s="16">
        <f t="shared" si="4"/>
        <v>441430740</v>
      </c>
      <c r="H65" s="1"/>
    </row>
    <row r="66" spans="1:8" x14ac:dyDescent="0.25">
      <c r="A66" s="4" t="s">
        <v>34</v>
      </c>
      <c r="B66" s="18" t="s">
        <v>57</v>
      </c>
      <c r="C66" s="4" t="s">
        <v>65</v>
      </c>
      <c r="D66" s="16">
        <v>-99344960</v>
      </c>
      <c r="E66" s="16"/>
      <c r="F66" s="15">
        <f t="shared" si="5"/>
        <v>459224300</v>
      </c>
      <c r="G66" s="16">
        <f t="shared" si="4"/>
        <v>540775700</v>
      </c>
      <c r="H66" s="1"/>
    </row>
    <row r="67" spans="1:8" x14ac:dyDescent="0.25">
      <c r="A67" s="3"/>
      <c r="B67" s="3"/>
      <c r="C67" s="3"/>
      <c r="D67" s="16"/>
      <c r="E67" s="16"/>
      <c r="F67" s="16"/>
      <c r="G67" s="16"/>
      <c r="H67" s="1"/>
    </row>
    <row r="68" spans="1:8" ht="15.75" thickBot="1" x14ac:dyDescent="0.3">
      <c r="A68" s="3"/>
      <c r="B68" s="3"/>
      <c r="C68" s="10" t="s">
        <v>70</v>
      </c>
      <c r="D68" s="19">
        <f>SUM(D55:D67)</f>
        <v>459224300</v>
      </c>
      <c r="E68" s="20"/>
      <c r="F68" s="16"/>
      <c r="G68" s="16"/>
      <c r="H68" s="1"/>
    </row>
    <row r="69" spans="1:8" ht="15.75" thickTop="1" x14ac:dyDescent="0.25">
      <c r="A69" s="3"/>
      <c r="B69" s="3"/>
      <c r="C69" s="3"/>
      <c r="D69" s="6"/>
      <c r="E69" s="6"/>
      <c r="F69" s="3"/>
      <c r="G69" s="3"/>
      <c r="H69" s="1"/>
    </row>
    <row r="70" spans="1:8" x14ac:dyDescent="0.25">
      <c r="E70" s="11"/>
    </row>
    <row r="71" spans="1:8" x14ac:dyDescent="0.25">
      <c r="B71" s="12" t="s">
        <v>59</v>
      </c>
      <c r="C71" s="2" t="s">
        <v>72</v>
      </c>
      <c r="E71" s="11"/>
      <c r="G71" s="23">
        <f>+G13+G40+G54</f>
        <v>1249826841</v>
      </c>
    </row>
    <row r="72" spans="1:8" x14ac:dyDescent="0.25">
      <c r="B72" s="12"/>
      <c r="E72" s="11"/>
      <c r="G72" s="23"/>
    </row>
    <row r="73" spans="1:8" x14ac:dyDescent="0.25">
      <c r="E73" s="13"/>
      <c r="G73" s="23"/>
    </row>
    <row r="74" spans="1:8" x14ac:dyDescent="0.25">
      <c r="B74" s="12" t="s">
        <v>60</v>
      </c>
      <c r="C74" s="2" t="s">
        <v>61</v>
      </c>
      <c r="E74" s="11"/>
      <c r="G74" s="26">
        <f>+D33+D47+D55</f>
        <v>1149231113</v>
      </c>
    </row>
    <row r="75" spans="1:8" x14ac:dyDescent="0.25">
      <c r="B75" s="12" t="s">
        <v>62</v>
      </c>
      <c r="C75" s="2" t="s">
        <v>74</v>
      </c>
      <c r="E75" s="11"/>
    </row>
    <row r="76" spans="1:8" x14ac:dyDescent="0.25">
      <c r="B76" s="3"/>
      <c r="C76" s="3" t="s">
        <v>75</v>
      </c>
      <c r="D76" s="3"/>
      <c r="E76" s="11"/>
    </row>
    <row r="77" spans="1:8" x14ac:dyDescent="0.25">
      <c r="E77" s="11"/>
    </row>
    <row r="78" spans="1:8" x14ac:dyDescent="0.25">
      <c r="E78" s="11"/>
    </row>
    <row r="79" spans="1:8" x14ac:dyDescent="0.25">
      <c r="E79" s="11"/>
    </row>
    <row r="80" spans="1:8" x14ac:dyDescent="0.25">
      <c r="E80" s="11"/>
    </row>
    <row r="81" spans="5:5" x14ac:dyDescent="0.25">
      <c r="E81" s="11"/>
    </row>
    <row r="82" spans="5:5" x14ac:dyDescent="0.25">
      <c r="E82" s="11"/>
    </row>
    <row r="83" spans="5:5" x14ac:dyDescent="0.25">
      <c r="E83" s="11"/>
    </row>
    <row r="84" spans="5:5" x14ac:dyDescent="0.25">
      <c r="E84" s="11"/>
    </row>
    <row r="85" spans="5:5" x14ac:dyDescent="0.25">
      <c r="E85" s="11"/>
    </row>
    <row r="86" spans="5:5" x14ac:dyDescent="0.25">
      <c r="E86" s="11"/>
    </row>
    <row r="87" spans="5:5" x14ac:dyDescent="0.25">
      <c r="E87" s="11"/>
    </row>
  </sheetData>
  <mergeCells count="1">
    <mergeCell ref="A10:H10"/>
  </mergeCells>
  <pageMargins left="0.7" right="0.7" top="0.75" bottom="0.75" header="0.3" footer="0.3"/>
  <pageSetup scale="50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Reserve Amount Activity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